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R:\Kros\Patkova\Export\"/>
    </mc:Choice>
  </mc:AlternateContent>
  <bookViews>
    <workbookView xWindow="0" yWindow="0" windowWidth="0" windowHeight="0"/>
  </bookViews>
  <sheets>
    <sheet name="Rekapitulace stavby" sheetId="1" r:id="rId1"/>
    <sheet name="A. - Zemní práce a bourán..." sheetId="2" r:id="rId2"/>
    <sheet name="B. - Zakládání jímkování ..." sheetId="3" r:id="rId3"/>
    <sheet name="PS 21 - MVE – Technologic..." sheetId="4" r:id="rId4"/>
    <sheet name="PS 22 - MVE – technologic..." sheetId="5" r:id="rId5"/>
    <sheet name="PS 25 - Objekt Stará Pila..." sheetId="6" r:id="rId6"/>
    <sheet name="SO 01 - Vtokový objekt" sheetId="7" r:id="rId7"/>
    <sheet name="SO 02.1 - Strojovna MVE –..." sheetId="8" r:id="rId8"/>
    <sheet name="SO 02.2 - Strojovna MVE –..." sheetId="9" r:id="rId9"/>
    <sheet name="SO 02.3 - Strojovna MVE –..." sheetId="10" r:id="rId10"/>
    <sheet name="SO 03 - Výtokový objekt" sheetId="11" r:id="rId11"/>
    <sheet name="SO 04 - Opěrná PB zeď v n..." sheetId="12" r:id="rId12"/>
    <sheet name="SO 05 - Komunikace a zpev..." sheetId="13" r:id="rId13"/>
    <sheet name="SO 06 - Vyvedení výkonu z..." sheetId="14" r:id="rId14"/>
    <sheet name="SO 07 - Venkovní kabelové..." sheetId="15" r:id="rId15"/>
    <sheet name="SO 08 - Objekt Stará Pila..." sheetId="16" r:id="rId16"/>
    <sheet name="SO 10 - Prohrábky koryta ..." sheetId="17" r:id="rId17"/>
    <sheet name="SO 11 - Venkovní úpravy a..." sheetId="18" r:id="rId18"/>
    <sheet name="VON - Vedlejší a ostatní ..." sheetId="19" r:id="rId19"/>
    <sheet name="Seznam figur" sheetId="20" r:id="rId20"/>
    <sheet name="Pokyny pro vyplnění" sheetId="21" r:id="rId21"/>
  </sheets>
  <definedNames>
    <definedName name="_xlnm.Print_Area" localSheetId="0">'Rekapitulace stavby'!$D$4:$AO$36,'Rekapitulace stavby'!$C$42:$AQ$75</definedName>
    <definedName name="_xlnm.Print_Titles" localSheetId="0">'Rekapitulace stavby'!$52:$52</definedName>
    <definedName name="_xlnm._FilterDatabase" localSheetId="1" hidden="1">'A. - Zemní práce a bourán...'!$C$86:$K$301</definedName>
    <definedName name="_xlnm.Print_Area" localSheetId="1">'A. - Zemní práce a bourán...'!$C$4:$J$39,'A. - Zemní práce a bourán...'!$C$45:$J$68,'A. - Zemní práce a bourán...'!$C$74:$K$301</definedName>
    <definedName name="_xlnm.Print_Titles" localSheetId="1">'A. - Zemní práce a bourán...'!$86:$86</definedName>
    <definedName name="_xlnm._FilterDatabase" localSheetId="2" hidden="1">'B. - Zakládání jímkování ...'!$C$84:$K$366</definedName>
    <definedName name="_xlnm.Print_Area" localSheetId="2">'B. - Zakládání jímkování ...'!$C$4:$J$39,'B. - Zakládání jímkování ...'!$C$45:$J$66,'B. - Zakládání jímkování ...'!$C$72:$K$366</definedName>
    <definedName name="_xlnm.Print_Titles" localSheetId="2">'B. - Zakládání jímkování ...'!$84:$84</definedName>
    <definedName name="_xlnm._FilterDatabase" localSheetId="3" hidden="1">'PS 21 - MVE – Technologic...'!$C$88:$K$123</definedName>
    <definedName name="_xlnm.Print_Area" localSheetId="3">'PS 21 - MVE – Technologic...'!$C$4:$J$41,'PS 21 - MVE – Technologic...'!$C$47:$J$68,'PS 21 - MVE – Technologic...'!$C$74:$K$123</definedName>
    <definedName name="_xlnm.Print_Titles" localSheetId="3">'PS 21 - MVE – Technologic...'!$88:$88</definedName>
    <definedName name="_xlnm._FilterDatabase" localSheetId="4" hidden="1">'PS 22 - MVE – technologic...'!$C$87:$K$149</definedName>
    <definedName name="_xlnm.Print_Area" localSheetId="4">'PS 22 - MVE – technologic...'!$C$4:$J$41,'PS 22 - MVE – technologic...'!$C$47:$J$67,'PS 22 - MVE – technologic...'!$C$73:$K$149</definedName>
    <definedName name="_xlnm.Print_Titles" localSheetId="4">'PS 22 - MVE – technologic...'!$87:$87</definedName>
    <definedName name="_xlnm._FilterDatabase" localSheetId="5" hidden="1">'PS 25 - Objekt Stará Pila...'!$C$86:$K$119</definedName>
    <definedName name="_xlnm.Print_Area" localSheetId="5">'PS 25 - Objekt Stará Pila...'!$C$4:$J$41,'PS 25 - Objekt Stará Pila...'!$C$47:$J$66,'PS 25 - Objekt Stará Pila...'!$C$72:$K$119</definedName>
    <definedName name="_xlnm.Print_Titles" localSheetId="5">'PS 25 - Objekt Stará Pila...'!$86:$86</definedName>
    <definedName name="_xlnm._FilterDatabase" localSheetId="6" hidden="1">'SO 01 - Vtokový objekt'!$C$93:$K$393</definedName>
    <definedName name="_xlnm.Print_Area" localSheetId="6">'SO 01 - Vtokový objekt'!$C$4:$J$41,'SO 01 - Vtokový objekt'!$C$47:$J$73,'SO 01 - Vtokový objekt'!$C$79:$K$393</definedName>
    <definedName name="_xlnm.Print_Titles" localSheetId="6">'SO 01 - Vtokový objekt'!$93:$93</definedName>
    <definedName name="_xlnm._FilterDatabase" localSheetId="7" hidden="1">'SO 02.1 - Strojovna MVE –...'!$C$101:$K$816</definedName>
    <definedName name="_xlnm.Print_Area" localSheetId="7">'SO 02.1 - Strojovna MVE –...'!$C$4:$J$43,'SO 02.1 - Strojovna MVE –...'!$C$49:$J$79,'SO 02.1 - Strojovna MVE –...'!$C$85:$K$816</definedName>
    <definedName name="_xlnm.Print_Titles" localSheetId="7">'SO 02.1 - Strojovna MVE –...'!$101:$101</definedName>
    <definedName name="_xlnm._FilterDatabase" localSheetId="8" hidden="1">'SO 02.2 - Strojovna MVE –...'!$C$102:$K$334</definedName>
    <definedName name="_xlnm.Print_Area" localSheetId="8">'SO 02.2 - Strojovna MVE –...'!$C$4:$J$43,'SO 02.2 - Strojovna MVE –...'!$C$49:$J$80,'SO 02.2 - Strojovna MVE –...'!$C$86:$K$334</definedName>
    <definedName name="_xlnm.Print_Titles" localSheetId="8">'SO 02.2 - Strojovna MVE –...'!$102:$102</definedName>
    <definedName name="_xlnm._FilterDatabase" localSheetId="9" hidden="1">'SO 02.3 - Strojovna MVE –...'!$C$91:$K$139</definedName>
    <definedName name="_xlnm.Print_Area" localSheetId="9">'SO 02.3 - Strojovna MVE –...'!$C$4:$J$43,'SO 02.3 - Strojovna MVE –...'!$C$49:$J$69,'SO 02.3 - Strojovna MVE –...'!$C$75:$K$139</definedName>
    <definedName name="_xlnm.Print_Titles" localSheetId="9">'SO 02.3 - Strojovna MVE –...'!$91:$91</definedName>
    <definedName name="_xlnm._FilterDatabase" localSheetId="10" hidden="1">'SO 03 - Výtokový objekt'!$C$90:$K$244</definedName>
    <definedName name="_xlnm.Print_Area" localSheetId="10">'SO 03 - Výtokový objekt'!$C$4:$J$41,'SO 03 - Výtokový objekt'!$C$47:$J$70,'SO 03 - Výtokový objekt'!$C$76:$K$244</definedName>
    <definedName name="_xlnm.Print_Titles" localSheetId="10">'SO 03 - Výtokový objekt'!$90:$90</definedName>
    <definedName name="_xlnm._FilterDatabase" localSheetId="11" hidden="1">'SO 04 - Opěrná PB zeď v n...'!$C$93:$K$260</definedName>
    <definedName name="_xlnm.Print_Area" localSheetId="11">'SO 04 - Opěrná PB zeď v n...'!$C$4:$J$41,'SO 04 - Opěrná PB zeď v n...'!$C$47:$J$73,'SO 04 - Opěrná PB zeď v n...'!$C$79:$K$260</definedName>
    <definedName name="_xlnm.Print_Titles" localSheetId="11">'SO 04 - Opěrná PB zeď v n...'!$93:$93</definedName>
    <definedName name="_xlnm._FilterDatabase" localSheetId="12" hidden="1">'SO 05 - Komunikace a zpev...'!$C$88:$K$141</definedName>
    <definedName name="_xlnm.Print_Area" localSheetId="12">'SO 05 - Komunikace a zpev...'!$C$4:$J$41,'SO 05 - Komunikace a zpev...'!$C$47:$J$68,'SO 05 - Komunikace a zpev...'!$C$74:$K$141</definedName>
    <definedName name="_xlnm.Print_Titles" localSheetId="12">'SO 05 - Komunikace a zpev...'!$88:$88</definedName>
    <definedName name="_xlnm._FilterDatabase" localSheetId="13" hidden="1">'SO 06 - Vyvedení výkonu z...'!$C$85:$K$103</definedName>
    <definedName name="_xlnm.Print_Area" localSheetId="13">'SO 06 - Vyvedení výkonu z...'!$C$4:$J$41,'SO 06 - Vyvedení výkonu z...'!$C$47:$J$65,'SO 06 - Vyvedení výkonu z...'!$C$71:$K$103</definedName>
    <definedName name="_xlnm.Print_Titles" localSheetId="13">'SO 06 - Vyvedení výkonu z...'!$85:$85</definedName>
    <definedName name="_xlnm._FilterDatabase" localSheetId="14" hidden="1">'SO 07 - Venkovní kabelové...'!$C$85:$K$141</definedName>
    <definedName name="_xlnm.Print_Area" localSheetId="14">'SO 07 - Venkovní kabelové...'!$C$4:$J$41,'SO 07 - Venkovní kabelové...'!$C$47:$J$65,'SO 07 - Venkovní kabelové...'!$C$71:$K$141</definedName>
    <definedName name="_xlnm.Print_Titles" localSheetId="14">'SO 07 - Venkovní kabelové...'!$85:$85</definedName>
    <definedName name="_xlnm._FilterDatabase" localSheetId="15" hidden="1">'SO 08 - Objekt Stará Pila...'!$C$92:$K$311</definedName>
    <definedName name="_xlnm.Print_Area" localSheetId="15">'SO 08 - Objekt Stará Pila...'!$C$4:$J$41,'SO 08 - Objekt Stará Pila...'!$C$47:$J$72,'SO 08 - Objekt Stará Pila...'!$C$78:$K$311</definedName>
    <definedName name="_xlnm.Print_Titles" localSheetId="15">'SO 08 - Objekt Stará Pila...'!$92:$92</definedName>
    <definedName name="_xlnm._FilterDatabase" localSheetId="16" hidden="1">'SO 10 - Prohrábky koryta ...'!$C$88:$K$138</definedName>
    <definedName name="_xlnm.Print_Area" localSheetId="16">'SO 10 - Prohrábky koryta ...'!$C$4:$J$41,'SO 10 - Prohrábky koryta ...'!$C$47:$J$68,'SO 10 - Prohrábky koryta ...'!$C$74:$K$138</definedName>
    <definedName name="_xlnm.Print_Titles" localSheetId="16">'SO 10 - Prohrábky koryta ...'!$88:$88</definedName>
    <definedName name="_xlnm._FilterDatabase" localSheetId="17" hidden="1">'SO 11 - Venkovní úpravy a...'!$C$92:$K$581</definedName>
    <definedName name="_xlnm.Print_Area" localSheetId="17">'SO 11 - Venkovní úpravy a...'!$C$4:$J$41,'SO 11 - Venkovní úpravy a...'!$C$47:$J$72,'SO 11 - Venkovní úpravy a...'!$C$78:$K$581</definedName>
    <definedName name="_xlnm.Print_Titles" localSheetId="17">'SO 11 - Venkovní úpravy a...'!$92:$92</definedName>
    <definedName name="_xlnm._FilterDatabase" localSheetId="18" hidden="1">'VON - Vedlejší a ostatní ...'!$C$82:$K$140</definedName>
    <definedName name="_xlnm.Print_Area" localSheetId="18">'VON - Vedlejší a ostatní ...'!$C$4:$J$39,'VON - Vedlejší a ostatní ...'!$C$45:$J$64,'VON - Vedlejší a ostatní ...'!$C$70:$K$140</definedName>
    <definedName name="_xlnm.Print_Titles" localSheetId="18">'VON - Vedlejší a ostatní ...'!$82:$82</definedName>
    <definedName name="_xlnm.Print_Area" localSheetId="19">'Seznam figur'!$C$4:$G$1244</definedName>
    <definedName name="_xlnm.Print_Titles" localSheetId="19">'Seznam figur'!$9:$9</definedName>
    <definedName name="_xlnm.Print_Area" localSheetId="20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20" l="1" r="D7"/>
  <c i="19" r="J37"/>
  <c r="J36"/>
  <c i="1" r="AY74"/>
  <c i="19" r="J35"/>
  <c i="1" r="AX74"/>
  <c i="19" r="BI139"/>
  <c r="BH139"/>
  <c r="BG139"/>
  <c r="BF139"/>
  <c r="T139"/>
  <c r="R139"/>
  <c r="P139"/>
  <c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R134"/>
  <c r="P134"/>
  <c r="BI132"/>
  <c r="BH132"/>
  <c r="BG132"/>
  <c r="BF132"/>
  <c r="T132"/>
  <c r="R132"/>
  <c r="P132"/>
  <c r="BI130"/>
  <c r="BH130"/>
  <c r="BG130"/>
  <c r="BF130"/>
  <c r="T130"/>
  <c r="R130"/>
  <c r="P130"/>
  <c r="BI128"/>
  <c r="BH128"/>
  <c r="BG128"/>
  <c r="BF128"/>
  <c r="T128"/>
  <c r="R128"/>
  <c r="P128"/>
  <c r="BI126"/>
  <c r="BH126"/>
  <c r="BG126"/>
  <c r="BF126"/>
  <c r="T126"/>
  <c r="R126"/>
  <c r="P126"/>
  <c r="BI124"/>
  <c r="BH124"/>
  <c r="BG124"/>
  <c r="BF124"/>
  <c r="T124"/>
  <c r="R124"/>
  <c r="P124"/>
  <c r="BI122"/>
  <c r="BH122"/>
  <c r="BG122"/>
  <c r="BF122"/>
  <c r="T122"/>
  <c r="R122"/>
  <c r="P122"/>
  <c r="BI120"/>
  <c r="BH120"/>
  <c r="BG120"/>
  <c r="BF120"/>
  <c r="T120"/>
  <c r="R120"/>
  <c r="P120"/>
  <c r="BI118"/>
  <c r="BH118"/>
  <c r="BG118"/>
  <c r="BF118"/>
  <c r="T118"/>
  <c r="R118"/>
  <c r="P118"/>
  <c r="BI116"/>
  <c r="BH116"/>
  <c r="BG116"/>
  <c r="BF116"/>
  <c r="T116"/>
  <c r="R116"/>
  <c r="P116"/>
  <c r="BI114"/>
  <c r="BH114"/>
  <c r="BG114"/>
  <c r="BF114"/>
  <c r="T114"/>
  <c r="R114"/>
  <c r="P114"/>
  <c r="BI112"/>
  <c r="BH112"/>
  <c r="BG112"/>
  <c r="BF112"/>
  <c r="T112"/>
  <c r="R112"/>
  <c r="P112"/>
  <c r="BI110"/>
  <c r="BH110"/>
  <c r="BG110"/>
  <c r="BF110"/>
  <c r="T110"/>
  <c r="R110"/>
  <c r="P110"/>
  <c r="BI108"/>
  <c r="BH108"/>
  <c r="BG108"/>
  <c r="BF108"/>
  <c r="T108"/>
  <c r="R108"/>
  <c r="P108"/>
  <c r="BI105"/>
  <c r="BH105"/>
  <c r="BG105"/>
  <c r="BF105"/>
  <c r="T105"/>
  <c r="R105"/>
  <c r="P105"/>
  <c r="BI103"/>
  <c r="BH103"/>
  <c r="BG103"/>
  <c r="BF103"/>
  <c r="T103"/>
  <c r="R103"/>
  <c r="P103"/>
  <c r="BI101"/>
  <c r="BH101"/>
  <c r="BG101"/>
  <c r="BF101"/>
  <c r="T101"/>
  <c r="R101"/>
  <c r="P101"/>
  <c r="BI99"/>
  <c r="BH99"/>
  <c r="BG99"/>
  <c r="BF99"/>
  <c r="T99"/>
  <c r="R99"/>
  <c r="P99"/>
  <c r="BI96"/>
  <c r="BH96"/>
  <c r="BG96"/>
  <c r="BF96"/>
  <c r="T96"/>
  <c r="R96"/>
  <c r="P96"/>
  <c r="BI94"/>
  <c r="BH94"/>
  <c r="BG94"/>
  <c r="BF94"/>
  <c r="T94"/>
  <c r="R94"/>
  <c r="P94"/>
  <c r="BI92"/>
  <c r="BH92"/>
  <c r="BG92"/>
  <c r="BF92"/>
  <c r="T92"/>
  <c r="R92"/>
  <c r="P92"/>
  <c r="BI90"/>
  <c r="BH90"/>
  <c r="BG90"/>
  <c r="BF90"/>
  <c r="T90"/>
  <c r="R90"/>
  <c r="P90"/>
  <c r="BI88"/>
  <c r="BH88"/>
  <c r="BG88"/>
  <c r="BF88"/>
  <c r="T88"/>
  <c r="R88"/>
  <c r="P88"/>
  <c r="BI85"/>
  <c r="BH85"/>
  <c r="BG85"/>
  <c r="BF85"/>
  <c r="T85"/>
  <c r="T84"/>
  <c r="R85"/>
  <c r="R84"/>
  <c r="P85"/>
  <c r="P84"/>
  <c r="J80"/>
  <c r="J79"/>
  <c r="F79"/>
  <c r="F77"/>
  <c r="E75"/>
  <c r="J55"/>
  <c r="J54"/>
  <c r="F54"/>
  <c r="F52"/>
  <c r="E50"/>
  <c r="J18"/>
  <c r="E18"/>
  <c r="F55"/>
  <c r="J17"/>
  <c r="J12"/>
  <c r="J77"/>
  <c r="E7"/>
  <c r="E48"/>
  <c i="18" r="J39"/>
  <c r="J38"/>
  <c i="1" r="AY73"/>
  <c i="18" r="J37"/>
  <c i="1" r="AX73"/>
  <c i="18" r="BI579"/>
  <c r="BH579"/>
  <c r="BG579"/>
  <c r="BF579"/>
  <c r="T579"/>
  <c r="T578"/>
  <c r="R579"/>
  <c r="R578"/>
  <c r="P579"/>
  <c r="P578"/>
  <c r="BI575"/>
  <c r="BH575"/>
  <c r="BG575"/>
  <c r="BF575"/>
  <c r="T575"/>
  <c r="R575"/>
  <c r="P575"/>
  <c r="P567"/>
  <c r="BI568"/>
  <c r="BH568"/>
  <c r="BG568"/>
  <c r="BF568"/>
  <c r="T568"/>
  <c r="R568"/>
  <c r="P568"/>
  <c r="BI565"/>
  <c r="BH565"/>
  <c r="BG565"/>
  <c r="BF565"/>
  <c r="T565"/>
  <c r="R565"/>
  <c r="P565"/>
  <c r="BI560"/>
  <c r="BH560"/>
  <c r="BG560"/>
  <c r="BF560"/>
  <c r="T560"/>
  <c r="R560"/>
  <c r="P560"/>
  <c r="BI555"/>
  <c r="BH555"/>
  <c r="BG555"/>
  <c r="BF555"/>
  <c r="T555"/>
  <c r="R555"/>
  <c r="P555"/>
  <c r="BI550"/>
  <c r="BH550"/>
  <c r="BG550"/>
  <c r="BF550"/>
  <c r="T550"/>
  <c r="R550"/>
  <c r="P550"/>
  <c r="BI546"/>
  <c r="BH546"/>
  <c r="BG546"/>
  <c r="BF546"/>
  <c r="T546"/>
  <c r="R546"/>
  <c r="P546"/>
  <c r="BI543"/>
  <c r="BH543"/>
  <c r="BG543"/>
  <c r="BF543"/>
  <c r="T543"/>
  <c r="R543"/>
  <c r="P543"/>
  <c r="BI539"/>
  <c r="BH539"/>
  <c r="BG539"/>
  <c r="BF539"/>
  <c r="T539"/>
  <c r="R539"/>
  <c r="P539"/>
  <c r="BI536"/>
  <c r="BH536"/>
  <c r="BG536"/>
  <c r="BF536"/>
  <c r="T536"/>
  <c r="R536"/>
  <c r="P536"/>
  <c r="BI528"/>
  <c r="BH528"/>
  <c r="BG528"/>
  <c r="BF528"/>
  <c r="T528"/>
  <c r="R528"/>
  <c r="P528"/>
  <c r="BI524"/>
  <c r="BH524"/>
  <c r="BG524"/>
  <c r="BF524"/>
  <c r="T524"/>
  <c r="R524"/>
  <c r="P524"/>
  <c r="BI519"/>
  <c r="BH519"/>
  <c r="BG519"/>
  <c r="BF519"/>
  <c r="T519"/>
  <c r="R519"/>
  <c r="P519"/>
  <c r="BI515"/>
  <c r="BH515"/>
  <c r="BG515"/>
  <c r="BF515"/>
  <c r="T515"/>
  <c r="R515"/>
  <c r="P515"/>
  <c r="BI511"/>
  <c r="BH511"/>
  <c r="BG511"/>
  <c r="BF511"/>
  <c r="T511"/>
  <c r="R511"/>
  <c r="P511"/>
  <c r="BI506"/>
  <c r="BH506"/>
  <c r="BG506"/>
  <c r="BF506"/>
  <c r="T506"/>
  <c r="R506"/>
  <c r="P506"/>
  <c r="BI500"/>
  <c r="BH500"/>
  <c r="BG500"/>
  <c r="BF500"/>
  <c r="T500"/>
  <c r="R500"/>
  <c r="P500"/>
  <c r="BI495"/>
  <c r="BH495"/>
  <c r="BG495"/>
  <c r="BF495"/>
  <c r="T495"/>
  <c r="R495"/>
  <c r="P495"/>
  <c r="BI490"/>
  <c r="BH490"/>
  <c r="BG490"/>
  <c r="BF490"/>
  <c r="T490"/>
  <c r="R490"/>
  <c r="P490"/>
  <c r="BI486"/>
  <c r="BH486"/>
  <c r="BG486"/>
  <c r="BF486"/>
  <c r="T486"/>
  <c r="R486"/>
  <c r="P486"/>
  <c r="BI480"/>
  <c r="BH480"/>
  <c r="BG480"/>
  <c r="BF480"/>
  <c r="T480"/>
  <c r="R480"/>
  <c r="P480"/>
  <c r="BI474"/>
  <c r="BH474"/>
  <c r="BG474"/>
  <c r="BF474"/>
  <c r="T474"/>
  <c r="R474"/>
  <c r="P474"/>
  <c r="BI468"/>
  <c r="BH468"/>
  <c r="BG468"/>
  <c r="BF468"/>
  <c r="T468"/>
  <c r="R468"/>
  <c r="P468"/>
  <c r="BI463"/>
  <c r="BH463"/>
  <c r="BG463"/>
  <c r="BF463"/>
  <c r="T463"/>
  <c r="R463"/>
  <c r="P463"/>
  <c r="BI456"/>
  <c r="BH456"/>
  <c r="BG456"/>
  <c r="BF456"/>
  <c r="T456"/>
  <c r="R456"/>
  <c r="P456"/>
  <c r="BI453"/>
  <c r="BH453"/>
  <c r="BG453"/>
  <c r="BF453"/>
  <c r="T453"/>
  <c r="R453"/>
  <c r="P453"/>
  <c r="BI449"/>
  <c r="BH449"/>
  <c r="BG449"/>
  <c r="BF449"/>
  <c r="T449"/>
  <c r="R449"/>
  <c r="P449"/>
  <c r="BI445"/>
  <c r="BH445"/>
  <c r="BG445"/>
  <c r="BF445"/>
  <c r="T445"/>
  <c r="R445"/>
  <c r="P445"/>
  <c r="BI441"/>
  <c r="BH441"/>
  <c r="BG441"/>
  <c r="BF441"/>
  <c r="T441"/>
  <c r="R441"/>
  <c r="P441"/>
  <c r="BI438"/>
  <c r="BH438"/>
  <c r="BG438"/>
  <c r="BF438"/>
  <c r="T438"/>
  <c r="R438"/>
  <c r="P438"/>
  <c r="BI434"/>
  <c r="BH434"/>
  <c r="BG434"/>
  <c r="BF434"/>
  <c r="T434"/>
  <c r="R434"/>
  <c r="P434"/>
  <c r="BI430"/>
  <c r="BH430"/>
  <c r="BG430"/>
  <c r="BF430"/>
  <c r="T430"/>
  <c r="R430"/>
  <c r="P430"/>
  <c r="BI424"/>
  <c r="BH424"/>
  <c r="BG424"/>
  <c r="BF424"/>
  <c r="T424"/>
  <c r="R424"/>
  <c r="P424"/>
  <c r="BI417"/>
  <c r="BH417"/>
  <c r="BG417"/>
  <c r="BF417"/>
  <c r="T417"/>
  <c r="R417"/>
  <c r="P417"/>
  <c r="BI412"/>
  <c r="BH412"/>
  <c r="BG412"/>
  <c r="BF412"/>
  <c r="T412"/>
  <c r="R412"/>
  <c r="P412"/>
  <c r="BI407"/>
  <c r="BH407"/>
  <c r="BG407"/>
  <c r="BF407"/>
  <c r="T407"/>
  <c r="R407"/>
  <c r="P407"/>
  <c r="BI401"/>
  <c r="BH401"/>
  <c r="BG401"/>
  <c r="BF401"/>
  <c r="T401"/>
  <c r="R401"/>
  <c r="P401"/>
  <c r="BI396"/>
  <c r="BH396"/>
  <c r="BG396"/>
  <c r="BF396"/>
  <c r="T396"/>
  <c r="R396"/>
  <c r="P396"/>
  <c r="BI392"/>
  <c r="BH392"/>
  <c r="BG392"/>
  <c r="BF392"/>
  <c r="T392"/>
  <c r="R392"/>
  <c r="P392"/>
  <c r="BI386"/>
  <c r="BH386"/>
  <c r="BG386"/>
  <c r="BF386"/>
  <c r="T386"/>
  <c r="R386"/>
  <c r="P386"/>
  <c r="BI378"/>
  <c r="BH378"/>
  <c r="BG378"/>
  <c r="BF378"/>
  <c r="T378"/>
  <c r="R378"/>
  <c r="P378"/>
  <c r="BI374"/>
  <c r="BH374"/>
  <c r="BG374"/>
  <c r="BF374"/>
  <c r="T374"/>
  <c r="R374"/>
  <c r="P374"/>
  <c r="BI371"/>
  <c r="BH371"/>
  <c r="BG371"/>
  <c r="BF371"/>
  <c r="T371"/>
  <c r="R371"/>
  <c r="P371"/>
  <c r="BI369"/>
  <c r="BH369"/>
  <c r="BG369"/>
  <c r="BF369"/>
  <c r="T369"/>
  <c r="R369"/>
  <c r="P369"/>
  <c r="BI365"/>
  <c r="BH365"/>
  <c r="BG365"/>
  <c r="BF365"/>
  <c r="T365"/>
  <c r="R365"/>
  <c r="P365"/>
  <c r="BI361"/>
  <c r="BH361"/>
  <c r="BG361"/>
  <c r="BF361"/>
  <c r="T361"/>
  <c r="R361"/>
  <c r="P361"/>
  <c r="BI358"/>
  <c r="BH358"/>
  <c r="BG358"/>
  <c r="BF358"/>
  <c r="T358"/>
  <c r="R358"/>
  <c r="P358"/>
  <c r="BI354"/>
  <c r="BH354"/>
  <c r="BG354"/>
  <c r="BF354"/>
  <c r="T354"/>
  <c r="R354"/>
  <c r="P354"/>
  <c r="BI350"/>
  <c r="BH350"/>
  <c r="BG350"/>
  <c r="BF350"/>
  <c r="T350"/>
  <c r="R350"/>
  <c r="P350"/>
  <c r="BI346"/>
  <c r="BH346"/>
  <c r="BG346"/>
  <c r="BF346"/>
  <c r="T346"/>
  <c r="R346"/>
  <c r="P346"/>
  <c r="BI342"/>
  <c r="BH342"/>
  <c r="BG342"/>
  <c r="BF342"/>
  <c r="T342"/>
  <c r="R342"/>
  <c r="P342"/>
  <c r="BI339"/>
  <c r="BH339"/>
  <c r="BG339"/>
  <c r="BF339"/>
  <c r="T339"/>
  <c r="R339"/>
  <c r="P339"/>
  <c r="BI334"/>
  <c r="BH334"/>
  <c r="BG334"/>
  <c r="BF334"/>
  <c r="T334"/>
  <c r="R334"/>
  <c r="P334"/>
  <c r="BI330"/>
  <c r="BH330"/>
  <c r="BG330"/>
  <c r="BF330"/>
  <c r="T330"/>
  <c r="R330"/>
  <c r="P330"/>
  <c r="BI326"/>
  <c r="BH326"/>
  <c r="BG326"/>
  <c r="BF326"/>
  <c r="T326"/>
  <c r="R326"/>
  <c r="P326"/>
  <c r="BI322"/>
  <c r="BH322"/>
  <c r="BG322"/>
  <c r="BF322"/>
  <c r="T322"/>
  <c r="R322"/>
  <c r="P322"/>
  <c r="BI318"/>
  <c r="BH318"/>
  <c r="BG318"/>
  <c r="BF318"/>
  <c r="T318"/>
  <c r="R318"/>
  <c r="P318"/>
  <c r="BI315"/>
  <c r="BH315"/>
  <c r="BG315"/>
  <c r="BF315"/>
  <c r="T315"/>
  <c r="R315"/>
  <c r="P315"/>
  <c r="BI311"/>
  <c r="BH311"/>
  <c r="BG311"/>
  <c r="BF311"/>
  <c r="T311"/>
  <c r="R311"/>
  <c r="P311"/>
  <c r="BI307"/>
  <c r="BH307"/>
  <c r="BG307"/>
  <c r="BF307"/>
  <c r="T307"/>
  <c r="R307"/>
  <c r="P307"/>
  <c r="BI303"/>
  <c r="BH303"/>
  <c r="BG303"/>
  <c r="BF303"/>
  <c r="T303"/>
  <c r="R303"/>
  <c r="P303"/>
  <c r="BI299"/>
  <c r="BH299"/>
  <c r="BG299"/>
  <c r="BF299"/>
  <c r="T299"/>
  <c r="R299"/>
  <c r="P299"/>
  <c r="BI295"/>
  <c r="BH295"/>
  <c r="BG295"/>
  <c r="BF295"/>
  <c r="T295"/>
  <c r="R295"/>
  <c r="P295"/>
  <c r="BI291"/>
  <c r="BH291"/>
  <c r="BG291"/>
  <c r="BF291"/>
  <c r="T291"/>
  <c r="R291"/>
  <c r="P291"/>
  <c r="BI287"/>
  <c r="BH287"/>
  <c r="BG287"/>
  <c r="BF287"/>
  <c r="T287"/>
  <c r="R287"/>
  <c r="P287"/>
  <c r="BI282"/>
  <c r="BH282"/>
  <c r="BG282"/>
  <c r="BF282"/>
  <c r="T282"/>
  <c r="R282"/>
  <c r="P282"/>
  <c r="BI278"/>
  <c r="BH278"/>
  <c r="BG278"/>
  <c r="BF278"/>
  <c r="T278"/>
  <c r="R278"/>
  <c r="P278"/>
  <c r="BI269"/>
  <c r="BH269"/>
  <c r="BG269"/>
  <c r="BF269"/>
  <c r="T269"/>
  <c r="R269"/>
  <c r="P269"/>
  <c r="BI262"/>
  <c r="BH262"/>
  <c r="BG262"/>
  <c r="BF262"/>
  <c r="T262"/>
  <c r="R262"/>
  <c r="P262"/>
  <c r="BI254"/>
  <c r="BH254"/>
  <c r="BG254"/>
  <c r="BF254"/>
  <c r="T254"/>
  <c r="R254"/>
  <c r="P254"/>
  <c r="BI249"/>
  <c r="BH249"/>
  <c r="BG249"/>
  <c r="BF249"/>
  <c r="T249"/>
  <c r="R249"/>
  <c r="P249"/>
  <c r="BI244"/>
  <c r="BH244"/>
  <c r="BG244"/>
  <c r="BF244"/>
  <c r="T244"/>
  <c r="R244"/>
  <c r="P244"/>
  <c r="BI239"/>
  <c r="BH239"/>
  <c r="BG239"/>
  <c r="BF239"/>
  <c r="T239"/>
  <c r="R239"/>
  <c r="P239"/>
  <c r="BI235"/>
  <c r="BH235"/>
  <c r="BG235"/>
  <c r="BF235"/>
  <c r="T235"/>
  <c r="R235"/>
  <c r="P235"/>
  <c r="BI231"/>
  <c r="BH231"/>
  <c r="BG231"/>
  <c r="BF231"/>
  <c r="T231"/>
  <c r="R231"/>
  <c r="P231"/>
  <c r="BI225"/>
  <c r="BH225"/>
  <c r="BG225"/>
  <c r="BF225"/>
  <c r="T225"/>
  <c r="R225"/>
  <c r="P225"/>
  <c r="BI221"/>
  <c r="BH221"/>
  <c r="BG221"/>
  <c r="BF221"/>
  <c r="T221"/>
  <c r="R221"/>
  <c r="P221"/>
  <c r="BI217"/>
  <c r="BH217"/>
  <c r="BG217"/>
  <c r="BF217"/>
  <c r="T217"/>
  <c r="R217"/>
  <c r="P217"/>
  <c r="BI214"/>
  <c r="BH214"/>
  <c r="BG214"/>
  <c r="BF214"/>
  <c r="T214"/>
  <c r="R214"/>
  <c r="P214"/>
  <c r="BI210"/>
  <c r="BH210"/>
  <c r="BG210"/>
  <c r="BF210"/>
  <c r="T210"/>
  <c r="R210"/>
  <c r="P210"/>
  <c r="BI207"/>
  <c r="BH207"/>
  <c r="BG207"/>
  <c r="BF207"/>
  <c r="T207"/>
  <c r="R207"/>
  <c r="P207"/>
  <c r="BI203"/>
  <c r="BH203"/>
  <c r="BG203"/>
  <c r="BF203"/>
  <c r="T203"/>
  <c r="R203"/>
  <c r="P203"/>
  <c r="BI197"/>
  <c r="BH197"/>
  <c r="BG197"/>
  <c r="BF197"/>
  <c r="T197"/>
  <c r="R197"/>
  <c r="P197"/>
  <c r="BI186"/>
  <c r="BH186"/>
  <c r="BG186"/>
  <c r="BF186"/>
  <c r="T186"/>
  <c r="R186"/>
  <c r="P186"/>
  <c r="BI182"/>
  <c r="BH182"/>
  <c r="BG182"/>
  <c r="BF182"/>
  <c r="T182"/>
  <c r="R182"/>
  <c r="P182"/>
  <c r="BI178"/>
  <c r="BH178"/>
  <c r="BG178"/>
  <c r="BF178"/>
  <c r="T178"/>
  <c r="R178"/>
  <c r="P178"/>
  <c r="BI173"/>
  <c r="BH173"/>
  <c r="BG173"/>
  <c r="BF173"/>
  <c r="T173"/>
  <c r="R173"/>
  <c r="P173"/>
  <c r="BI159"/>
  <c r="BH159"/>
  <c r="BG159"/>
  <c r="BF159"/>
  <c r="T159"/>
  <c r="R159"/>
  <c r="P159"/>
  <c r="BI154"/>
  <c r="BH154"/>
  <c r="BG154"/>
  <c r="BF154"/>
  <c r="T154"/>
  <c r="R154"/>
  <c r="P154"/>
  <c r="BI150"/>
  <c r="BH150"/>
  <c r="BG150"/>
  <c r="BF150"/>
  <c r="T150"/>
  <c r="R150"/>
  <c r="P150"/>
  <c r="BI140"/>
  <c r="BH140"/>
  <c r="BG140"/>
  <c r="BF140"/>
  <c r="T140"/>
  <c r="R140"/>
  <c r="P140"/>
  <c r="BI131"/>
  <c r="BH131"/>
  <c r="BG131"/>
  <c r="BF131"/>
  <c r="T131"/>
  <c r="R131"/>
  <c r="P131"/>
  <c r="BI127"/>
  <c r="BH127"/>
  <c r="BG127"/>
  <c r="BF127"/>
  <c r="T127"/>
  <c r="R127"/>
  <c r="P127"/>
  <c r="BI119"/>
  <c r="BH119"/>
  <c r="BG119"/>
  <c r="BF119"/>
  <c r="T119"/>
  <c r="R119"/>
  <c r="P119"/>
  <c r="BI114"/>
  <c r="BH114"/>
  <c r="BG114"/>
  <c r="BF114"/>
  <c r="T114"/>
  <c r="R114"/>
  <c r="P114"/>
  <c r="BI106"/>
  <c r="BH106"/>
  <c r="BG106"/>
  <c r="BF106"/>
  <c r="T106"/>
  <c r="R106"/>
  <c r="P106"/>
  <c r="BI96"/>
  <c r="BH96"/>
  <c r="BG96"/>
  <c r="BF96"/>
  <c r="T96"/>
  <c r="R96"/>
  <c r="P96"/>
  <c r="J90"/>
  <c r="J89"/>
  <c r="F89"/>
  <c r="F87"/>
  <c r="E85"/>
  <c r="J59"/>
  <c r="J58"/>
  <c r="F58"/>
  <c r="F56"/>
  <c r="E54"/>
  <c r="J20"/>
  <c r="E20"/>
  <c r="F90"/>
  <c r="J19"/>
  <c r="J14"/>
  <c r="J56"/>
  <c r="E7"/>
  <c r="E81"/>
  <c i="17" r="J39"/>
  <c r="J38"/>
  <c i="1" r="AY72"/>
  <c i="17" r="J37"/>
  <c i="1" r="AX72"/>
  <c i="17" r="BI137"/>
  <c r="BH137"/>
  <c r="BG137"/>
  <c r="BF137"/>
  <c r="T137"/>
  <c r="T136"/>
  <c r="R137"/>
  <c r="R136"/>
  <c r="P137"/>
  <c r="P136"/>
  <c r="BI131"/>
  <c r="BH131"/>
  <c r="BG131"/>
  <c r="BF131"/>
  <c r="T131"/>
  <c r="T130"/>
  <c r="R131"/>
  <c r="R130"/>
  <c r="P131"/>
  <c r="P130"/>
  <c r="BI127"/>
  <c r="BH127"/>
  <c r="BG127"/>
  <c r="BF127"/>
  <c r="T127"/>
  <c r="R127"/>
  <c r="P127"/>
  <c r="BI123"/>
  <c r="BH123"/>
  <c r="BG123"/>
  <c r="BF123"/>
  <c r="T123"/>
  <c r="R123"/>
  <c r="P123"/>
  <c r="BI118"/>
  <c r="BH118"/>
  <c r="BG118"/>
  <c r="BF118"/>
  <c r="T118"/>
  <c r="R118"/>
  <c r="P118"/>
  <c r="BI113"/>
  <c r="BH113"/>
  <c r="BG113"/>
  <c r="BF113"/>
  <c r="T113"/>
  <c r="R113"/>
  <c r="P113"/>
  <c r="BI109"/>
  <c r="BH109"/>
  <c r="BG109"/>
  <c r="BF109"/>
  <c r="T109"/>
  <c r="R109"/>
  <c r="P109"/>
  <c r="BI103"/>
  <c r="BH103"/>
  <c r="BG103"/>
  <c r="BF103"/>
  <c r="T103"/>
  <c r="R103"/>
  <c r="P103"/>
  <c r="BI92"/>
  <c r="BH92"/>
  <c r="BG92"/>
  <c r="BF92"/>
  <c r="T92"/>
  <c r="R92"/>
  <c r="P92"/>
  <c r="J86"/>
  <c r="J85"/>
  <c r="F85"/>
  <c r="F83"/>
  <c r="E81"/>
  <c r="J59"/>
  <c r="J58"/>
  <c r="F58"/>
  <c r="F56"/>
  <c r="E54"/>
  <c r="J20"/>
  <c r="E20"/>
  <c r="F59"/>
  <c r="J19"/>
  <c r="J14"/>
  <c r="J83"/>
  <c r="E7"/>
  <c r="E50"/>
  <c i="16" r="J39"/>
  <c r="J38"/>
  <c i="1" r="AY71"/>
  <c i="16" r="J37"/>
  <c i="1" r="AX71"/>
  <c i="16" r="BI309"/>
  <c r="BH309"/>
  <c r="BG309"/>
  <c r="BF309"/>
  <c r="T309"/>
  <c r="R309"/>
  <c r="P309"/>
  <c r="BI307"/>
  <c r="BH307"/>
  <c r="BG307"/>
  <c r="BF307"/>
  <c r="T307"/>
  <c r="R307"/>
  <c r="P307"/>
  <c r="BI300"/>
  <c r="BH300"/>
  <c r="BG300"/>
  <c r="BF300"/>
  <c r="T300"/>
  <c r="R300"/>
  <c r="P300"/>
  <c r="BI294"/>
  <c r="BH294"/>
  <c r="BG294"/>
  <c r="BF294"/>
  <c r="T294"/>
  <c r="R294"/>
  <c r="P294"/>
  <c r="BI290"/>
  <c r="BH290"/>
  <c r="BG290"/>
  <c r="BF290"/>
  <c r="T290"/>
  <c r="R290"/>
  <c r="P290"/>
  <c r="BI285"/>
  <c r="BH285"/>
  <c r="BG285"/>
  <c r="BF285"/>
  <c r="T285"/>
  <c r="T284"/>
  <c r="R285"/>
  <c r="R284"/>
  <c r="P285"/>
  <c r="P284"/>
  <c r="BI281"/>
  <c r="BH281"/>
  <c r="BG281"/>
  <c r="BF281"/>
  <c r="T281"/>
  <c r="R281"/>
  <c r="P281"/>
  <c r="BI276"/>
  <c r="BH276"/>
  <c r="BG276"/>
  <c r="BF276"/>
  <c r="T276"/>
  <c r="R276"/>
  <c r="P276"/>
  <c r="BI272"/>
  <c r="BH272"/>
  <c r="BG272"/>
  <c r="BF272"/>
  <c r="T272"/>
  <c r="R272"/>
  <c r="P272"/>
  <c r="BI269"/>
  <c r="BH269"/>
  <c r="BG269"/>
  <c r="BF269"/>
  <c r="T269"/>
  <c r="R269"/>
  <c r="P269"/>
  <c r="BI263"/>
  <c r="BH263"/>
  <c r="BG263"/>
  <c r="BF263"/>
  <c r="T263"/>
  <c r="R263"/>
  <c r="P263"/>
  <c r="BI260"/>
  <c r="BH260"/>
  <c r="BG260"/>
  <c r="BF260"/>
  <c r="T260"/>
  <c r="R260"/>
  <c r="P260"/>
  <c r="BI257"/>
  <c r="BH257"/>
  <c r="BG257"/>
  <c r="BF257"/>
  <c r="T257"/>
  <c r="R257"/>
  <c r="P257"/>
  <c r="BI254"/>
  <c r="BH254"/>
  <c r="BG254"/>
  <c r="BF254"/>
  <c r="T254"/>
  <c r="R254"/>
  <c r="P254"/>
  <c r="BI251"/>
  <c r="BH251"/>
  <c r="BG251"/>
  <c r="BF251"/>
  <c r="T251"/>
  <c r="R251"/>
  <c r="P251"/>
  <c r="BI246"/>
  <c r="BH246"/>
  <c r="BG246"/>
  <c r="BF246"/>
  <c r="T246"/>
  <c r="R246"/>
  <c r="P246"/>
  <c r="BI241"/>
  <c r="BH241"/>
  <c r="BG241"/>
  <c r="BF241"/>
  <c r="T241"/>
  <c r="R241"/>
  <c r="P241"/>
  <c r="BI234"/>
  <c r="BH234"/>
  <c r="BG234"/>
  <c r="BF234"/>
  <c r="T234"/>
  <c r="R234"/>
  <c r="P234"/>
  <c r="BI226"/>
  <c r="BH226"/>
  <c r="BG226"/>
  <c r="BF226"/>
  <c r="T226"/>
  <c r="R226"/>
  <c r="P226"/>
  <c r="BI218"/>
  <c r="BH218"/>
  <c r="BG218"/>
  <c r="BF218"/>
  <c r="T218"/>
  <c r="R218"/>
  <c r="P218"/>
  <c r="BI207"/>
  <c r="BH207"/>
  <c r="BG207"/>
  <c r="BF207"/>
  <c r="T207"/>
  <c r="R207"/>
  <c r="P207"/>
  <c r="BI195"/>
  <c r="BH195"/>
  <c r="BG195"/>
  <c r="BF195"/>
  <c r="T195"/>
  <c r="R195"/>
  <c r="P195"/>
  <c r="BI190"/>
  <c r="BH190"/>
  <c r="BG190"/>
  <c r="BF190"/>
  <c r="T190"/>
  <c r="R190"/>
  <c r="P190"/>
  <c r="BI186"/>
  <c r="BH186"/>
  <c r="BG186"/>
  <c r="BF186"/>
  <c r="T186"/>
  <c r="R186"/>
  <c r="P186"/>
  <c r="BI182"/>
  <c r="BH182"/>
  <c r="BG182"/>
  <c r="BF182"/>
  <c r="T182"/>
  <c r="R182"/>
  <c r="P182"/>
  <c r="BI176"/>
  <c r="BH176"/>
  <c r="BG176"/>
  <c r="BF176"/>
  <c r="T176"/>
  <c r="R176"/>
  <c r="P176"/>
  <c r="BI168"/>
  <c r="BH168"/>
  <c r="BG168"/>
  <c r="BF168"/>
  <c r="T168"/>
  <c r="R168"/>
  <c r="P168"/>
  <c r="BI165"/>
  <c r="BH165"/>
  <c r="BG165"/>
  <c r="BF165"/>
  <c r="T165"/>
  <c r="R165"/>
  <c r="P165"/>
  <c r="BI161"/>
  <c r="BH161"/>
  <c r="BG161"/>
  <c r="BF161"/>
  <c r="T161"/>
  <c r="R161"/>
  <c r="P161"/>
  <c r="BI156"/>
  <c r="BH156"/>
  <c r="BG156"/>
  <c r="BF156"/>
  <c r="T156"/>
  <c r="R156"/>
  <c r="P156"/>
  <c r="BI148"/>
  <c r="BH148"/>
  <c r="BG148"/>
  <c r="BF148"/>
  <c r="T148"/>
  <c r="R148"/>
  <c r="P148"/>
  <c r="BI139"/>
  <c r="BH139"/>
  <c r="BG139"/>
  <c r="BF139"/>
  <c r="T139"/>
  <c r="R139"/>
  <c r="P139"/>
  <c r="BI131"/>
  <c r="BH131"/>
  <c r="BG131"/>
  <c r="BF131"/>
  <c r="T131"/>
  <c r="R131"/>
  <c r="P131"/>
  <c r="BI123"/>
  <c r="BH123"/>
  <c r="BG123"/>
  <c r="BF123"/>
  <c r="T123"/>
  <c r="R123"/>
  <c r="P123"/>
  <c r="BI118"/>
  <c r="BH118"/>
  <c r="BG118"/>
  <c r="BF118"/>
  <c r="T118"/>
  <c r="R118"/>
  <c r="P118"/>
  <c r="BI112"/>
  <c r="BH112"/>
  <c r="BG112"/>
  <c r="BF112"/>
  <c r="T112"/>
  <c r="R112"/>
  <c r="P112"/>
  <c r="BI108"/>
  <c r="BH108"/>
  <c r="BG108"/>
  <c r="BF108"/>
  <c r="T108"/>
  <c r="R108"/>
  <c r="P108"/>
  <c r="BI104"/>
  <c r="BH104"/>
  <c r="BG104"/>
  <c r="BF104"/>
  <c r="T104"/>
  <c r="R104"/>
  <c r="P104"/>
  <c r="BI100"/>
  <c r="BH100"/>
  <c r="BG100"/>
  <c r="BF100"/>
  <c r="T100"/>
  <c r="R100"/>
  <c r="P100"/>
  <c r="BI96"/>
  <c r="BH96"/>
  <c r="BG96"/>
  <c r="BF96"/>
  <c r="T96"/>
  <c r="R96"/>
  <c r="P96"/>
  <c r="J90"/>
  <c r="J89"/>
  <c r="F89"/>
  <c r="F87"/>
  <c r="E85"/>
  <c r="J59"/>
  <c r="J58"/>
  <c r="F58"/>
  <c r="F56"/>
  <c r="E54"/>
  <c r="J20"/>
  <c r="E20"/>
  <c r="F59"/>
  <c r="J19"/>
  <c r="J14"/>
  <c r="J56"/>
  <c r="E7"/>
  <c r="E50"/>
  <c i="15" r="J39"/>
  <c r="J38"/>
  <c i="1" r="AY70"/>
  <c i="15" r="J37"/>
  <c i="1" r="AX70"/>
  <c i="15" r="BI139"/>
  <c r="BH139"/>
  <c r="BG139"/>
  <c r="BF139"/>
  <c r="T139"/>
  <c r="R139"/>
  <c r="P139"/>
  <c r="BI136"/>
  <c r="BH136"/>
  <c r="BG136"/>
  <c r="BF136"/>
  <c r="T136"/>
  <c r="R136"/>
  <c r="P136"/>
  <c r="BI133"/>
  <c r="BH133"/>
  <c r="BG133"/>
  <c r="BF133"/>
  <c r="T133"/>
  <c r="R133"/>
  <c r="P133"/>
  <c r="BI130"/>
  <c r="BH130"/>
  <c r="BG130"/>
  <c r="BF130"/>
  <c r="T130"/>
  <c r="R130"/>
  <c r="P130"/>
  <c r="BI127"/>
  <c r="BH127"/>
  <c r="BG127"/>
  <c r="BF127"/>
  <c r="T127"/>
  <c r="R127"/>
  <c r="P127"/>
  <c r="BI124"/>
  <c r="BH124"/>
  <c r="BG124"/>
  <c r="BF124"/>
  <c r="T124"/>
  <c r="R124"/>
  <c r="P124"/>
  <c r="BI121"/>
  <c r="BH121"/>
  <c r="BG121"/>
  <c r="BF121"/>
  <c r="T121"/>
  <c r="R121"/>
  <c r="P121"/>
  <c r="BI118"/>
  <c r="BH118"/>
  <c r="BG118"/>
  <c r="BF118"/>
  <c r="T118"/>
  <c r="R118"/>
  <c r="P118"/>
  <c r="BI115"/>
  <c r="BH115"/>
  <c r="BG115"/>
  <c r="BF115"/>
  <c r="T115"/>
  <c r="R115"/>
  <c r="P115"/>
  <c r="BI112"/>
  <c r="BH112"/>
  <c r="BG112"/>
  <c r="BF112"/>
  <c r="T112"/>
  <c r="R112"/>
  <c r="P112"/>
  <c r="BI109"/>
  <c r="BH109"/>
  <c r="BG109"/>
  <c r="BF109"/>
  <c r="T109"/>
  <c r="R109"/>
  <c r="P109"/>
  <c r="BI106"/>
  <c r="BH106"/>
  <c r="BG106"/>
  <c r="BF106"/>
  <c r="T106"/>
  <c r="R106"/>
  <c r="P106"/>
  <c r="BI103"/>
  <c r="BH103"/>
  <c r="BG103"/>
  <c r="BF103"/>
  <c r="T103"/>
  <c r="R103"/>
  <c r="P103"/>
  <c r="BI100"/>
  <c r="BH100"/>
  <c r="BG100"/>
  <c r="BF100"/>
  <c r="T100"/>
  <c r="R100"/>
  <c r="P100"/>
  <c r="BI97"/>
  <c r="BH97"/>
  <c r="BG97"/>
  <c r="BF97"/>
  <c r="T97"/>
  <c r="R97"/>
  <c r="P97"/>
  <c r="BI94"/>
  <c r="BH94"/>
  <c r="BG94"/>
  <c r="BF94"/>
  <c r="T94"/>
  <c r="R94"/>
  <c r="P94"/>
  <c r="BI91"/>
  <c r="BH91"/>
  <c r="BG91"/>
  <c r="BF91"/>
  <c r="T91"/>
  <c r="R91"/>
  <c r="P91"/>
  <c r="BI88"/>
  <c r="BH88"/>
  <c r="BG88"/>
  <c r="BF88"/>
  <c r="T88"/>
  <c r="R88"/>
  <c r="P88"/>
  <c r="J83"/>
  <c r="J82"/>
  <c r="F82"/>
  <c r="F80"/>
  <c r="E78"/>
  <c r="J59"/>
  <c r="J58"/>
  <c r="F58"/>
  <c r="F56"/>
  <c r="E54"/>
  <c r="J20"/>
  <c r="E20"/>
  <c r="F83"/>
  <c r="J19"/>
  <c r="J14"/>
  <c r="J56"/>
  <c r="E7"/>
  <c r="E50"/>
  <c i="14" r="J39"/>
  <c r="J38"/>
  <c i="1" r="AY69"/>
  <c i="14" r="J37"/>
  <c i="1" r="AX69"/>
  <c i="14" r="BI102"/>
  <c r="BH102"/>
  <c r="BG102"/>
  <c r="BF102"/>
  <c r="T102"/>
  <c r="R102"/>
  <c r="P102"/>
  <c r="BI100"/>
  <c r="BH100"/>
  <c r="BG100"/>
  <c r="BF100"/>
  <c r="T100"/>
  <c r="R100"/>
  <c r="P100"/>
  <c r="BI98"/>
  <c r="BH98"/>
  <c r="BG98"/>
  <c r="BF98"/>
  <c r="T98"/>
  <c r="R98"/>
  <c r="P98"/>
  <c r="BI96"/>
  <c r="BH96"/>
  <c r="BG96"/>
  <c r="BF96"/>
  <c r="T96"/>
  <c r="R96"/>
  <c r="P96"/>
  <c r="BI94"/>
  <c r="BH94"/>
  <c r="BG94"/>
  <c r="BF94"/>
  <c r="T94"/>
  <c r="R94"/>
  <c r="P94"/>
  <c r="BI92"/>
  <c r="BH92"/>
  <c r="BG92"/>
  <c r="BF92"/>
  <c r="T92"/>
  <c r="R92"/>
  <c r="P92"/>
  <c r="BI90"/>
  <c r="BH90"/>
  <c r="BG90"/>
  <c r="BF90"/>
  <c r="T90"/>
  <c r="R90"/>
  <c r="P90"/>
  <c r="BI88"/>
  <c r="BH88"/>
  <c r="BG88"/>
  <c r="BF88"/>
  <c r="T88"/>
  <c r="R88"/>
  <c r="P88"/>
  <c r="J83"/>
  <c r="J82"/>
  <c r="F82"/>
  <c r="F80"/>
  <c r="E78"/>
  <c r="J59"/>
  <c r="J58"/>
  <c r="F58"/>
  <c r="F56"/>
  <c r="E54"/>
  <c r="J20"/>
  <c r="E20"/>
  <c r="F83"/>
  <c r="J19"/>
  <c r="J14"/>
  <c r="J80"/>
  <c r="E7"/>
  <c r="E74"/>
  <c i="13" r="J39"/>
  <c r="J38"/>
  <c i="1" r="AY68"/>
  <c i="13" r="J37"/>
  <c i="1" r="AX68"/>
  <c i="13" r="BI139"/>
  <c r="BH139"/>
  <c r="BG139"/>
  <c r="BF139"/>
  <c r="T139"/>
  <c r="T138"/>
  <c r="R139"/>
  <c r="R138"/>
  <c r="P139"/>
  <c r="P138"/>
  <c r="BI134"/>
  <c r="BH134"/>
  <c r="BG134"/>
  <c r="BF134"/>
  <c r="T134"/>
  <c r="R134"/>
  <c r="P134"/>
  <c r="BI129"/>
  <c r="BH129"/>
  <c r="BG129"/>
  <c r="BF129"/>
  <c r="T129"/>
  <c r="R129"/>
  <c r="P129"/>
  <c r="BI125"/>
  <c r="BH125"/>
  <c r="BG125"/>
  <c r="BF125"/>
  <c r="T125"/>
  <c r="R125"/>
  <c r="P125"/>
  <c r="BI119"/>
  <c r="BH119"/>
  <c r="BG119"/>
  <c r="BF119"/>
  <c r="T119"/>
  <c r="R119"/>
  <c r="P119"/>
  <c r="BI113"/>
  <c r="BH113"/>
  <c r="BG113"/>
  <c r="BF113"/>
  <c r="T113"/>
  <c r="R113"/>
  <c r="P113"/>
  <c r="BI109"/>
  <c r="BH109"/>
  <c r="BG109"/>
  <c r="BF109"/>
  <c r="T109"/>
  <c r="R109"/>
  <c r="P109"/>
  <c r="BI105"/>
  <c r="BH105"/>
  <c r="BG105"/>
  <c r="BF105"/>
  <c r="T105"/>
  <c r="R105"/>
  <c r="P105"/>
  <c r="BI101"/>
  <c r="BH101"/>
  <c r="BG101"/>
  <c r="BF101"/>
  <c r="T101"/>
  <c r="R101"/>
  <c r="P101"/>
  <c r="BI97"/>
  <c r="BH97"/>
  <c r="BG97"/>
  <c r="BF97"/>
  <c r="T97"/>
  <c r="R97"/>
  <c r="P97"/>
  <c r="BI92"/>
  <c r="BH92"/>
  <c r="BG92"/>
  <c r="BF92"/>
  <c r="T92"/>
  <c r="R92"/>
  <c r="P92"/>
  <c r="J86"/>
  <c r="J85"/>
  <c r="F85"/>
  <c r="F83"/>
  <c r="E81"/>
  <c r="J59"/>
  <c r="J58"/>
  <c r="F58"/>
  <c r="F56"/>
  <c r="E54"/>
  <c r="J20"/>
  <c r="E20"/>
  <c r="F59"/>
  <c r="J19"/>
  <c r="J14"/>
  <c r="J56"/>
  <c r="E7"/>
  <c r="E77"/>
  <c i="12" r="J39"/>
  <c r="J38"/>
  <c i="1" r="AY67"/>
  <c i="12" r="J37"/>
  <c i="1" r="AX67"/>
  <c i="12" r="BI258"/>
  <c r="BH258"/>
  <c r="BG258"/>
  <c r="BF258"/>
  <c r="T258"/>
  <c r="R258"/>
  <c r="P258"/>
  <c r="BI254"/>
  <c r="BH254"/>
  <c r="BG254"/>
  <c r="BF254"/>
  <c r="T254"/>
  <c r="R254"/>
  <c r="P254"/>
  <c r="BI250"/>
  <c r="BH250"/>
  <c r="BG250"/>
  <c r="BF250"/>
  <c r="T250"/>
  <c r="R250"/>
  <c r="P250"/>
  <c r="BI247"/>
  <c r="BH247"/>
  <c r="BG247"/>
  <c r="BF247"/>
  <c r="T247"/>
  <c r="R247"/>
  <c r="P247"/>
  <c r="BI242"/>
  <c r="BH242"/>
  <c r="BG242"/>
  <c r="BF242"/>
  <c r="T242"/>
  <c r="R242"/>
  <c r="P242"/>
  <c r="BI238"/>
  <c r="BH238"/>
  <c r="BG238"/>
  <c r="BF238"/>
  <c r="T238"/>
  <c r="R238"/>
  <c r="P238"/>
  <c r="BI234"/>
  <c r="BH234"/>
  <c r="BG234"/>
  <c r="BF234"/>
  <c r="T234"/>
  <c r="R234"/>
  <c r="P234"/>
  <c r="BI230"/>
  <c r="BH230"/>
  <c r="BG230"/>
  <c r="BF230"/>
  <c r="T230"/>
  <c r="R230"/>
  <c r="P230"/>
  <c r="BI225"/>
  <c r="BH225"/>
  <c r="BG225"/>
  <c r="BF225"/>
  <c r="T225"/>
  <c r="R225"/>
  <c r="P225"/>
  <c r="BI221"/>
  <c r="BH221"/>
  <c r="BG221"/>
  <c r="BF221"/>
  <c r="T221"/>
  <c r="R221"/>
  <c r="P221"/>
  <c r="BI217"/>
  <c r="BH217"/>
  <c r="BG217"/>
  <c r="BF217"/>
  <c r="T217"/>
  <c r="R217"/>
  <c r="P217"/>
  <c r="BI213"/>
  <c r="BH213"/>
  <c r="BG213"/>
  <c r="BF213"/>
  <c r="T213"/>
  <c r="R213"/>
  <c r="P213"/>
  <c r="BI209"/>
  <c r="BH209"/>
  <c r="BG209"/>
  <c r="BF209"/>
  <c r="T209"/>
  <c r="R209"/>
  <c r="P209"/>
  <c r="BI205"/>
  <c r="BH205"/>
  <c r="BG205"/>
  <c r="BF205"/>
  <c r="T205"/>
  <c r="R205"/>
  <c r="P205"/>
  <c r="BI200"/>
  <c r="BH200"/>
  <c r="BG200"/>
  <c r="BF200"/>
  <c r="T200"/>
  <c r="R200"/>
  <c r="P200"/>
  <c r="BI196"/>
  <c r="BH196"/>
  <c r="BG196"/>
  <c r="BF196"/>
  <c r="T196"/>
  <c r="R196"/>
  <c r="P196"/>
  <c r="BI192"/>
  <c r="BH192"/>
  <c r="BG192"/>
  <c r="BF192"/>
  <c r="T192"/>
  <c r="R192"/>
  <c r="P192"/>
  <c r="BI188"/>
  <c r="BH188"/>
  <c r="BG188"/>
  <c r="BF188"/>
  <c r="T188"/>
  <c r="R188"/>
  <c r="P188"/>
  <c r="BI183"/>
  <c r="BH183"/>
  <c r="BG183"/>
  <c r="BF183"/>
  <c r="T183"/>
  <c r="R183"/>
  <c r="P183"/>
  <c r="BI179"/>
  <c r="BH179"/>
  <c r="BG179"/>
  <c r="BF179"/>
  <c r="T179"/>
  <c r="T178"/>
  <c r="R179"/>
  <c r="R178"/>
  <c r="P179"/>
  <c r="P178"/>
  <c r="BI173"/>
  <c r="BH173"/>
  <c r="BG173"/>
  <c r="BF173"/>
  <c r="T173"/>
  <c r="R173"/>
  <c r="P173"/>
  <c r="BI169"/>
  <c r="BH169"/>
  <c r="BG169"/>
  <c r="BF169"/>
  <c r="T169"/>
  <c r="R169"/>
  <c r="P169"/>
  <c r="BI164"/>
  <c r="BH164"/>
  <c r="BG164"/>
  <c r="BF164"/>
  <c r="T164"/>
  <c r="R164"/>
  <c r="P164"/>
  <c r="BI160"/>
  <c r="BH160"/>
  <c r="BG160"/>
  <c r="BF160"/>
  <c r="T160"/>
  <c r="R160"/>
  <c r="P160"/>
  <c r="BI156"/>
  <c r="BH156"/>
  <c r="BG156"/>
  <c r="BF156"/>
  <c r="T156"/>
  <c r="R156"/>
  <c r="P156"/>
  <c r="BI152"/>
  <c r="BH152"/>
  <c r="BG152"/>
  <c r="BF152"/>
  <c r="T152"/>
  <c r="R152"/>
  <c r="P152"/>
  <c r="BI146"/>
  <c r="BH146"/>
  <c r="BG146"/>
  <c r="BF146"/>
  <c r="T146"/>
  <c r="R146"/>
  <c r="P146"/>
  <c r="BI142"/>
  <c r="BH142"/>
  <c r="BG142"/>
  <c r="BF142"/>
  <c r="T142"/>
  <c r="R142"/>
  <c r="P142"/>
  <c r="BI136"/>
  <c r="BH136"/>
  <c r="BG136"/>
  <c r="BF136"/>
  <c r="T136"/>
  <c r="R136"/>
  <c r="P136"/>
  <c r="BI129"/>
  <c r="BH129"/>
  <c r="BG129"/>
  <c r="BF129"/>
  <c r="T129"/>
  <c r="T128"/>
  <c r="R129"/>
  <c r="R128"/>
  <c r="P129"/>
  <c r="P128"/>
  <c r="BI124"/>
  <c r="BH124"/>
  <c r="BG124"/>
  <c r="BF124"/>
  <c r="T124"/>
  <c r="R124"/>
  <c r="P124"/>
  <c r="BI120"/>
  <c r="BH120"/>
  <c r="BG120"/>
  <c r="BF120"/>
  <c r="T120"/>
  <c r="R120"/>
  <c r="P120"/>
  <c r="BI111"/>
  <c r="BH111"/>
  <c r="BG111"/>
  <c r="BF111"/>
  <c r="T111"/>
  <c r="R111"/>
  <c r="P111"/>
  <c r="BI101"/>
  <c r="BH101"/>
  <c r="BG101"/>
  <c r="BF101"/>
  <c r="T101"/>
  <c r="R101"/>
  <c r="P101"/>
  <c r="BI97"/>
  <c r="BH97"/>
  <c r="BG97"/>
  <c r="BF97"/>
  <c r="T97"/>
  <c r="R97"/>
  <c r="P97"/>
  <c r="J91"/>
  <c r="J90"/>
  <c r="F90"/>
  <c r="F88"/>
  <c r="E86"/>
  <c r="J59"/>
  <c r="J58"/>
  <c r="F58"/>
  <c r="F56"/>
  <c r="E54"/>
  <c r="J20"/>
  <c r="E20"/>
  <c r="F91"/>
  <c r="J19"/>
  <c r="J14"/>
  <c r="J88"/>
  <c r="E7"/>
  <c r="E50"/>
  <c i="11" r="J39"/>
  <c r="J38"/>
  <c i="1" r="AY66"/>
  <c i="11" r="J37"/>
  <c i="1" r="AX66"/>
  <c i="11" r="BI242"/>
  <c r="BH242"/>
  <c r="BG242"/>
  <c r="BF242"/>
  <c r="T242"/>
  <c r="R242"/>
  <c r="P242"/>
  <c r="BI239"/>
  <c r="BH239"/>
  <c r="BG239"/>
  <c r="BF239"/>
  <c r="T239"/>
  <c r="R239"/>
  <c r="P239"/>
  <c r="BI234"/>
  <c r="BH234"/>
  <c r="BG234"/>
  <c r="BF234"/>
  <c r="T234"/>
  <c r="R234"/>
  <c r="P234"/>
  <c r="BI229"/>
  <c r="BH229"/>
  <c r="BG229"/>
  <c r="BF229"/>
  <c r="T229"/>
  <c r="R229"/>
  <c r="P229"/>
  <c r="BI224"/>
  <c r="BH224"/>
  <c r="BG224"/>
  <c r="BF224"/>
  <c r="T224"/>
  <c r="R224"/>
  <c r="P224"/>
  <c r="BI219"/>
  <c r="BH219"/>
  <c r="BG219"/>
  <c r="BF219"/>
  <c r="T219"/>
  <c r="R219"/>
  <c r="P219"/>
  <c r="BI213"/>
  <c r="BH213"/>
  <c r="BG213"/>
  <c r="BF213"/>
  <c r="T213"/>
  <c r="R213"/>
  <c r="P213"/>
  <c r="BI209"/>
  <c r="BH209"/>
  <c r="BG209"/>
  <c r="BF209"/>
  <c r="T209"/>
  <c r="R209"/>
  <c r="P209"/>
  <c r="BI205"/>
  <c r="BH205"/>
  <c r="BG205"/>
  <c r="BF205"/>
  <c r="T205"/>
  <c r="R205"/>
  <c r="P205"/>
  <c r="BI199"/>
  <c r="BH199"/>
  <c r="BG199"/>
  <c r="BF199"/>
  <c r="T199"/>
  <c r="R199"/>
  <c r="P199"/>
  <c r="BI195"/>
  <c r="BH195"/>
  <c r="BG195"/>
  <c r="BF195"/>
  <c r="T195"/>
  <c r="R195"/>
  <c r="P195"/>
  <c r="BI188"/>
  <c r="BH188"/>
  <c r="BG188"/>
  <c r="BF188"/>
  <c r="T188"/>
  <c r="R188"/>
  <c r="P188"/>
  <c r="BI181"/>
  <c r="BH181"/>
  <c r="BG181"/>
  <c r="BF181"/>
  <c r="T181"/>
  <c r="R181"/>
  <c r="P181"/>
  <c r="BI175"/>
  <c r="BH175"/>
  <c r="BG175"/>
  <c r="BF175"/>
  <c r="T175"/>
  <c r="R175"/>
  <c r="P175"/>
  <c r="BI171"/>
  <c r="BH171"/>
  <c r="BG171"/>
  <c r="BF171"/>
  <c r="T171"/>
  <c r="R171"/>
  <c r="P171"/>
  <c r="BI166"/>
  <c r="BH166"/>
  <c r="BG166"/>
  <c r="BF166"/>
  <c r="T166"/>
  <c r="R166"/>
  <c r="P166"/>
  <c r="BI162"/>
  <c r="BH162"/>
  <c r="BG162"/>
  <c r="BF162"/>
  <c r="T162"/>
  <c r="R162"/>
  <c r="P162"/>
  <c r="BI158"/>
  <c r="BH158"/>
  <c r="BG158"/>
  <c r="BF158"/>
  <c r="T158"/>
  <c r="R158"/>
  <c r="P158"/>
  <c r="BI155"/>
  <c r="BH155"/>
  <c r="BG155"/>
  <c r="BF155"/>
  <c r="T155"/>
  <c r="R155"/>
  <c r="P155"/>
  <c r="BI151"/>
  <c r="BH151"/>
  <c r="BG151"/>
  <c r="BF151"/>
  <c r="T151"/>
  <c r="R151"/>
  <c r="P151"/>
  <c r="BI138"/>
  <c r="BH138"/>
  <c r="BG138"/>
  <c r="BF138"/>
  <c r="T138"/>
  <c r="R138"/>
  <c r="P138"/>
  <c r="BI132"/>
  <c r="BH132"/>
  <c r="BG132"/>
  <c r="BF132"/>
  <c r="T132"/>
  <c r="R132"/>
  <c r="P132"/>
  <c r="BI113"/>
  <c r="BH113"/>
  <c r="BG113"/>
  <c r="BF113"/>
  <c r="T113"/>
  <c r="R113"/>
  <c r="P113"/>
  <c r="BI109"/>
  <c r="BH109"/>
  <c r="BG109"/>
  <c r="BF109"/>
  <c r="T109"/>
  <c r="R109"/>
  <c r="P109"/>
  <c r="BI94"/>
  <c r="BH94"/>
  <c r="BG94"/>
  <c r="BF94"/>
  <c r="T94"/>
  <c r="R94"/>
  <c r="P94"/>
  <c r="J88"/>
  <c r="J87"/>
  <c r="F87"/>
  <c r="F85"/>
  <c r="E83"/>
  <c r="J59"/>
  <c r="J58"/>
  <c r="F58"/>
  <c r="F56"/>
  <c r="E54"/>
  <c r="J20"/>
  <c r="E20"/>
  <c r="F88"/>
  <c r="J19"/>
  <c r="J14"/>
  <c r="J85"/>
  <c r="E7"/>
  <c r="E79"/>
  <c i="10" r="J41"/>
  <c r="J40"/>
  <c i="1" r="AY65"/>
  <c i="10" r="J39"/>
  <c i="1" r="AX65"/>
  <c i="10"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R134"/>
  <c r="P134"/>
  <c r="BI132"/>
  <c r="BH132"/>
  <c r="BG132"/>
  <c r="BF132"/>
  <c r="T132"/>
  <c r="R132"/>
  <c r="P132"/>
  <c r="BI130"/>
  <c r="BH130"/>
  <c r="BG130"/>
  <c r="BF130"/>
  <c r="T130"/>
  <c r="R130"/>
  <c r="P130"/>
  <c r="BI128"/>
  <c r="BH128"/>
  <c r="BG128"/>
  <c r="BF128"/>
  <c r="T128"/>
  <c r="R128"/>
  <c r="P128"/>
  <c r="BI126"/>
  <c r="BH126"/>
  <c r="BG126"/>
  <c r="BF126"/>
  <c r="T126"/>
  <c r="R126"/>
  <c r="P126"/>
  <c r="BI124"/>
  <c r="BH124"/>
  <c r="BG124"/>
  <c r="BF124"/>
  <c r="T124"/>
  <c r="R124"/>
  <c r="P124"/>
  <c r="BI122"/>
  <c r="BH122"/>
  <c r="BG122"/>
  <c r="BF122"/>
  <c r="T122"/>
  <c r="R122"/>
  <c r="P122"/>
  <c r="BI120"/>
  <c r="BH120"/>
  <c r="BG120"/>
  <c r="BF120"/>
  <c r="T120"/>
  <c r="R120"/>
  <c r="P120"/>
  <c r="BI118"/>
  <c r="BH118"/>
  <c r="BG118"/>
  <c r="BF118"/>
  <c r="T118"/>
  <c r="R118"/>
  <c r="P118"/>
  <c r="BI116"/>
  <c r="BH116"/>
  <c r="BG116"/>
  <c r="BF116"/>
  <c r="T116"/>
  <c r="R116"/>
  <c r="P116"/>
  <c r="BI114"/>
  <c r="BH114"/>
  <c r="BG114"/>
  <c r="BF114"/>
  <c r="T114"/>
  <c r="R114"/>
  <c r="P114"/>
  <c r="BI112"/>
  <c r="BH112"/>
  <c r="BG112"/>
  <c r="BF112"/>
  <c r="T112"/>
  <c r="R112"/>
  <c r="P112"/>
  <c r="BI110"/>
  <c r="BH110"/>
  <c r="BG110"/>
  <c r="BF110"/>
  <c r="T110"/>
  <c r="R110"/>
  <c r="P110"/>
  <c r="BI108"/>
  <c r="BH108"/>
  <c r="BG108"/>
  <c r="BF108"/>
  <c r="T108"/>
  <c r="R108"/>
  <c r="P108"/>
  <c r="BI106"/>
  <c r="BH106"/>
  <c r="BG106"/>
  <c r="BF106"/>
  <c r="T106"/>
  <c r="R106"/>
  <c r="P106"/>
  <c r="BI104"/>
  <c r="BH104"/>
  <c r="BG104"/>
  <c r="BF104"/>
  <c r="T104"/>
  <c r="R104"/>
  <c r="P104"/>
  <c r="BI102"/>
  <c r="BH102"/>
  <c r="BG102"/>
  <c r="BF102"/>
  <c r="T102"/>
  <c r="R102"/>
  <c r="P102"/>
  <c r="BI100"/>
  <c r="BH100"/>
  <c r="BG100"/>
  <c r="BF100"/>
  <c r="T100"/>
  <c r="R100"/>
  <c r="P100"/>
  <c r="BI98"/>
  <c r="BH98"/>
  <c r="BG98"/>
  <c r="BF98"/>
  <c r="T98"/>
  <c r="R98"/>
  <c r="P98"/>
  <c r="BI96"/>
  <c r="BH96"/>
  <c r="BG96"/>
  <c r="BF96"/>
  <c r="T96"/>
  <c r="R96"/>
  <c r="P96"/>
  <c r="BI94"/>
  <c r="BH94"/>
  <c r="BG94"/>
  <c r="BF94"/>
  <c r="T94"/>
  <c r="R94"/>
  <c r="P94"/>
  <c r="J89"/>
  <c r="J88"/>
  <c r="F88"/>
  <c r="F86"/>
  <c r="E84"/>
  <c r="J63"/>
  <c r="J62"/>
  <c r="F62"/>
  <c r="F60"/>
  <c r="E58"/>
  <c r="J22"/>
  <c r="E22"/>
  <c r="F63"/>
  <c r="J21"/>
  <c r="J16"/>
  <c r="J60"/>
  <c r="E7"/>
  <c r="E78"/>
  <c i="9" r="J41"/>
  <c r="J40"/>
  <c i="1" r="AY64"/>
  <c i="9" r="J39"/>
  <c i="1" r="AX64"/>
  <c i="9" r="BI325"/>
  <c r="BH325"/>
  <c r="BG325"/>
  <c r="BF325"/>
  <c r="T325"/>
  <c r="R325"/>
  <c r="P325"/>
  <c r="BI315"/>
  <c r="BH315"/>
  <c r="BG315"/>
  <c r="BF315"/>
  <c r="T315"/>
  <c r="R315"/>
  <c r="P315"/>
  <c r="BI311"/>
  <c r="BH311"/>
  <c r="BG311"/>
  <c r="BF311"/>
  <c r="T311"/>
  <c r="R311"/>
  <c r="P311"/>
  <c r="BI307"/>
  <c r="BH307"/>
  <c r="BG307"/>
  <c r="BF307"/>
  <c r="T307"/>
  <c r="R307"/>
  <c r="P307"/>
  <c r="BI301"/>
  <c r="BH301"/>
  <c r="BG301"/>
  <c r="BF301"/>
  <c r="T301"/>
  <c r="R301"/>
  <c r="P301"/>
  <c r="BI297"/>
  <c r="BH297"/>
  <c r="BG297"/>
  <c r="BF297"/>
  <c r="T297"/>
  <c r="R297"/>
  <c r="P297"/>
  <c r="BI291"/>
  <c r="BH291"/>
  <c r="BG291"/>
  <c r="BF291"/>
  <c r="T291"/>
  <c r="R291"/>
  <c r="P291"/>
  <c r="BI287"/>
  <c r="BH287"/>
  <c r="BG287"/>
  <c r="BF287"/>
  <c r="T287"/>
  <c r="R287"/>
  <c r="P287"/>
  <c r="BI282"/>
  <c r="BH282"/>
  <c r="BG282"/>
  <c r="BF282"/>
  <c r="T282"/>
  <c r="R282"/>
  <c r="P282"/>
  <c r="BI277"/>
  <c r="BH277"/>
  <c r="BG277"/>
  <c r="BF277"/>
  <c r="T277"/>
  <c r="R277"/>
  <c r="P277"/>
  <c r="BI268"/>
  <c r="BH268"/>
  <c r="BG268"/>
  <c r="BF268"/>
  <c r="T268"/>
  <c r="T267"/>
  <c r="R268"/>
  <c r="R267"/>
  <c r="P268"/>
  <c r="P267"/>
  <c r="BI264"/>
  <c r="BH264"/>
  <c r="BG264"/>
  <c r="BF264"/>
  <c r="T264"/>
  <c r="R264"/>
  <c r="P264"/>
  <c r="BI261"/>
  <c r="BH261"/>
  <c r="BG261"/>
  <c r="BF261"/>
  <c r="T261"/>
  <c r="R261"/>
  <c r="P261"/>
  <c r="BI255"/>
  <c r="BH255"/>
  <c r="BG255"/>
  <c r="BF255"/>
  <c r="T255"/>
  <c r="R255"/>
  <c r="P255"/>
  <c r="BI252"/>
  <c r="BH252"/>
  <c r="BG252"/>
  <c r="BF252"/>
  <c r="T252"/>
  <c r="R252"/>
  <c r="P252"/>
  <c r="BI248"/>
  <c r="BH248"/>
  <c r="BG248"/>
  <c r="BF248"/>
  <c r="T248"/>
  <c r="R248"/>
  <c r="P248"/>
  <c r="BI244"/>
  <c r="BH244"/>
  <c r="BG244"/>
  <c r="BF244"/>
  <c r="T244"/>
  <c r="R244"/>
  <c r="P244"/>
  <c r="BI240"/>
  <c r="BH240"/>
  <c r="BG240"/>
  <c r="BF240"/>
  <c r="T240"/>
  <c r="R240"/>
  <c r="P240"/>
  <c r="BI237"/>
  <c r="BH237"/>
  <c r="BG237"/>
  <c r="BF237"/>
  <c r="T237"/>
  <c r="R237"/>
  <c r="P237"/>
  <c r="BI234"/>
  <c r="BH234"/>
  <c r="BG234"/>
  <c r="BF234"/>
  <c r="T234"/>
  <c r="R234"/>
  <c r="P234"/>
  <c r="BI227"/>
  <c r="BH227"/>
  <c r="BG227"/>
  <c r="BF227"/>
  <c r="T227"/>
  <c r="R227"/>
  <c r="P227"/>
  <c r="BI223"/>
  <c r="BH223"/>
  <c r="BG223"/>
  <c r="BF223"/>
  <c r="T223"/>
  <c r="R223"/>
  <c r="P223"/>
  <c r="BI219"/>
  <c r="BH219"/>
  <c r="BG219"/>
  <c r="BF219"/>
  <c r="T219"/>
  <c r="R219"/>
  <c r="P219"/>
  <c r="BI215"/>
  <c r="BH215"/>
  <c r="BG215"/>
  <c r="BF215"/>
  <c r="T215"/>
  <c r="R215"/>
  <c r="P215"/>
  <c r="BI211"/>
  <c r="BH211"/>
  <c r="BG211"/>
  <c r="BF211"/>
  <c r="T211"/>
  <c r="T210"/>
  <c r="R211"/>
  <c r="R210"/>
  <c r="P211"/>
  <c r="P210"/>
  <c r="BI208"/>
  <c r="BH208"/>
  <c r="BG208"/>
  <c r="BF208"/>
  <c r="T208"/>
  <c r="R208"/>
  <c r="P208"/>
  <c r="BI206"/>
  <c r="BH206"/>
  <c r="BG206"/>
  <c r="BF206"/>
  <c r="T206"/>
  <c r="R206"/>
  <c r="P206"/>
  <c r="BI204"/>
  <c r="BH204"/>
  <c r="BG204"/>
  <c r="BF204"/>
  <c r="T204"/>
  <c r="R204"/>
  <c r="P204"/>
  <c r="BI202"/>
  <c r="BH202"/>
  <c r="BG202"/>
  <c r="BF202"/>
  <c r="T202"/>
  <c r="R202"/>
  <c r="P202"/>
  <c r="BI198"/>
  <c r="BH198"/>
  <c r="BG198"/>
  <c r="BF198"/>
  <c r="T198"/>
  <c r="R198"/>
  <c r="P198"/>
  <c r="BI191"/>
  <c r="BH191"/>
  <c r="BG191"/>
  <c r="BF191"/>
  <c r="T191"/>
  <c r="R191"/>
  <c r="P191"/>
  <c r="BI187"/>
  <c r="BH187"/>
  <c r="BG187"/>
  <c r="BF187"/>
  <c r="T187"/>
  <c r="R187"/>
  <c r="P187"/>
  <c r="BI183"/>
  <c r="BH183"/>
  <c r="BG183"/>
  <c r="BF183"/>
  <c r="T183"/>
  <c r="R183"/>
  <c r="P183"/>
  <c r="BI175"/>
  <c r="BH175"/>
  <c r="BG175"/>
  <c r="BF175"/>
  <c r="T175"/>
  <c r="R175"/>
  <c r="P175"/>
  <c r="BI171"/>
  <c r="BH171"/>
  <c r="BG171"/>
  <c r="BF171"/>
  <c r="T171"/>
  <c r="R171"/>
  <c r="P171"/>
  <c r="BI167"/>
  <c r="BH167"/>
  <c r="BG167"/>
  <c r="BF167"/>
  <c r="T167"/>
  <c r="R167"/>
  <c r="P167"/>
  <c r="BI160"/>
  <c r="BH160"/>
  <c r="BG160"/>
  <c r="BF160"/>
  <c r="T160"/>
  <c r="R160"/>
  <c r="P160"/>
  <c r="BI154"/>
  <c r="BH154"/>
  <c r="BG154"/>
  <c r="BF154"/>
  <c r="T154"/>
  <c r="R154"/>
  <c r="P154"/>
  <c r="BI150"/>
  <c r="BH150"/>
  <c r="BG150"/>
  <c r="BF150"/>
  <c r="T150"/>
  <c r="R150"/>
  <c r="P150"/>
  <c r="BI134"/>
  <c r="BH134"/>
  <c r="BG134"/>
  <c r="BF134"/>
  <c r="T134"/>
  <c r="R134"/>
  <c r="P134"/>
  <c r="BI127"/>
  <c r="BH127"/>
  <c r="BG127"/>
  <c r="BF127"/>
  <c r="T127"/>
  <c r="R127"/>
  <c r="P127"/>
  <c r="BI106"/>
  <c r="BH106"/>
  <c r="BG106"/>
  <c r="BF106"/>
  <c r="T106"/>
  <c r="R106"/>
  <c r="P106"/>
  <c r="J100"/>
  <c r="J99"/>
  <c r="F99"/>
  <c r="F97"/>
  <c r="E95"/>
  <c r="J63"/>
  <c r="J62"/>
  <c r="F62"/>
  <c r="F60"/>
  <c r="E58"/>
  <c r="J22"/>
  <c r="E22"/>
  <c r="F63"/>
  <c r="J21"/>
  <c r="J16"/>
  <c r="J97"/>
  <c r="E7"/>
  <c r="E52"/>
  <c i="8" r="J41"/>
  <c r="J40"/>
  <c i="1" r="AY63"/>
  <c i="8" r="J39"/>
  <c i="1" r="AX63"/>
  <c i="8" r="BI806"/>
  <c r="BH806"/>
  <c r="BG806"/>
  <c r="BF806"/>
  <c r="T806"/>
  <c r="T805"/>
  <c r="R806"/>
  <c r="R805"/>
  <c r="P806"/>
  <c r="P805"/>
  <c r="BI802"/>
  <c r="BH802"/>
  <c r="BG802"/>
  <c r="BF802"/>
  <c r="T802"/>
  <c r="R802"/>
  <c r="P802"/>
  <c r="BI798"/>
  <c r="BH798"/>
  <c r="BG798"/>
  <c r="BF798"/>
  <c r="T798"/>
  <c r="R798"/>
  <c r="P798"/>
  <c r="BI790"/>
  <c r="BH790"/>
  <c r="BG790"/>
  <c r="BF790"/>
  <c r="T790"/>
  <c r="R790"/>
  <c r="P790"/>
  <c r="BI786"/>
  <c r="BH786"/>
  <c r="BG786"/>
  <c r="BF786"/>
  <c r="T786"/>
  <c r="R786"/>
  <c r="P786"/>
  <c r="BI781"/>
  <c r="BH781"/>
  <c r="BG781"/>
  <c r="BF781"/>
  <c r="T781"/>
  <c r="R781"/>
  <c r="P781"/>
  <c r="BI777"/>
  <c r="BH777"/>
  <c r="BG777"/>
  <c r="BF777"/>
  <c r="T777"/>
  <c r="R777"/>
  <c r="P777"/>
  <c r="BI774"/>
  <c r="BH774"/>
  <c r="BG774"/>
  <c r="BF774"/>
  <c r="T774"/>
  <c r="R774"/>
  <c r="P774"/>
  <c r="BI771"/>
  <c r="BH771"/>
  <c r="BG771"/>
  <c r="BF771"/>
  <c r="T771"/>
  <c r="R771"/>
  <c r="P771"/>
  <c r="BI768"/>
  <c r="BH768"/>
  <c r="BG768"/>
  <c r="BF768"/>
  <c r="T768"/>
  <c r="R768"/>
  <c r="P768"/>
  <c r="BI765"/>
  <c r="BH765"/>
  <c r="BG765"/>
  <c r="BF765"/>
  <c r="T765"/>
  <c r="R765"/>
  <c r="P765"/>
  <c r="BI762"/>
  <c r="BH762"/>
  <c r="BG762"/>
  <c r="BF762"/>
  <c r="T762"/>
  <c r="R762"/>
  <c r="P762"/>
  <c r="BI759"/>
  <c r="BH759"/>
  <c r="BG759"/>
  <c r="BF759"/>
  <c r="T759"/>
  <c r="R759"/>
  <c r="P759"/>
  <c r="BI748"/>
  <c r="BH748"/>
  <c r="BG748"/>
  <c r="BF748"/>
  <c r="T748"/>
  <c r="R748"/>
  <c r="P748"/>
  <c r="BI745"/>
  <c r="BH745"/>
  <c r="BG745"/>
  <c r="BF745"/>
  <c r="T745"/>
  <c r="R745"/>
  <c r="P745"/>
  <c r="BI740"/>
  <c r="BH740"/>
  <c r="BG740"/>
  <c r="BF740"/>
  <c r="T740"/>
  <c r="R740"/>
  <c r="P740"/>
  <c r="BI737"/>
  <c r="BH737"/>
  <c r="BG737"/>
  <c r="BF737"/>
  <c r="T737"/>
  <c r="R737"/>
  <c r="P737"/>
  <c r="BI734"/>
  <c r="BH734"/>
  <c r="BG734"/>
  <c r="BF734"/>
  <c r="T734"/>
  <c r="R734"/>
  <c r="P734"/>
  <c r="BI731"/>
  <c r="BH731"/>
  <c r="BG731"/>
  <c r="BF731"/>
  <c r="T731"/>
  <c r="R731"/>
  <c r="P731"/>
  <c r="BI728"/>
  <c r="BH728"/>
  <c r="BG728"/>
  <c r="BF728"/>
  <c r="T728"/>
  <c r="R728"/>
  <c r="P728"/>
  <c r="BI719"/>
  <c r="BH719"/>
  <c r="BG719"/>
  <c r="BF719"/>
  <c r="T719"/>
  <c r="R719"/>
  <c r="P719"/>
  <c r="BI716"/>
  <c r="BH716"/>
  <c r="BG716"/>
  <c r="BF716"/>
  <c r="T716"/>
  <c r="R716"/>
  <c r="P716"/>
  <c r="BI712"/>
  <c r="BH712"/>
  <c r="BG712"/>
  <c r="BF712"/>
  <c r="T712"/>
  <c r="R712"/>
  <c r="P712"/>
  <c r="BI708"/>
  <c r="BH708"/>
  <c r="BG708"/>
  <c r="BF708"/>
  <c r="T708"/>
  <c r="R708"/>
  <c r="P708"/>
  <c r="BI705"/>
  <c r="BH705"/>
  <c r="BG705"/>
  <c r="BF705"/>
  <c r="T705"/>
  <c r="R705"/>
  <c r="P705"/>
  <c r="BI702"/>
  <c r="BH702"/>
  <c r="BG702"/>
  <c r="BF702"/>
  <c r="T702"/>
  <c r="R702"/>
  <c r="P702"/>
  <c r="BI699"/>
  <c r="BH699"/>
  <c r="BG699"/>
  <c r="BF699"/>
  <c r="T699"/>
  <c r="R699"/>
  <c r="P699"/>
  <c r="BI689"/>
  <c r="BH689"/>
  <c r="BG689"/>
  <c r="BF689"/>
  <c r="T689"/>
  <c r="R689"/>
  <c r="P689"/>
  <c r="BI685"/>
  <c r="BH685"/>
  <c r="BG685"/>
  <c r="BF685"/>
  <c r="T685"/>
  <c r="R685"/>
  <c r="P685"/>
  <c r="BI681"/>
  <c r="BH681"/>
  <c r="BG681"/>
  <c r="BF681"/>
  <c r="T681"/>
  <c r="R681"/>
  <c r="P681"/>
  <c r="BI678"/>
  <c r="BH678"/>
  <c r="BG678"/>
  <c r="BF678"/>
  <c r="T678"/>
  <c r="R678"/>
  <c r="P678"/>
  <c r="BI675"/>
  <c r="BH675"/>
  <c r="BG675"/>
  <c r="BF675"/>
  <c r="T675"/>
  <c r="R675"/>
  <c r="P675"/>
  <c r="BI666"/>
  <c r="BH666"/>
  <c r="BG666"/>
  <c r="BF666"/>
  <c r="T666"/>
  <c r="R666"/>
  <c r="P666"/>
  <c r="BI662"/>
  <c r="BH662"/>
  <c r="BG662"/>
  <c r="BF662"/>
  <c r="T662"/>
  <c r="R662"/>
  <c r="P662"/>
  <c r="BI658"/>
  <c r="BH658"/>
  <c r="BG658"/>
  <c r="BF658"/>
  <c r="T658"/>
  <c r="R658"/>
  <c r="P658"/>
  <c r="BI654"/>
  <c r="BH654"/>
  <c r="BG654"/>
  <c r="BF654"/>
  <c r="T654"/>
  <c r="R654"/>
  <c r="P654"/>
  <c r="BI647"/>
  <c r="BH647"/>
  <c r="BG647"/>
  <c r="BF647"/>
  <c r="T647"/>
  <c r="R647"/>
  <c r="P647"/>
  <c r="BI643"/>
  <c r="BH643"/>
  <c r="BG643"/>
  <c r="BF643"/>
  <c r="T643"/>
  <c r="R643"/>
  <c r="P643"/>
  <c r="BI639"/>
  <c r="BH639"/>
  <c r="BG639"/>
  <c r="BF639"/>
  <c r="T639"/>
  <c r="R639"/>
  <c r="P639"/>
  <c r="BI635"/>
  <c r="BH635"/>
  <c r="BG635"/>
  <c r="BF635"/>
  <c r="T635"/>
  <c r="R635"/>
  <c r="P635"/>
  <c r="BI631"/>
  <c r="BH631"/>
  <c r="BG631"/>
  <c r="BF631"/>
  <c r="T631"/>
  <c r="R631"/>
  <c r="P631"/>
  <c r="BI627"/>
  <c r="BH627"/>
  <c r="BG627"/>
  <c r="BF627"/>
  <c r="T627"/>
  <c r="R627"/>
  <c r="P627"/>
  <c r="BI623"/>
  <c r="BH623"/>
  <c r="BG623"/>
  <c r="BF623"/>
  <c r="T623"/>
  <c r="R623"/>
  <c r="P623"/>
  <c r="BI619"/>
  <c r="BH619"/>
  <c r="BG619"/>
  <c r="BF619"/>
  <c r="T619"/>
  <c r="R619"/>
  <c r="P619"/>
  <c r="BI608"/>
  <c r="BH608"/>
  <c r="BG608"/>
  <c r="BF608"/>
  <c r="T608"/>
  <c r="R608"/>
  <c r="P608"/>
  <c r="BI605"/>
  <c r="BH605"/>
  <c r="BG605"/>
  <c r="BF605"/>
  <c r="T605"/>
  <c r="R605"/>
  <c r="P605"/>
  <c r="BI602"/>
  <c r="BH602"/>
  <c r="BG602"/>
  <c r="BF602"/>
  <c r="T602"/>
  <c r="R602"/>
  <c r="P602"/>
  <c r="BI596"/>
  <c r="BH596"/>
  <c r="BG596"/>
  <c r="BF596"/>
  <c r="T596"/>
  <c r="R596"/>
  <c r="P596"/>
  <c r="BI593"/>
  <c r="BH593"/>
  <c r="BG593"/>
  <c r="BF593"/>
  <c r="T593"/>
  <c r="R593"/>
  <c r="P593"/>
  <c r="BI590"/>
  <c r="BH590"/>
  <c r="BG590"/>
  <c r="BF590"/>
  <c r="T590"/>
  <c r="R590"/>
  <c r="P590"/>
  <c r="BI587"/>
  <c r="BH587"/>
  <c r="BG587"/>
  <c r="BF587"/>
  <c r="T587"/>
  <c r="R587"/>
  <c r="P587"/>
  <c r="BI584"/>
  <c r="BH584"/>
  <c r="BG584"/>
  <c r="BF584"/>
  <c r="T584"/>
  <c r="R584"/>
  <c r="P584"/>
  <c r="BI581"/>
  <c r="BH581"/>
  <c r="BG581"/>
  <c r="BF581"/>
  <c r="T581"/>
  <c r="R581"/>
  <c r="P581"/>
  <c r="BI573"/>
  <c r="BH573"/>
  <c r="BG573"/>
  <c r="BF573"/>
  <c r="T573"/>
  <c r="R573"/>
  <c r="P573"/>
  <c r="BI571"/>
  <c r="BH571"/>
  <c r="BG571"/>
  <c r="BF571"/>
  <c r="T571"/>
  <c r="R571"/>
  <c r="P571"/>
  <c r="BI567"/>
  <c r="BH567"/>
  <c r="BG567"/>
  <c r="BF567"/>
  <c r="T567"/>
  <c r="R567"/>
  <c r="P567"/>
  <c r="BI564"/>
  <c r="BH564"/>
  <c r="BG564"/>
  <c r="BF564"/>
  <c r="T564"/>
  <c r="R564"/>
  <c r="P564"/>
  <c r="BI561"/>
  <c r="BH561"/>
  <c r="BG561"/>
  <c r="BF561"/>
  <c r="T561"/>
  <c r="R561"/>
  <c r="P561"/>
  <c r="BI557"/>
  <c r="BH557"/>
  <c r="BG557"/>
  <c r="BF557"/>
  <c r="T557"/>
  <c r="R557"/>
  <c r="P557"/>
  <c r="BI544"/>
  <c r="BH544"/>
  <c r="BG544"/>
  <c r="BF544"/>
  <c r="T544"/>
  <c r="R544"/>
  <c r="P544"/>
  <c r="BI541"/>
  <c r="BH541"/>
  <c r="BG541"/>
  <c r="BF541"/>
  <c r="T541"/>
  <c r="R541"/>
  <c r="P541"/>
  <c r="BI538"/>
  <c r="BH538"/>
  <c r="BG538"/>
  <c r="BF538"/>
  <c r="T538"/>
  <c r="R538"/>
  <c r="P538"/>
  <c r="BI533"/>
  <c r="BH533"/>
  <c r="BG533"/>
  <c r="BF533"/>
  <c r="T533"/>
  <c r="R533"/>
  <c r="P533"/>
  <c r="BI527"/>
  <c r="BH527"/>
  <c r="BG527"/>
  <c r="BF527"/>
  <c r="T527"/>
  <c r="R527"/>
  <c r="P527"/>
  <c r="BI519"/>
  <c r="BH519"/>
  <c r="BG519"/>
  <c r="BF519"/>
  <c r="T519"/>
  <c r="R519"/>
  <c r="P519"/>
  <c r="BI514"/>
  <c r="BH514"/>
  <c r="BG514"/>
  <c r="BF514"/>
  <c r="T514"/>
  <c r="R514"/>
  <c r="P514"/>
  <c r="BI509"/>
  <c r="BH509"/>
  <c r="BG509"/>
  <c r="BF509"/>
  <c r="T509"/>
  <c r="R509"/>
  <c r="P509"/>
  <c r="BI505"/>
  <c r="BH505"/>
  <c r="BG505"/>
  <c r="BF505"/>
  <c r="T505"/>
  <c r="R505"/>
  <c r="P505"/>
  <c r="BI502"/>
  <c r="BH502"/>
  <c r="BG502"/>
  <c r="BF502"/>
  <c r="T502"/>
  <c r="R502"/>
  <c r="P502"/>
  <c r="BI499"/>
  <c r="BH499"/>
  <c r="BG499"/>
  <c r="BF499"/>
  <c r="T499"/>
  <c r="R499"/>
  <c r="P499"/>
  <c r="BI496"/>
  <c r="BH496"/>
  <c r="BG496"/>
  <c r="BF496"/>
  <c r="T496"/>
  <c r="R496"/>
  <c r="P496"/>
  <c r="BI493"/>
  <c r="BH493"/>
  <c r="BG493"/>
  <c r="BF493"/>
  <c r="T493"/>
  <c r="R493"/>
  <c r="P493"/>
  <c r="BI490"/>
  <c r="BH490"/>
  <c r="BG490"/>
  <c r="BF490"/>
  <c r="T490"/>
  <c r="R490"/>
  <c r="P490"/>
  <c r="BI487"/>
  <c r="BH487"/>
  <c r="BG487"/>
  <c r="BF487"/>
  <c r="T487"/>
  <c r="R487"/>
  <c r="P487"/>
  <c r="BI483"/>
  <c r="BH483"/>
  <c r="BG483"/>
  <c r="BF483"/>
  <c r="T483"/>
  <c r="R483"/>
  <c r="P483"/>
  <c r="BI478"/>
  <c r="BH478"/>
  <c r="BG478"/>
  <c r="BF478"/>
  <c r="T478"/>
  <c r="R478"/>
  <c r="P478"/>
  <c r="BI475"/>
  <c r="BH475"/>
  <c r="BG475"/>
  <c r="BF475"/>
  <c r="T475"/>
  <c r="R475"/>
  <c r="P475"/>
  <c r="BI472"/>
  <c r="BH472"/>
  <c r="BG472"/>
  <c r="BF472"/>
  <c r="T472"/>
  <c r="R472"/>
  <c r="P472"/>
  <c r="BI469"/>
  <c r="BH469"/>
  <c r="BG469"/>
  <c r="BF469"/>
  <c r="T469"/>
  <c r="R469"/>
  <c r="P469"/>
  <c r="BI464"/>
  <c r="BH464"/>
  <c r="BG464"/>
  <c r="BF464"/>
  <c r="T464"/>
  <c r="R464"/>
  <c r="P464"/>
  <c r="BI459"/>
  <c r="BH459"/>
  <c r="BG459"/>
  <c r="BF459"/>
  <c r="T459"/>
  <c r="R459"/>
  <c r="P459"/>
  <c r="BI455"/>
  <c r="BH455"/>
  <c r="BG455"/>
  <c r="BF455"/>
  <c r="T455"/>
  <c r="R455"/>
  <c r="P455"/>
  <c r="BI450"/>
  <c r="BH450"/>
  <c r="BG450"/>
  <c r="BF450"/>
  <c r="T450"/>
  <c r="T449"/>
  <c r="R450"/>
  <c r="R449"/>
  <c r="P450"/>
  <c r="P449"/>
  <c r="BI447"/>
  <c r="BH447"/>
  <c r="BG447"/>
  <c r="BF447"/>
  <c r="T447"/>
  <c r="R447"/>
  <c r="P447"/>
  <c r="BI445"/>
  <c r="BH445"/>
  <c r="BG445"/>
  <c r="BF445"/>
  <c r="T445"/>
  <c r="R445"/>
  <c r="P445"/>
  <c r="BI442"/>
  <c r="BH442"/>
  <c r="BG442"/>
  <c r="BF442"/>
  <c r="T442"/>
  <c r="R442"/>
  <c r="P442"/>
  <c r="BI439"/>
  <c r="BH439"/>
  <c r="BG439"/>
  <c r="BF439"/>
  <c r="T439"/>
  <c r="R439"/>
  <c r="P439"/>
  <c r="BI436"/>
  <c r="BH436"/>
  <c r="BG436"/>
  <c r="BF436"/>
  <c r="T436"/>
  <c r="R436"/>
  <c r="P436"/>
  <c r="BI433"/>
  <c r="BH433"/>
  <c r="BG433"/>
  <c r="BF433"/>
  <c r="T433"/>
  <c r="R433"/>
  <c r="P433"/>
  <c r="BI427"/>
  <c r="BH427"/>
  <c r="BG427"/>
  <c r="BF427"/>
  <c r="T427"/>
  <c r="R427"/>
  <c r="P427"/>
  <c r="BI425"/>
  <c r="BH425"/>
  <c r="BG425"/>
  <c r="BF425"/>
  <c r="T425"/>
  <c r="R425"/>
  <c r="P425"/>
  <c r="BI413"/>
  <c r="BH413"/>
  <c r="BG413"/>
  <c r="BF413"/>
  <c r="T413"/>
  <c r="R413"/>
  <c r="P413"/>
  <c r="BI410"/>
  <c r="BH410"/>
  <c r="BG410"/>
  <c r="BF410"/>
  <c r="T410"/>
  <c r="R410"/>
  <c r="P410"/>
  <c r="BI405"/>
  <c r="BH405"/>
  <c r="BG405"/>
  <c r="BF405"/>
  <c r="T405"/>
  <c r="R405"/>
  <c r="P405"/>
  <c r="BI399"/>
  <c r="BH399"/>
  <c r="BG399"/>
  <c r="BF399"/>
  <c r="T399"/>
  <c r="R399"/>
  <c r="P399"/>
  <c r="BI396"/>
  <c r="BH396"/>
  <c r="BG396"/>
  <c r="BF396"/>
  <c r="T396"/>
  <c r="R396"/>
  <c r="P396"/>
  <c r="BI389"/>
  <c r="BH389"/>
  <c r="BG389"/>
  <c r="BF389"/>
  <c r="T389"/>
  <c r="R389"/>
  <c r="P389"/>
  <c r="BI382"/>
  <c r="BH382"/>
  <c r="BG382"/>
  <c r="BF382"/>
  <c r="T382"/>
  <c r="R382"/>
  <c r="P382"/>
  <c r="BI376"/>
  <c r="BH376"/>
  <c r="BG376"/>
  <c r="BF376"/>
  <c r="T376"/>
  <c r="R376"/>
  <c r="P376"/>
  <c r="BI372"/>
  <c r="BH372"/>
  <c r="BG372"/>
  <c r="BF372"/>
  <c r="T372"/>
  <c r="R372"/>
  <c r="P372"/>
  <c r="BI364"/>
  <c r="BH364"/>
  <c r="BG364"/>
  <c r="BF364"/>
  <c r="T364"/>
  <c r="R364"/>
  <c r="P364"/>
  <c r="BI357"/>
  <c r="BH357"/>
  <c r="BG357"/>
  <c r="BF357"/>
  <c r="T357"/>
  <c r="R357"/>
  <c r="P357"/>
  <c r="BI344"/>
  <c r="BH344"/>
  <c r="BG344"/>
  <c r="BF344"/>
  <c r="T344"/>
  <c r="R344"/>
  <c r="P344"/>
  <c r="BI339"/>
  <c r="BH339"/>
  <c r="BG339"/>
  <c r="BF339"/>
  <c r="T339"/>
  <c r="R339"/>
  <c r="P339"/>
  <c r="BI335"/>
  <c r="BH335"/>
  <c r="BG335"/>
  <c r="BF335"/>
  <c r="T335"/>
  <c r="R335"/>
  <c r="P335"/>
  <c r="BI328"/>
  <c r="BH328"/>
  <c r="BG328"/>
  <c r="BF328"/>
  <c r="T328"/>
  <c r="R328"/>
  <c r="P328"/>
  <c r="BI322"/>
  <c r="BH322"/>
  <c r="BG322"/>
  <c r="BF322"/>
  <c r="T322"/>
  <c r="R322"/>
  <c r="P322"/>
  <c r="BI317"/>
  <c r="BH317"/>
  <c r="BG317"/>
  <c r="BF317"/>
  <c r="T317"/>
  <c r="R317"/>
  <c r="P317"/>
  <c r="BI313"/>
  <c r="BH313"/>
  <c r="BG313"/>
  <c r="BF313"/>
  <c r="T313"/>
  <c r="R313"/>
  <c r="P313"/>
  <c r="BI306"/>
  <c r="BH306"/>
  <c r="BG306"/>
  <c r="BF306"/>
  <c r="T306"/>
  <c r="R306"/>
  <c r="P306"/>
  <c r="BI294"/>
  <c r="BH294"/>
  <c r="BG294"/>
  <c r="BF294"/>
  <c r="T294"/>
  <c r="T293"/>
  <c r="R294"/>
  <c r="R293"/>
  <c r="P294"/>
  <c r="P293"/>
  <c r="BI289"/>
  <c r="BH289"/>
  <c r="BG289"/>
  <c r="BF289"/>
  <c r="T289"/>
  <c r="R289"/>
  <c r="P289"/>
  <c r="BI284"/>
  <c r="BH284"/>
  <c r="BG284"/>
  <c r="BF284"/>
  <c r="T284"/>
  <c r="R284"/>
  <c r="P284"/>
  <c r="BI279"/>
  <c r="BH279"/>
  <c r="BG279"/>
  <c r="BF279"/>
  <c r="T279"/>
  <c r="R279"/>
  <c r="P279"/>
  <c r="BI274"/>
  <c r="BH274"/>
  <c r="BG274"/>
  <c r="BF274"/>
  <c r="T274"/>
  <c r="R274"/>
  <c r="P274"/>
  <c r="BI269"/>
  <c r="BH269"/>
  <c r="BG269"/>
  <c r="BF269"/>
  <c r="T269"/>
  <c r="R269"/>
  <c r="P269"/>
  <c r="BI265"/>
  <c r="BH265"/>
  <c r="BG265"/>
  <c r="BF265"/>
  <c r="T265"/>
  <c r="R265"/>
  <c r="P265"/>
  <c r="BI262"/>
  <c r="BH262"/>
  <c r="BG262"/>
  <c r="BF262"/>
  <c r="T262"/>
  <c r="R262"/>
  <c r="P262"/>
  <c r="BI259"/>
  <c r="BH259"/>
  <c r="BG259"/>
  <c r="BF259"/>
  <c r="T259"/>
  <c r="R259"/>
  <c r="P259"/>
  <c r="BI255"/>
  <c r="BH255"/>
  <c r="BG255"/>
  <c r="BF255"/>
  <c r="T255"/>
  <c r="R255"/>
  <c r="P255"/>
  <c r="BI246"/>
  <c r="BH246"/>
  <c r="BG246"/>
  <c r="BF246"/>
  <c r="T246"/>
  <c r="R246"/>
  <c r="P246"/>
  <c r="BI240"/>
  <c r="BH240"/>
  <c r="BG240"/>
  <c r="BF240"/>
  <c r="T240"/>
  <c r="R240"/>
  <c r="P240"/>
  <c r="BI225"/>
  <c r="BH225"/>
  <c r="BG225"/>
  <c r="BF225"/>
  <c r="T225"/>
  <c r="R225"/>
  <c r="P225"/>
  <c r="BI179"/>
  <c r="BH179"/>
  <c r="BG179"/>
  <c r="BF179"/>
  <c r="T179"/>
  <c r="R179"/>
  <c r="P179"/>
  <c r="BI157"/>
  <c r="BH157"/>
  <c r="BG157"/>
  <c r="BF157"/>
  <c r="T157"/>
  <c r="R157"/>
  <c r="P157"/>
  <c r="BI114"/>
  <c r="BH114"/>
  <c r="BG114"/>
  <c r="BF114"/>
  <c r="T114"/>
  <c r="R114"/>
  <c r="P114"/>
  <c r="BI105"/>
  <c r="BH105"/>
  <c r="BG105"/>
  <c r="BF105"/>
  <c r="T105"/>
  <c r="R105"/>
  <c r="P105"/>
  <c r="J99"/>
  <c r="J98"/>
  <c r="F98"/>
  <c r="F96"/>
  <c r="E94"/>
  <c r="J63"/>
  <c r="J62"/>
  <c r="F62"/>
  <c r="F60"/>
  <c r="E58"/>
  <c r="J22"/>
  <c r="E22"/>
  <c r="F99"/>
  <c r="J21"/>
  <c r="J16"/>
  <c r="J60"/>
  <c r="E7"/>
  <c r="E52"/>
  <c i="7" r="J39"/>
  <c r="J38"/>
  <c i="1" r="AY61"/>
  <c i="7" r="J37"/>
  <c i="1" r="AX61"/>
  <c i="7" r="BI392"/>
  <c r="BH392"/>
  <c r="BG392"/>
  <c r="BF392"/>
  <c r="T392"/>
  <c r="R392"/>
  <c r="P392"/>
  <c r="BI388"/>
  <c r="BH388"/>
  <c r="BG388"/>
  <c r="BF388"/>
  <c r="T388"/>
  <c r="R388"/>
  <c r="P388"/>
  <c r="BI384"/>
  <c r="BH384"/>
  <c r="BG384"/>
  <c r="BF384"/>
  <c r="T384"/>
  <c r="R384"/>
  <c r="P384"/>
  <c r="BI380"/>
  <c r="BH380"/>
  <c r="BG380"/>
  <c r="BF380"/>
  <c r="T380"/>
  <c r="R380"/>
  <c r="P380"/>
  <c r="BI377"/>
  <c r="BH377"/>
  <c r="BG377"/>
  <c r="BF377"/>
  <c r="T377"/>
  <c r="R377"/>
  <c r="P377"/>
  <c r="BI373"/>
  <c r="BH373"/>
  <c r="BG373"/>
  <c r="BF373"/>
  <c r="T373"/>
  <c r="R373"/>
  <c r="P373"/>
  <c r="BI370"/>
  <c r="BH370"/>
  <c r="BG370"/>
  <c r="BF370"/>
  <c r="T370"/>
  <c r="R370"/>
  <c r="P370"/>
  <c r="BI362"/>
  <c r="BH362"/>
  <c r="BG362"/>
  <c r="BF362"/>
  <c r="T362"/>
  <c r="R362"/>
  <c r="P362"/>
  <c r="BI358"/>
  <c r="BH358"/>
  <c r="BG358"/>
  <c r="BF358"/>
  <c r="T358"/>
  <c r="R358"/>
  <c r="P358"/>
  <c r="BI354"/>
  <c r="BH354"/>
  <c r="BG354"/>
  <c r="BF354"/>
  <c r="T354"/>
  <c r="R354"/>
  <c r="P354"/>
  <c r="BI350"/>
  <c r="BH350"/>
  <c r="BG350"/>
  <c r="BF350"/>
  <c r="T350"/>
  <c r="R350"/>
  <c r="P350"/>
  <c r="BI346"/>
  <c r="BH346"/>
  <c r="BG346"/>
  <c r="BF346"/>
  <c r="T346"/>
  <c r="R346"/>
  <c r="P346"/>
  <c r="BI341"/>
  <c r="BH341"/>
  <c r="BG341"/>
  <c r="BF341"/>
  <c r="T341"/>
  <c r="R341"/>
  <c r="P341"/>
  <c r="BI336"/>
  <c r="BH336"/>
  <c r="BG336"/>
  <c r="BF336"/>
  <c r="T336"/>
  <c r="T335"/>
  <c r="R336"/>
  <c r="R335"/>
  <c r="P336"/>
  <c r="P335"/>
  <c r="BI332"/>
  <c r="BH332"/>
  <c r="BG332"/>
  <c r="BF332"/>
  <c r="T332"/>
  <c r="R332"/>
  <c r="P332"/>
  <c r="BI326"/>
  <c r="BH326"/>
  <c r="BG326"/>
  <c r="BF326"/>
  <c r="T326"/>
  <c r="R326"/>
  <c r="P326"/>
  <c r="BI320"/>
  <c r="BH320"/>
  <c r="BG320"/>
  <c r="BF320"/>
  <c r="T320"/>
  <c r="R320"/>
  <c r="P320"/>
  <c r="BI314"/>
  <c r="BH314"/>
  <c r="BG314"/>
  <c r="BF314"/>
  <c r="T314"/>
  <c r="R314"/>
  <c r="P314"/>
  <c r="BI309"/>
  <c r="BH309"/>
  <c r="BG309"/>
  <c r="BF309"/>
  <c r="T309"/>
  <c r="R309"/>
  <c r="P309"/>
  <c r="BI304"/>
  <c r="BH304"/>
  <c r="BG304"/>
  <c r="BF304"/>
  <c r="T304"/>
  <c r="R304"/>
  <c r="P304"/>
  <c r="BI300"/>
  <c r="BH300"/>
  <c r="BG300"/>
  <c r="BF300"/>
  <c r="T300"/>
  <c r="R300"/>
  <c r="P300"/>
  <c r="BI296"/>
  <c r="BH296"/>
  <c r="BG296"/>
  <c r="BF296"/>
  <c r="T296"/>
  <c r="R296"/>
  <c r="P296"/>
  <c r="BI292"/>
  <c r="BH292"/>
  <c r="BG292"/>
  <c r="BF292"/>
  <c r="T292"/>
  <c r="R292"/>
  <c r="P292"/>
  <c r="BI285"/>
  <c r="BH285"/>
  <c r="BG285"/>
  <c r="BF285"/>
  <c r="T285"/>
  <c r="R285"/>
  <c r="P285"/>
  <c r="BI281"/>
  <c r="BH281"/>
  <c r="BG281"/>
  <c r="BF281"/>
  <c r="T281"/>
  <c r="R281"/>
  <c r="P281"/>
  <c r="BI278"/>
  <c r="BH278"/>
  <c r="BG278"/>
  <c r="BF278"/>
  <c r="T278"/>
  <c r="R278"/>
  <c r="P278"/>
  <c r="BI273"/>
  <c r="BH273"/>
  <c r="BG273"/>
  <c r="BF273"/>
  <c r="T273"/>
  <c r="R273"/>
  <c r="P273"/>
  <c r="BI269"/>
  <c r="BH269"/>
  <c r="BG269"/>
  <c r="BF269"/>
  <c r="T269"/>
  <c r="R269"/>
  <c r="P269"/>
  <c r="BI265"/>
  <c r="BH265"/>
  <c r="BG265"/>
  <c r="BF265"/>
  <c r="T265"/>
  <c r="R265"/>
  <c r="P265"/>
  <c r="BI258"/>
  <c r="BH258"/>
  <c r="BG258"/>
  <c r="BF258"/>
  <c r="T258"/>
  <c r="R258"/>
  <c r="P258"/>
  <c r="BI254"/>
  <c r="BH254"/>
  <c r="BG254"/>
  <c r="BF254"/>
  <c r="T254"/>
  <c r="R254"/>
  <c r="P254"/>
  <c r="BI250"/>
  <c r="BH250"/>
  <c r="BG250"/>
  <c r="BF250"/>
  <c r="T250"/>
  <c r="R250"/>
  <c r="P250"/>
  <c r="BI244"/>
  <c r="BH244"/>
  <c r="BG244"/>
  <c r="BF244"/>
  <c r="T244"/>
  <c r="R244"/>
  <c r="P244"/>
  <c r="BI237"/>
  <c r="BH237"/>
  <c r="BG237"/>
  <c r="BF237"/>
  <c r="T237"/>
  <c r="R237"/>
  <c r="P237"/>
  <c r="BI235"/>
  <c r="BH235"/>
  <c r="BG235"/>
  <c r="BF235"/>
  <c r="T235"/>
  <c r="R235"/>
  <c r="P235"/>
  <c r="BI233"/>
  <c r="BH233"/>
  <c r="BG233"/>
  <c r="BF233"/>
  <c r="T233"/>
  <c r="R233"/>
  <c r="P233"/>
  <c r="BI231"/>
  <c r="BH231"/>
  <c r="BG231"/>
  <c r="BF231"/>
  <c r="T231"/>
  <c r="R231"/>
  <c r="P231"/>
  <c r="BI224"/>
  <c r="BH224"/>
  <c r="BG224"/>
  <c r="BF224"/>
  <c r="T224"/>
  <c r="R224"/>
  <c r="P224"/>
  <c r="BI222"/>
  <c r="BH222"/>
  <c r="BG222"/>
  <c r="BF222"/>
  <c r="T222"/>
  <c r="R222"/>
  <c r="P222"/>
  <c r="BI220"/>
  <c r="BH220"/>
  <c r="BG220"/>
  <c r="BF220"/>
  <c r="T220"/>
  <c r="R220"/>
  <c r="P220"/>
  <c r="BI216"/>
  <c r="BH216"/>
  <c r="BG216"/>
  <c r="BF216"/>
  <c r="T216"/>
  <c r="R216"/>
  <c r="P216"/>
  <c r="BI211"/>
  <c r="BH211"/>
  <c r="BG211"/>
  <c r="BF211"/>
  <c r="T211"/>
  <c r="R211"/>
  <c r="P211"/>
  <c r="BI207"/>
  <c r="BH207"/>
  <c r="BG207"/>
  <c r="BF207"/>
  <c r="T207"/>
  <c r="R207"/>
  <c r="P207"/>
  <c r="BI201"/>
  <c r="BH201"/>
  <c r="BG201"/>
  <c r="BF201"/>
  <c r="T201"/>
  <c r="R201"/>
  <c r="P201"/>
  <c r="BI197"/>
  <c r="BH197"/>
  <c r="BG197"/>
  <c r="BF197"/>
  <c r="T197"/>
  <c r="R197"/>
  <c r="P197"/>
  <c r="BI193"/>
  <c r="BH193"/>
  <c r="BG193"/>
  <c r="BF193"/>
  <c r="T193"/>
  <c r="R193"/>
  <c r="P193"/>
  <c r="BI186"/>
  <c r="BH186"/>
  <c r="BG186"/>
  <c r="BF186"/>
  <c r="T186"/>
  <c r="R186"/>
  <c r="P186"/>
  <c r="BI179"/>
  <c r="BH179"/>
  <c r="BG179"/>
  <c r="BF179"/>
  <c r="T179"/>
  <c r="R179"/>
  <c r="P179"/>
  <c r="BI174"/>
  <c r="BH174"/>
  <c r="BG174"/>
  <c r="BF174"/>
  <c r="T174"/>
  <c r="R174"/>
  <c r="P174"/>
  <c r="BI169"/>
  <c r="BH169"/>
  <c r="BG169"/>
  <c r="BF169"/>
  <c r="T169"/>
  <c r="R169"/>
  <c r="P169"/>
  <c r="BI165"/>
  <c r="BH165"/>
  <c r="BG165"/>
  <c r="BF165"/>
  <c r="T165"/>
  <c r="R165"/>
  <c r="P165"/>
  <c r="BI161"/>
  <c r="BH161"/>
  <c r="BG161"/>
  <c r="BF161"/>
  <c r="T161"/>
  <c r="R161"/>
  <c r="P161"/>
  <c r="BI157"/>
  <c r="BH157"/>
  <c r="BG157"/>
  <c r="BF157"/>
  <c r="T157"/>
  <c r="R157"/>
  <c r="P157"/>
  <c r="BI153"/>
  <c r="BH153"/>
  <c r="BG153"/>
  <c r="BF153"/>
  <c r="T153"/>
  <c r="R153"/>
  <c r="P153"/>
  <c r="BI143"/>
  <c r="BH143"/>
  <c r="BG143"/>
  <c r="BF143"/>
  <c r="T143"/>
  <c r="R143"/>
  <c r="P143"/>
  <c r="BI128"/>
  <c r="BH128"/>
  <c r="BG128"/>
  <c r="BF128"/>
  <c r="T128"/>
  <c r="R128"/>
  <c r="P128"/>
  <c r="BI106"/>
  <c r="BH106"/>
  <c r="BG106"/>
  <c r="BF106"/>
  <c r="T106"/>
  <c r="R106"/>
  <c r="P106"/>
  <c r="BI97"/>
  <c r="BH97"/>
  <c r="BG97"/>
  <c r="BF97"/>
  <c r="T97"/>
  <c r="R97"/>
  <c r="P97"/>
  <c r="J91"/>
  <c r="J90"/>
  <c r="F90"/>
  <c r="F88"/>
  <c r="E86"/>
  <c r="J59"/>
  <c r="J58"/>
  <c r="F58"/>
  <c r="F56"/>
  <c r="E54"/>
  <c r="J20"/>
  <c r="E20"/>
  <c r="F91"/>
  <c r="J19"/>
  <c r="J14"/>
  <c r="J88"/>
  <c r="E7"/>
  <c r="E50"/>
  <c i="6" r="J39"/>
  <c r="J38"/>
  <c i="1" r="AY60"/>
  <c i="6" r="J37"/>
  <c i="1" r="AX60"/>
  <c i="6" r="BI118"/>
  <c r="BH118"/>
  <c r="BG118"/>
  <c r="BF118"/>
  <c r="T118"/>
  <c r="R118"/>
  <c r="P118"/>
  <c r="BI116"/>
  <c r="BH116"/>
  <c r="BG116"/>
  <c r="BF116"/>
  <c r="T116"/>
  <c r="R116"/>
  <c r="P116"/>
  <c r="BI114"/>
  <c r="BH114"/>
  <c r="BG114"/>
  <c r="BF114"/>
  <c r="T114"/>
  <c r="R114"/>
  <c r="P114"/>
  <c r="BI112"/>
  <c r="BH112"/>
  <c r="BG112"/>
  <c r="BF112"/>
  <c r="T112"/>
  <c r="R112"/>
  <c r="P112"/>
  <c r="BI110"/>
  <c r="BH110"/>
  <c r="BG110"/>
  <c r="BF110"/>
  <c r="T110"/>
  <c r="R110"/>
  <c r="P110"/>
  <c r="BI108"/>
  <c r="BH108"/>
  <c r="BG108"/>
  <c r="BF108"/>
  <c r="T108"/>
  <c r="R108"/>
  <c r="P108"/>
  <c r="BI106"/>
  <c r="BH106"/>
  <c r="BG106"/>
  <c r="BF106"/>
  <c r="T106"/>
  <c r="R106"/>
  <c r="P106"/>
  <c r="BI104"/>
  <c r="BH104"/>
  <c r="BG104"/>
  <c r="BF104"/>
  <c r="T104"/>
  <c r="R104"/>
  <c r="P104"/>
  <c r="BI102"/>
  <c r="BH102"/>
  <c r="BG102"/>
  <c r="BF102"/>
  <c r="T102"/>
  <c r="R102"/>
  <c r="P102"/>
  <c r="BI100"/>
  <c r="BH100"/>
  <c r="BG100"/>
  <c r="BF100"/>
  <c r="T100"/>
  <c r="R100"/>
  <c r="P100"/>
  <c r="BI98"/>
  <c r="BH98"/>
  <c r="BG98"/>
  <c r="BF98"/>
  <c r="T98"/>
  <c r="R98"/>
  <c r="P98"/>
  <c r="BI96"/>
  <c r="BH96"/>
  <c r="BG96"/>
  <c r="BF96"/>
  <c r="T96"/>
  <c r="R96"/>
  <c r="P96"/>
  <c r="BI94"/>
  <c r="BH94"/>
  <c r="BG94"/>
  <c r="BF94"/>
  <c r="T94"/>
  <c r="R94"/>
  <c r="P94"/>
  <c r="BI92"/>
  <c r="BH92"/>
  <c r="BG92"/>
  <c r="BF92"/>
  <c r="T92"/>
  <c r="R92"/>
  <c r="P92"/>
  <c r="BI90"/>
  <c r="BH90"/>
  <c r="BG90"/>
  <c r="BF90"/>
  <c r="T90"/>
  <c r="R90"/>
  <c r="P90"/>
  <c r="J84"/>
  <c r="J83"/>
  <c r="F83"/>
  <c r="F81"/>
  <c r="E79"/>
  <c r="J59"/>
  <c r="J58"/>
  <c r="F58"/>
  <c r="F56"/>
  <c r="E54"/>
  <c r="J20"/>
  <c r="E20"/>
  <c r="F84"/>
  <c r="J19"/>
  <c r="J14"/>
  <c r="J56"/>
  <c r="E7"/>
  <c r="E75"/>
  <c i="5" r="J39"/>
  <c r="J38"/>
  <c i="1" r="AY59"/>
  <c i="5" r="J37"/>
  <c i="1" r="AX59"/>
  <c i="5" r="BI148"/>
  <c r="BH148"/>
  <c r="BG148"/>
  <c r="BF148"/>
  <c r="T148"/>
  <c r="R148"/>
  <c r="P148"/>
  <c r="BI146"/>
  <c r="BH146"/>
  <c r="BG146"/>
  <c r="BF146"/>
  <c r="T146"/>
  <c r="R146"/>
  <c r="P146"/>
  <c r="BI144"/>
  <c r="BH144"/>
  <c r="BG144"/>
  <c r="BF144"/>
  <c r="T144"/>
  <c r="R144"/>
  <c r="P144"/>
  <c r="BI142"/>
  <c r="BH142"/>
  <c r="BG142"/>
  <c r="BF142"/>
  <c r="T142"/>
  <c r="R142"/>
  <c r="P142"/>
  <c r="BI140"/>
  <c r="BH140"/>
  <c r="BG140"/>
  <c r="BF140"/>
  <c r="T140"/>
  <c r="R140"/>
  <c r="P140"/>
  <c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R134"/>
  <c r="P134"/>
  <c r="BI132"/>
  <c r="BH132"/>
  <c r="BG132"/>
  <c r="BF132"/>
  <c r="T132"/>
  <c r="R132"/>
  <c r="P132"/>
  <c r="BI130"/>
  <c r="BH130"/>
  <c r="BG130"/>
  <c r="BF130"/>
  <c r="T130"/>
  <c r="R130"/>
  <c r="P130"/>
  <c r="BI128"/>
  <c r="BH128"/>
  <c r="BG128"/>
  <c r="BF128"/>
  <c r="T128"/>
  <c r="R128"/>
  <c r="P128"/>
  <c r="BI126"/>
  <c r="BH126"/>
  <c r="BG126"/>
  <c r="BF126"/>
  <c r="T126"/>
  <c r="R126"/>
  <c r="P126"/>
  <c r="BI124"/>
  <c r="BH124"/>
  <c r="BG124"/>
  <c r="BF124"/>
  <c r="T124"/>
  <c r="R124"/>
  <c r="P124"/>
  <c r="BI122"/>
  <c r="BH122"/>
  <c r="BG122"/>
  <c r="BF122"/>
  <c r="T122"/>
  <c r="R122"/>
  <c r="P122"/>
  <c r="BI120"/>
  <c r="BH120"/>
  <c r="BG120"/>
  <c r="BF120"/>
  <c r="T120"/>
  <c r="R120"/>
  <c r="P120"/>
  <c r="BI118"/>
  <c r="BH118"/>
  <c r="BG118"/>
  <c r="BF118"/>
  <c r="T118"/>
  <c r="R118"/>
  <c r="P118"/>
  <c r="BI116"/>
  <c r="BH116"/>
  <c r="BG116"/>
  <c r="BF116"/>
  <c r="T116"/>
  <c r="R116"/>
  <c r="P116"/>
  <c r="BI114"/>
  <c r="BH114"/>
  <c r="BG114"/>
  <c r="BF114"/>
  <c r="T114"/>
  <c r="R114"/>
  <c r="P114"/>
  <c r="BI112"/>
  <c r="BH112"/>
  <c r="BG112"/>
  <c r="BF112"/>
  <c r="T112"/>
  <c r="R112"/>
  <c r="P112"/>
  <c r="BI110"/>
  <c r="BH110"/>
  <c r="BG110"/>
  <c r="BF110"/>
  <c r="T110"/>
  <c r="R110"/>
  <c r="P110"/>
  <c r="BI108"/>
  <c r="BH108"/>
  <c r="BG108"/>
  <c r="BF108"/>
  <c r="T108"/>
  <c r="R108"/>
  <c r="P108"/>
  <c r="BI106"/>
  <c r="BH106"/>
  <c r="BG106"/>
  <c r="BF106"/>
  <c r="T106"/>
  <c r="R106"/>
  <c r="P106"/>
  <c r="BI104"/>
  <c r="BH104"/>
  <c r="BG104"/>
  <c r="BF104"/>
  <c r="T104"/>
  <c r="R104"/>
  <c r="P104"/>
  <c r="BI102"/>
  <c r="BH102"/>
  <c r="BG102"/>
  <c r="BF102"/>
  <c r="T102"/>
  <c r="R102"/>
  <c r="P102"/>
  <c r="BI100"/>
  <c r="BH100"/>
  <c r="BG100"/>
  <c r="BF100"/>
  <c r="T100"/>
  <c r="R100"/>
  <c r="P100"/>
  <c r="BI97"/>
  <c r="BH97"/>
  <c r="BG97"/>
  <c r="BF97"/>
  <c r="T97"/>
  <c r="R97"/>
  <c r="P97"/>
  <c r="BI95"/>
  <c r="BH95"/>
  <c r="BG95"/>
  <c r="BF95"/>
  <c r="T95"/>
  <c r="R95"/>
  <c r="P95"/>
  <c r="BI93"/>
  <c r="BH93"/>
  <c r="BG93"/>
  <c r="BF93"/>
  <c r="T93"/>
  <c r="R93"/>
  <c r="P93"/>
  <c r="BI91"/>
  <c r="BH91"/>
  <c r="BG91"/>
  <c r="BF91"/>
  <c r="T91"/>
  <c r="R91"/>
  <c r="P91"/>
  <c r="J85"/>
  <c r="J84"/>
  <c r="F84"/>
  <c r="F82"/>
  <c r="E80"/>
  <c r="J59"/>
  <c r="J58"/>
  <c r="F58"/>
  <c r="F56"/>
  <c r="E54"/>
  <c r="J20"/>
  <c r="E20"/>
  <c r="F85"/>
  <c r="J19"/>
  <c r="J14"/>
  <c r="J82"/>
  <c r="E7"/>
  <c r="E76"/>
  <c i="4" r="J39"/>
  <c r="J38"/>
  <c i="1" r="AY58"/>
  <c i="4" r="J37"/>
  <c i="1" r="AX58"/>
  <c i="4" r="BI122"/>
  <c r="BH122"/>
  <c r="BG122"/>
  <c r="BF122"/>
  <c r="T122"/>
  <c r="T121"/>
  <c r="R122"/>
  <c r="R121"/>
  <c r="P122"/>
  <c r="P121"/>
  <c r="BI119"/>
  <c r="BH119"/>
  <c r="BG119"/>
  <c r="BF119"/>
  <c r="T119"/>
  <c r="R119"/>
  <c r="P119"/>
  <c r="BI117"/>
  <c r="BH117"/>
  <c r="BG117"/>
  <c r="BF117"/>
  <c r="T117"/>
  <c r="R117"/>
  <c r="P117"/>
  <c r="BI115"/>
  <c r="BH115"/>
  <c r="BG115"/>
  <c r="BF115"/>
  <c r="T115"/>
  <c r="R115"/>
  <c r="P115"/>
  <c r="BI113"/>
  <c r="BH113"/>
  <c r="BG113"/>
  <c r="BF113"/>
  <c r="T113"/>
  <c r="R113"/>
  <c r="P113"/>
  <c r="BI111"/>
  <c r="BH111"/>
  <c r="BG111"/>
  <c r="BF111"/>
  <c r="T111"/>
  <c r="R111"/>
  <c r="P111"/>
  <c r="BI109"/>
  <c r="BH109"/>
  <c r="BG109"/>
  <c r="BF109"/>
  <c r="T109"/>
  <c r="R109"/>
  <c r="P109"/>
  <c r="BI107"/>
  <c r="BH107"/>
  <c r="BG107"/>
  <c r="BF107"/>
  <c r="T107"/>
  <c r="R107"/>
  <c r="P107"/>
  <c r="BI104"/>
  <c r="BH104"/>
  <c r="BG104"/>
  <c r="BF104"/>
  <c r="T104"/>
  <c r="R104"/>
  <c r="P104"/>
  <c r="BI102"/>
  <c r="BH102"/>
  <c r="BG102"/>
  <c r="BF102"/>
  <c r="T102"/>
  <c r="R102"/>
  <c r="P102"/>
  <c r="BI100"/>
  <c r="BH100"/>
  <c r="BG100"/>
  <c r="BF100"/>
  <c r="T100"/>
  <c r="R100"/>
  <c r="P100"/>
  <c r="BI98"/>
  <c r="BH98"/>
  <c r="BG98"/>
  <c r="BF98"/>
  <c r="T98"/>
  <c r="R98"/>
  <c r="P98"/>
  <c r="BI96"/>
  <c r="BH96"/>
  <c r="BG96"/>
  <c r="BF96"/>
  <c r="T96"/>
  <c r="R96"/>
  <c r="P96"/>
  <c r="BI94"/>
  <c r="BH94"/>
  <c r="BG94"/>
  <c r="BF94"/>
  <c r="T94"/>
  <c r="R94"/>
  <c r="P94"/>
  <c r="BI92"/>
  <c r="BH92"/>
  <c r="BG92"/>
  <c r="BF92"/>
  <c r="T92"/>
  <c r="R92"/>
  <c r="P92"/>
  <c r="J86"/>
  <c r="J85"/>
  <c r="F85"/>
  <c r="F83"/>
  <c r="E81"/>
  <c r="J59"/>
  <c r="J58"/>
  <c r="F58"/>
  <c r="F56"/>
  <c r="E54"/>
  <c r="J20"/>
  <c r="E20"/>
  <c r="F86"/>
  <c r="J19"/>
  <c r="J14"/>
  <c r="J56"/>
  <c r="E7"/>
  <c r="E50"/>
  <c i="3" r="J37"/>
  <c r="J36"/>
  <c i="1" r="AY56"/>
  <c i="3" r="J35"/>
  <c i="1" r="AX56"/>
  <c i="3" r="BI364"/>
  <c r="BH364"/>
  <c r="BG364"/>
  <c r="BF364"/>
  <c r="T364"/>
  <c r="T363"/>
  <c r="R364"/>
  <c r="R363"/>
  <c r="P364"/>
  <c r="P363"/>
  <c r="BI360"/>
  <c r="BH360"/>
  <c r="BG360"/>
  <c r="BF360"/>
  <c r="T360"/>
  <c r="R360"/>
  <c r="P360"/>
  <c r="BI350"/>
  <c r="BH350"/>
  <c r="BG350"/>
  <c r="BF350"/>
  <c r="T350"/>
  <c r="R350"/>
  <c r="P350"/>
  <c r="BI347"/>
  <c r="BH347"/>
  <c r="BG347"/>
  <c r="BF347"/>
  <c r="T347"/>
  <c r="R347"/>
  <c r="P347"/>
  <c r="BI341"/>
  <c r="BH341"/>
  <c r="BG341"/>
  <c r="BF341"/>
  <c r="T341"/>
  <c r="R341"/>
  <c r="P341"/>
  <c r="P335"/>
  <c r="BI336"/>
  <c r="BH336"/>
  <c r="BG336"/>
  <c r="BF336"/>
  <c r="T336"/>
  <c r="R336"/>
  <c r="P336"/>
  <c r="BI331"/>
  <c r="BH331"/>
  <c r="BG331"/>
  <c r="BF331"/>
  <c r="T331"/>
  <c r="R331"/>
  <c r="P331"/>
  <c r="BI328"/>
  <c r="BH328"/>
  <c r="BG328"/>
  <c r="BF328"/>
  <c r="T328"/>
  <c r="R328"/>
  <c r="P328"/>
  <c r="BI322"/>
  <c r="BH322"/>
  <c r="BG322"/>
  <c r="BF322"/>
  <c r="T322"/>
  <c r="R322"/>
  <c r="P322"/>
  <c r="BI318"/>
  <c r="BH318"/>
  <c r="BG318"/>
  <c r="BF318"/>
  <c r="T318"/>
  <c r="R318"/>
  <c r="P318"/>
  <c r="BI312"/>
  <c r="BH312"/>
  <c r="BG312"/>
  <c r="BF312"/>
  <c r="T312"/>
  <c r="R312"/>
  <c r="P312"/>
  <c r="BI303"/>
  <c r="BH303"/>
  <c r="BG303"/>
  <c r="BF303"/>
  <c r="T303"/>
  <c r="R303"/>
  <c r="P303"/>
  <c r="BI299"/>
  <c r="BH299"/>
  <c r="BG299"/>
  <c r="BF299"/>
  <c r="T299"/>
  <c r="R299"/>
  <c r="P299"/>
  <c r="BI293"/>
  <c r="BH293"/>
  <c r="BG293"/>
  <c r="BF293"/>
  <c r="T293"/>
  <c r="R293"/>
  <c r="P293"/>
  <c r="BI283"/>
  <c r="BH283"/>
  <c r="BG283"/>
  <c r="BF283"/>
  <c r="T283"/>
  <c r="R283"/>
  <c r="P283"/>
  <c r="BI277"/>
  <c r="BH277"/>
  <c r="BG277"/>
  <c r="BF277"/>
  <c r="T277"/>
  <c r="R277"/>
  <c r="P277"/>
  <c r="BI274"/>
  <c r="BH274"/>
  <c r="BG274"/>
  <c r="BF274"/>
  <c r="T274"/>
  <c r="R274"/>
  <c r="P274"/>
  <c r="BI264"/>
  <c r="BH264"/>
  <c r="BG264"/>
  <c r="BF264"/>
  <c r="T264"/>
  <c r="R264"/>
  <c r="P264"/>
  <c r="BI257"/>
  <c r="BH257"/>
  <c r="BG257"/>
  <c r="BF257"/>
  <c r="T257"/>
  <c r="R257"/>
  <c r="P257"/>
  <c r="BI254"/>
  <c r="BH254"/>
  <c r="BG254"/>
  <c r="BF254"/>
  <c r="T254"/>
  <c r="R254"/>
  <c r="P254"/>
  <c r="BI249"/>
  <c r="BH249"/>
  <c r="BG249"/>
  <c r="BF249"/>
  <c r="T249"/>
  <c r="R249"/>
  <c r="P249"/>
  <c r="BI244"/>
  <c r="BH244"/>
  <c r="BG244"/>
  <c r="BF244"/>
  <c r="T244"/>
  <c r="R244"/>
  <c r="P244"/>
  <c r="BI237"/>
  <c r="BH237"/>
  <c r="BG237"/>
  <c r="BF237"/>
  <c r="T237"/>
  <c r="R237"/>
  <c r="P237"/>
  <c r="BI234"/>
  <c r="BH234"/>
  <c r="BG234"/>
  <c r="BF234"/>
  <c r="T234"/>
  <c r="R234"/>
  <c r="P234"/>
  <c r="BI229"/>
  <c r="BH229"/>
  <c r="BG229"/>
  <c r="BF229"/>
  <c r="T229"/>
  <c r="R229"/>
  <c r="P229"/>
  <c r="BI224"/>
  <c r="BH224"/>
  <c r="BG224"/>
  <c r="BF224"/>
  <c r="T224"/>
  <c r="R224"/>
  <c r="P224"/>
  <c r="BI216"/>
  <c r="BH216"/>
  <c r="BG216"/>
  <c r="BF216"/>
  <c r="T216"/>
  <c r="R216"/>
  <c r="P216"/>
  <c r="BI212"/>
  <c r="BH212"/>
  <c r="BG212"/>
  <c r="BF212"/>
  <c r="T212"/>
  <c r="R212"/>
  <c r="P212"/>
  <c r="BI205"/>
  <c r="BH205"/>
  <c r="BG205"/>
  <c r="BF205"/>
  <c r="T205"/>
  <c r="R205"/>
  <c r="P205"/>
  <c r="BI202"/>
  <c r="BH202"/>
  <c r="BG202"/>
  <c r="BF202"/>
  <c r="T202"/>
  <c r="R202"/>
  <c r="P202"/>
  <c r="BI198"/>
  <c r="BH198"/>
  <c r="BG198"/>
  <c r="BF198"/>
  <c r="T198"/>
  <c r="R198"/>
  <c r="P198"/>
  <c r="BI190"/>
  <c r="BH190"/>
  <c r="BG190"/>
  <c r="BF190"/>
  <c r="T190"/>
  <c r="R190"/>
  <c r="P190"/>
  <c r="BI175"/>
  <c r="BH175"/>
  <c r="BG175"/>
  <c r="BF175"/>
  <c r="T175"/>
  <c r="R175"/>
  <c r="P175"/>
  <c r="BI171"/>
  <c r="BH171"/>
  <c r="BG171"/>
  <c r="BF171"/>
  <c r="T171"/>
  <c r="R171"/>
  <c r="P171"/>
  <c r="BI166"/>
  <c r="BH166"/>
  <c r="BG166"/>
  <c r="BF166"/>
  <c r="T166"/>
  <c r="R166"/>
  <c r="P166"/>
  <c r="BI163"/>
  <c r="BH163"/>
  <c r="BG163"/>
  <c r="BF163"/>
  <c r="T163"/>
  <c r="R163"/>
  <c r="P163"/>
  <c r="BI160"/>
  <c r="BH160"/>
  <c r="BG160"/>
  <c r="BF160"/>
  <c r="T160"/>
  <c r="R160"/>
  <c r="P160"/>
  <c r="BI154"/>
  <c r="BH154"/>
  <c r="BG154"/>
  <c r="BF154"/>
  <c r="T154"/>
  <c r="R154"/>
  <c r="P154"/>
  <c r="BI151"/>
  <c r="BH151"/>
  <c r="BG151"/>
  <c r="BF151"/>
  <c r="T151"/>
  <c r="R151"/>
  <c r="P151"/>
  <c r="BI148"/>
  <c r="BH148"/>
  <c r="BG148"/>
  <c r="BF148"/>
  <c r="T148"/>
  <c r="R148"/>
  <c r="P148"/>
  <c r="BI133"/>
  <c r="BH133"/>
  <c r="BG133"/>
  <c r="BF133"/>
  <c r="T133"/>
  <c r="R133"/>
  <c r="P133"/>
  <c r="BI119"/>
  <c r="BH119"/>
  <c r="BG119"/>
  <c r="BF119"/>
  <c r="T119"/>
  <c r="R119"/>
  <c r="P119"/>
  <c r="BI113"/>
  <c r="BH113"/>
  <c r="BG113"/>
  <c r="BF113"/>
  <c r="T113"/>
  <c r="R113"/>
  <c r="P113"/>
  <c r="BI105"/>
  <c r="BH105"/>
  <c r="BG105"/>
  <c r="BF105"/>
  <c r="T105"/>
  <c r="R105"/>
  <c r="P105"/>
  <c r="BI100"/>
  <c r="BH100"/>
  <c r="BG100"/>
  <c r="BF100"/>
  <c r="T100"/>
  <c r="R100"/>
  <c r="P100"/>
  <c r="BI96"/>
  <c r="BH96"/>
  <c r="BG96"/>
  <c r="BF96"/>
  <c r="T96"/>
  <c r="R96"/>
  <c r="P96"/>
  <c r="BI92"/>
  <c r="BH92"/>
  <c r="BG92"/>
  <c r="BF92"/>
  <c r="T92"/>
  <c r="R92"/>
  <c r="P92"/>
  <c r="BI88"/>
  <c r="BH88"/>
  <c r="BG88"/>
  <c r="BF88"/>
  <c r="T88"/>
  <c r="R88"/>
  <c r="P88"/>
  <c r="J82"/>
  <c r="J81"/>
  <c r="F81"/>
  <c r="F79"/>
  <c r="E77"/>
  <c r="J55"/>
  <c r="J54"/>
  <c r="F54"/>
  <c r="F52"/>
  <c r="E50"/>
  <c r="J18"/>
  <c r="E18"/>
  <c r="F82"/>
  <c r="J17"/>
  <c r="J12"/>
  <c r="J52"/>
  <c r="E7"/>
  <c r="E75"/>
  <c i="2" r="J37"/>
  <c r="J36"/>
  <c i="1" r="AY55"/>
  <c i="2" r="J35"/>
  <c i="1" r="AX55"/>
  <c i="2" r="BI296"/>
  <c r="BH296"/>
  <c r="BG296"/>
  <c r="BF296"/>
  <c r="T296"/>
  <c r="T295"/>
  <c r="T294"/>
  <c r="R296"/>
  <c r="R295"/>
  <c r="R294"/>
  <c r="P296"/>
  <c r="P295"/>
  <c r="P294"/>
  <c r="BI291"/>
  <c r="BH291"/>
  <c r="BG291"/>
  <c r="BF291"/>
  <c r="T291"/>
  <c r="T290"/>
  <c r="R291"/>
  <c r="R290"/>
  <c r="P291"/>
  <c r="P290"/>
  <c r="BI287"/>
  <c r="BH287"/>
  <c r="BG287"/>
  <c r="BF287"/>
  <c r="T287"/>
  <c r="R287"/>
  <c r="P287"/>
  <c r="BI283"/>
  <c r="BH283"/>
  <c r="BG283"/>
  <c r="BF283"/>
  <c r="T283"/>
  <c r="R283"/>
  <c r="P283"/>
  <c r="BI275"/>
  <c r="BH275"/>
  <c r="BG275"/>
  <c r="BF275"/>
  <c r="T275"/>
  <c r="R275"/>
  <c r="P275"/>
  <c r="BI268"/>
  <c r="BH268"/>
  <c r="BG268"/>
  <c r="BF268"/>
  <c r="T268"/>
  <c r="R268"/>
  <c r="P268"/>
  <c r="BI264"/>
  <c r="BH264"/>
  <c r="BG264"/>
  <c r="BF264"/>
  <c r="T264"/>
  <c r="R264"/>
  <c r="P264"/>
  <c r="BI261"/>
  <c r="BH261"/>
  <c r="BG261"/>
  <c r="BF261"/>
  <c r="T261"/>
  <c r="R261"/>
  <c r="P261"/>
  <c r="BI256"/>
  <c r="BH256"/>
  <c r="BG256"/>
  <c r="BF256"/>
  <c r="T256"/>
  <c r="R256"/>
  <c r="P256"/>
  <c r="BI253"/>
  <c r="BH253"/>
  <c r="BG253"/>
  <c r="BF253"/>
  <c r="T253"/>
  <c r="R253"/>
  <c r="P253"/>
  <c r="BI250"/>
  <c r="BH250"/>
  <c r="BG250"/>
  <c r="BF250"/>
  <c r="T250"/>
  <c r="R250"/>
  <c r="P250"/>
  <c r="BI244"/>
  <c r="BH244"/>
  <c r="BG244"/>
  <c r="BF244"/>
  <c r="T244"/>
  <c r="R244"/>
  <c r="P244"/>
  <c r="BI242"/>
  <c r="BH242"/>
  <c r="BG242"/>
  <c r="BF242"/>
  <c r="T242"/>
  <c r="R242"/>
  <c r="P242"/>
  <c r="BI237"/>
  <c r="BH237"/>
  <c r="BG237"/>
  <c r="BF237"/>
  <c r="T237"/>
  <c r="R237"/>
  <c r="P237"/>
  <c r="BI220"/>
  <c r="BH220"/>
  <c r="BG220"/>
  <c r="BF220"/>
  <c r="T220"/>
  <c r="R220"/>
  <c r="P220"/>
  <c r="BI216"/>
  <c r="BH216"/>
  <c r="BG216"/>
  <c r="BF216"/>
  <c r="T216"/>
  <c r="R216"/>
  <c r="P216"/>
  <c r="BI210"/>
  <c r="BH210"/>
  <c r="BG210"/>
  <c r="BF210"/>
  <c r="T210"/>
  <c r="R210"/>
  <c r="P210"/>
  <c r="BI204"/>
  <c r="BH204"/>
  <c r="BG204"/>
  <c r="BF204"/>
  <c r="T204"/>
  <c r="R204"/>
  <c r="P204"/>
  <c r="BI189"/>
  <c r="BH189"/>
  <c r="BG189"/>
  <c r="BF189"/>
  <c r="T189"/>
  <c r="R189"/>
  <c r="P189"/>
  <c r="BI185"/>
  <c r="BH185"/>
  <c r="BG185"/>
  <c r="BF185"/>
  <c r="T185"/>
  <c r="R185"/>
  <c r="P185"/>
  <c r="BI181"/>
  <c r="BH181"/>
  <c r="BG181"/>
  <c r="BF181"/>
  <c r="T181"/>
  <c r="R181"/>
  <c r="P181"/>
  <c r="BI176"/>
  <c r="BH176"/>
  <c r="BG176"/>
  <c r="BF176"/>
  <c r="T176"/>
  <c r="R176"/>
  <c r="P176"/>
  <c r="BI172"/>
  <c r="BH172"/>
  <c r="BG172"/>
  <c r="BF172"/>
  <c r="T172"/>
  <c r="R172"/>
  <c r="P172"/>
  <c r="BI164"/>
  <c r="BH164"/>
  <c r="BG164"/>
  <c r="BF164"/>
  <c r="T164"/>
  <c r="R164"/>
  <c r="P164"/>
  <c r="BI158"/>
  <c r="BH158"/>
  <c r="BG158"/>
  <c r="BF158"/>
  <c r="T158"/>
  <c r="R158"/>
  <c r="P158"/>
  <c r="BI152"/>
  <c r="BH152"/>
  <c r="BG152"/>
  <c r="BF152"/>
  <c r="T152"/>
  <c r="R152"/>
  <c r="P152"/>
  <c r="BI124"/>
  <c r="BH124"/>
  <c r="BG124"/>
  <c r="BF124"/>
  <c r="T124"/>
  <c r="R124"/>
  <c r="P124"/>
  <c r="BI117"/>
  <c r="BH117"/>
  <c r="BG117"/>
  <c r="BF117"/>
  <c r="T117"/>
  <c r="R117"/>
  <c r="P117"/>
  <c r="BI112"/>
  <c r="BH112"/>
  <c r="BG112"/>
  <c r="BF112"/>
  <c r="T112"/>
  <c r="R112"/>
  <c r="P112"/>
  <c r="BI107"/>
  <c r="BH107"/>
  <c r="BG107"/>
  <c r="BF107"/>
  <c r="T107"/>
  <c r="R107"/>
  <c r="P107"/>
  <c r="BI103"/>
  <c r="BH103"/>
  <c r="BG103"/>
  <c r="BF103"/>
  <c r="T103"/>
  <c r="R103"/>
  <c r="P103"/>
  <c r="BI98"/>
  <c r="BH98"/>
  <c r="BG98"/>
  <c r="BF98"/>
  <c r="T98"/>
  <c r="R98"/>
  <c r="P98"/>
  <c r="BI90"/>
  <c r="BH90"/>
  <c r="BG90"/>
  <c r="BF90"/>
  <c r="T90"/>
  <c r="R90"/>
  <c r="P90"/>
  <c r="J84"/>
  <c r="J83"/>
  <c r="F83"/>
  <c r="F81"/>
  <c r="E79"/>
  <c r="J55"/>
  <c r="J54"/>
  <c r="F54"/>
  <c r="F52"/>
  <c r="E50"/>
  <c r="J18"/>
  <c r="E18"/>
  <c r="F84"/>
  <c r="J17"/>
  <c r="J12"/>
  <c r="J81"/>
  <c r="E7"/>
  <c r="E48"/>
  <c i="1" r="L50"/>
  <c r="AM50"/>
  <c r="AM49"/>
  <c r="L49"/>
  <c r="AM47"/>
  <c r="L47"/>
  <c r="L45"/>
  <c r="L44"/>
  <c i="2" r="BK296"/>
  <c r="J189"/>
  <c r="J152"/>
  <c i="3" r="BK303"/>
  <c r="BK229"/>
  <c r="BK364"/>
  <c r="J254"/>
  <c i="4" r="BK98"/>
  <c r="J96"/>
  <c r="BK96"/>
  <c i="6" r="BK114"/>
  <c r="J102"/>
  <c i="7" r="J278"/>
  <c r="BK392"/>
  <c r="BK346"/>
  <c r="BK273"/>
  <c r="BK128"/>
  <c r="BK211"/>
  <c i="8" r="J666"/>
  <c r="BK798"/>
  <c r="BK768"/>
  <c r="J734"/>
  <c r="J658"/>
  <c r="BK584"/>
  <c r="BK499"/>
  <c r="J389"/>
  <c r="BK262"/>
  <c r="BK759"/>
  <c r="BK590"/>
  <c r="J372"/>
  <c r="J681"/>
  <c r="J262"/>
  <c i="9" r="J204"/>
  <c r="BK301"/>
  <c r="J261"/>
  <c r="BK204"/>
  <c r="BK277"/>
  <c i="10" r="J106"/>
  <c r="BK138"/>
  <c r="BK108"/>
  <c i="11" r="BK239"/>
  <c r="J162"/>
  <c r="BK113"/>
  <c i="12" r="BK213"/>
  <c r="J173"/>
  <c r="BK200"/>
  <c r="J225"/>
  <c r="BK101"/>
  <c i="13" r="J92"/>
  <c i="14" r="J88"/>
  <c i="15" r="J127"/>
  <c i="16" r="BK300"/>
  <c r="BK195"/>
  <c r="BK118"/>
  <c r="J131"/>
  <c i="17" r="J118"/>
  <c i="18" r="J536"/>
  <c r="BK441"/>
  <c r="J374"/>
  <c r="BK303"/>
  <c r="BK140"/>
  <c r="J407"/>
  <c r="J131"/>
  <c r="BK342"/>
  <c r="J173"/>
  <c r="BK445"/>
  <c i="19" r="J126"/>
  <c r="BK105"/>
  <c r="J94"/>
  <c i="2" r="J98"/>
  <c r="BK117"/>
  <c r="J283"/>
  <c r="BK185"/>
  <c r="BK90"/>
  <c i="3" r="J277"/>
  <c r="BK322"/>
  <c r="J224"/>
  <c r="BK133"/>
  <c r="BK264"/>
  <c i="4" r="J115"/>
  <c r="BK109"/>
  <c r="J107"/>
  <c i="5" r="BK132"/>
  <c r="BK100"/>
  <c r="J132"/>
  <c r="J100"/>
  <c i="6" r="J114"/>
  <c r="BK100"/>
  <c r="J90"/>
  <c i="7" r="BK362"/>
  <c r="J358"/>
  <c r="BK233"/>
  <c r="J153"/>
  <c r="J309"/>
  <c r="J169"/>
  <c i="8" r="BK571"/>
  <c r="J376"/>
  <c r="J777"/>
  <c r="BK728"/>
  <c r="BK627"/>
  <c r="J527"/>
  <c r="BK490"/>
  <c r="BK447"/>
  <c r="BK389"/>
  <c r="BK294"/>
  <c r="BK740"/>
  <c r="BK469"/>
  <c r="BK114"/>
  <c r="J544"/>
  <c r="J425"/>
  <c r="BK259"/>
  <c i="9" r="J264"/>
  <c r="J301"/>
  <c r="BK252"/>
  <c r="J167"/>
  <c r="BK227"/>
  <c i="12" r="J169"/>
  <c r="J97"/>
  <c i="13" r="BK113"/>
  <c i="14" r="J102"/>
  <c i="15" r="BK130"/>
  <c i="16" r="J281"/>
  <c r="J165"/>
  <c r="BK207"/>
  <c r="J168"/>
  <c i="17" r="BK137"/>
  <c i="18" r="J543"/>
  <c r="BK474"/>
  <c r="BK374"/>
  <c r="J287"/>
  <c r="BK203"/>
  <c r="J127"/>
  <c r="J311"/>
  <c r="J515"/>
  <c r="J358"/>
  <c r="J119"/>
  <c r="BK346"/>
  <c r="J159"/>
  <c i="19" r="BK132"/>
  <c r="J101"/>
  <c r="J114"/>
  <c i="2" r="BK291"/>
  <c r="BK189"/>
  <c i="3" r="BK257"/>
  <c r="BK312"/>
  <c r="BK205"/>
  <c r="J328"/>
  <c r="J205"/>
  <c r="J151"/>
  <c i="4" r="BK107"/>
  <c i="5" r="BK146"/>
  <c r="BK104"/>
  <c r="BK108"/>
  <c i="6" r="F38"/>
  <c i="7" r="BK153"/>
  <c i="8" r="J490"/>
  <c r="BK284"/>
  <c r="BK762"/>
  <c r="BK639"/>
  <c r="BK541"/>
  <c r="J450"/>
  <c r="J335"/>
  <c r="BK802"/>
  <c r="J623"/>
  <c r="BK328"/>
  <c r="BK608"/>
  <c i="9" r="BK261"/>
  <c r="BK307"/>
  <c r="BK211"/>
  <c r="J240"/>
  <c i="10" r="BK134"/>
  <c r="BK120"/>
  <c r="J98"/>
  <c i="11" r="BK199"/>
  <c r="J195"/>
  <c r="BK94"/>
  <c i="12" r="J142"/>
  <c r="J192"/>
  <c r="J205"/>
  <c i="13" r="BK105"/>
  <c i="14" r="J98"/>
  <c i="15" r="BK112"/>
  <c r="BK118"/>
  <c r="J124"/>
  <c i="16" r="J234"/>
  <c r="BK112"/>
  <c r="J272"/>
  <c r="BK176"/>
  <c i="17" r="BK123"/>
  <c i="18" r="J560"/>
  <c r="BK449"/>
  <c r="BK378"/>
  <c r="BK299"/>
  <c r="BK225"/>
  <c r="J114"/>
  <c r="BK231"/>
  <c r="BK524"/>
  <c i="2" r="J242"/>
  <c r="BK287"/>
  <c r="J275"/>
  <c r="BK253"/>
  <c r="BK242"/>
  <c r="BK176"/>
  <c r="J164"/>
  <c r="J103"/>
  <c i="3" r="J166"/>
  <c r="J350"/>
  <c r="BK283"/>
  <c r="J212"/>
  <c r="BK151"/>
  <c r="J113"/>
  <c r="J303"/>
  <c r="J216"/>
  <c r="BK166"/>
  <c r="J92"/>
  <c i="4" r="J119"/>
  <c r="J117"/>
  <c r="J102"/>
  <c i="5" r="BK140"/>
  <c r="BK134"/>
  <c r="J106"/>
  <c r="J136"/>
  <c r="J122"/>
  <c r="J138"/>
  <c r="BK95"/>
  <c i="6" r="J94"/>
  <c r="BK112"/>
  <c r="BK92"/>
  <c i="7" r="BK320"/>
  <c r="J186"/>
  <c r="BK380"/>
  <c r="J281"/>
  <c r="J216"/>
  <c r="BK358"/>
  <c r="J326"/>
  <c r="BK254"/>
  <c r="BK207"/>
  <c r="J157"/>
  <c r="J193"/>
  <c i="8" r="J728"/>
  <c r="J596"/>
  <c r="BK483"/>
  <c r="BK439"/>
  <c r="BK382"/>
  <c r="J240"/>
  <c r="J774"/>
  <c r="J740"/>
  <c r="J689"/>
  <c r="BK643"/>
  <c r="BK605"/>
  <c r="BK567"/>
  <c r="J496"/>
  <c r="J475"/>
  <c r="BK445"/>
  <c r="BK425"/>
  <c r="J344"/>
  <c r="BK289"/>
  <c r="BK790"/>
  <c r="J731"/>
  <c r="BK533"/>
  <c r="BK459"/>
  <c r="J284"/>
  <c r="J259"/>
  <c r="J519"/>
  <c r="J357"/>
  <c r="J306"/>
  <c r="J179"/>
  <c i="9" r="BK202"/>
  <c r="J252"/>
  <c r="J187"/>
  <c r="J277"/>
  <c r="BK248"/>
  <c r="BK223"/>
  <c r="BK187"/>
  <c r="BK150"/>
  <c r="J219"/>
  <c i="10" r="J128"/>
  <c r="BK118"/>
  <c r="BK132"/>
  <c r="BK116"/>
  <c r="J132"/>
  <c i="11" r="J224"/>
  <c r="BK205"/>
  <c r="BK132"/>
  <c r="BK213"/>
  <c r="J181"/>
  <c r="J209"/>
  <c i="12" r="BK225"/>
  <c r="BK188"/>
  <c r="J124"/>
  <c r="BK136"/>
  <c r="J250"/>
  <c r="J213"/>
  <c r="J179"/>
  <c r="BK142"/>
  <c i="13" r="J134"/>
  <c r="J97"/>
  <c r="BK129"/>
  <c i="14" r="J94"/>
  <c i="15" r="BK109"/>
  <c r="J115"/>
  <c r="BK94"/>
  <c r="J121"/>
  <c i="16" r="BK285"/>
  <c r="J260"/>
  <c r="BK148"/>
  <c r="BK241"/>
  <c r="BK294"/>
  <c r="BK269"/>
  <c r="J257"/>
  <c r="BK182"/>
  <c i="17" r="BK118"/>
  <c r="J131"/>
  <c i="18" r="J565"/>
  <c r="J546"/>
  <c r="J490"/>
  <c r="J480"/>
  <c r="BK407"/>
  <c r="J346"/>
  <c r="BK291"/>
  <c r="BK254"/>
  <c r="BK214"/>
  <c r="J207"/>
  <c r="J154"/>
  <c r="J445"/>
  <c r="J278"/>
  <c r="J579"/>
  <c r="J463"/>
  <c r="BK318"/>
  <c r="BK244"/>
  <c r="BK536"/>
  <c r="J401"/>
  <c r="BK326"/>
  <c r="BK235"/>
  <c r="J96"/>
  <c i="19" r="BK85"/>
  <c r="BK130"/>
  <c r="BK101"/>
  <c r="J130"/>
  <c i="2" r="J237"/>
  <c r="J296"/>
  <c r="J264"/>
  <c r="BK244"/>
  <c r="J172"/>
  <c r="BK124"/>
  <c i="3" r="J331"/>
  <c r="BK100"/>
  <c r="J336"/>
  <c r="BK254"/>
  <c r="J105"/>
  <c r="BK336"/>
  <c r="BK331"/>
  <c r="BK244"/>
  <c r="J202"/>
  <c r="J133"/>
  <c r="BK113"/>
  <c i="4" r="BK122"/>
  <c r="BK115"/>
  <c i="5" r="J146"/>
  <c r="BK138"/>
  <c r="BK118"/>
  <c r="J97"/>
  <c r="BK120"/>
  <c r="J120"/>
  <c r="BK102"/>
  <c i="6" r="J118"/>
  <c r="BK116"/>
  <c r="BK108"/>
  <c r="BK94"/>
  <c i="7" r="J314"/>
  <c r="J237"/>
  <c r="J392"/>
  <c r="J269"/>
  <c r="J197"/>
  <c r="BK388"/>
  <c r="J341"/>
  <c r="J300"/>
  <c r="BK269"/>
  <c r="BK197"/>
  <c r="J106"/>
  <c r="BK326"/>
  <c r="J250"/>
  <c r="J201"/>
  <c r="J128"/>
  <c i="8" r="BK647"/>
  <c r="J493"/>
  <c r="J472"/>
  <c r="BK279"/>
  <c r="BK765"/>
  <c r="BK748"/>
  <c r="J699"/>
  <c r="J662"/>
  <c r="BK623"/>
  <c r="BK596"/>
  <c r="J538"/>
  <c r="BK455"/>
  <c r="BK405"/>
  <c r="BK339"/>
  <c r="BK269"/>
  <c r="J114"/>
  <c r="J781"/>
  <c r="J602"/>
  <c r="J571"/>
  <c r="J405"/>
  <c r="J269"/>
  <c r="BK699"/>
  <c r="J635"/>
  <c r="BK538"/>
  <c r="J459"/>
  <c r="J279"/>
  <c i="9" r="J297"/>
  <c r="BK287"/>
  <c r="J215"/>
  <c r="J127"/>
  <c r="BK311"/>
  <c r="BK240"/>
  <c r="BK215"/>
  <c r="BK183"/>
  <c r="J255"/>
  <c r="BK191"/>
  <c r="BK154"/>
  <c i="10" r="J102"/>
  <c r="J138"/>
  <c r="BK130"/>
  <c r="J124"/>
  <c r="J96"/>
  <c r="J130"/>
  <c r="BK112"/>
  <c r="BK94"/>
  <c i="11" r="J242"/>
  <c r="BK224"/>
  <c r="J188"/>
  <c r="BK155"/>
  <c r="J199"/>
  <c r="BK151"/>
  <c r="BK109"/>
  <c i="12" r="BK250"/>
  <c r="J200"/>
  <c r="J136"/>
  <c r="J120"/>
  <c r="J183"/>
  <c r="BK247"/>
  <c r="BK209"/>
  <c r="BK164"/>
  <c r="BK124"/>
  <c i="13" r="BK101"/>
  <c r="BK92"/>
  <c i="14" r="BK100"/>
  <c i="15" r="J139"/>
  <c r="BK106"/>
  <c r="J112"/>
  <c r="BK91"/>
  <c r="J118"/>
  <c i="16" r="J294"/>
  <c r="BK246"/>
  <c r="BK190"/>
  <c r="BK139"/>
  <c r="J100"/>
  <c r="J139"/>
  <c r="BK263"/>
  <c r="J241"/>
  <c r="J118"/>
  <c i="17" r="J113"/>
  <c r="J109"/>
  <c i="18" r="BK555"/>
  <c r="BK515"/>
  <c r="J453"/>
  <c r="BK430"/>
  <c r="BK401"/>
  <c r="BK354"/>
  <c r="J330"/>
  <c r="J262"/>
  <c r="J235"/>
  <c r="J178"/>
  <c r="J140"/>
  <c r="J500"/>
  <c r="J350"/>
  <c r="J217"/>
  <c r="J568"/>
  <c r="J449"/>
  <c r="BK334"/>
  <c r="BK249"/>
  <c r="J203"/>
  <c r="J378"/>
  <c r="J282"/>
  <c r="BK114"/>
  <c i="19" r="J112"/>
  <c r="J124"/>
  <c r="J108"/>
  <c r="J85"/>
  <c r="BK90"/>
  <c r="J103"/>
  <c i="2" r="J210"/>
  <c r="J112"/>
  <c r="BK275"/>
  <c r="J256"/>
  <c r="BK220"/>
  <c r="BK152"/>
  <c r="BK103"/>
  <c r="BK158"/>
  <c i="3" r="BK105"/>
  <c r="BK328"/>
  <c r="J274"/>
  <c r="BK216"/>
  <c r="BK163"/>
  <c r="BK360"/>
  <c r="J312"/>
  <c r="J249"/>
  <c r="J171"/>
  <c r="J148"/>
  <c i="4" r="J111"/>
  <c r="BK111"/>
  <c r="J122"/>
  <c r="BK92"/>
  <c i="5" r="J144"/>
  <c r="BK130"/>
  <c r="BK97"/>
  <c r="J126"/>
  <c r="BK91"/>
  <c r="J130"/>
  <c i="6" r="J104"/>
  <c r="J96"/>
  <c r="BK98"/>
  <c i="7" r="J224"/>
  <c r="J143"/>
  <c r="J296"/>
  <c r="J254"/>
  <c r="BK186"/>
  <c r="J380"/>
  <c r="BK354"/>
  <c r="BK332"/>
  <c r="J292"/>
  <c r="J244"/>
  <c r="BK216"/>
  <c r="BK165"/>
  <c r="BK97"/>
  <c r="J273"/>
  <c r="J231"/>
  <c i="8" r="BK737"/>
  <c r="J678"/>
  <c r="J541"/>
  <c r="BK427"/>
  <c r="BK357"/>
  <c r="J790"/>
  <c r="J771"/>
  <c r="J737"/>
  <c r="J716"/>
  <c r="BK666"/>
  <c r="J627"/>
  <c r="BK602"/>
  <c r="BK564"/>
  <c r="BK502"/>
  <c r="BK487"/>
  <c r="BK442"/>
  <c r="BK410"/>
  <c r="BK317"/>
  <c r="BK265"/>
  <c r="BK179"/>
  <c r="J768"/>
  <c r="BK716"/>
  <c r="BK544"/>
  <c r="BK364"/>
  <c r="J265"/>
  <c r="J685"/>
  <c r="J573"/>
  <c r="J557"/>
  <c r="BK464"/>
  <c r="J289"/>
  <c r="J255"/>
  <c i="9" r="BK234"/>
  <c r="BK268"/>
  <c r="BK206"/>
  <c r="J315"/>
  <c r="BK264"/>
  <c r="J227"/>
  <c r="BK198"/>
  <c r="J160"/>
  <c r="J208"/>
  <c r="J106"/>
  <c i="10" r="BK126"/>
  <c r="J94"/>
  <c r="J122"/>
  <c r="BK106"/>
  <c i="11" r="BK242"/>
  <c r="J213"/>
  <c r="BK158"/>
  <c r="BK219"/>
  <c r="J166"/>
  <c r="J138"/>
  <c i="12" r="J221"/>
  <c r="BK173"/>
  <c r="J196"/>
  <c r="BK97"/>
  <c r="BK258"/>
  <c r="J230"/>
  <c r="BK169"/>
  <c i="13" r="BK139"/>
  <c r="BK134"/>
  <c r="BK109"/>
  <c i="14" r="J100"/>
  <c r="J90"/>
  <c i="15" r="J103"/>
  <c r="J136"/>
  <c r="J109"/>
  <c r="BK133"/>
  <c i="16" r="BK309"/>
  <c r="J263"/>
  <c r="J207"/>
  <c r="J156"/>
  <c r="BK276"/>
  <c r="J186"/>
  <c r="BK260"/>
  <c r="BK234"/>
  <c r="BK123"/>
  <c r="BK100"/>
  <c i="17" r="J123"/>
  <c r="J92"/>
  <c i="18" r="J539"/>
  <c r="J511"/>
  <c r="BK463"/>
  <c r="BK424"/>
  <c r="BK396"/>
  <c r="BK358"/>
  <c r="BK322"/>
  <c r="BK278"/>
  <c r="BK239"/>
  <c r="BK197"/>
  <c r="BK150"/>
  <c r="BK511"/>
  <c r="BK330"/>
  <c r="BK221"/>
  <c r="J575"/>
  <c r="J438"/>
  <c r="J326"/>
  <c r="J239"/>
  <c r="BK154"/>
  <c r="BK468"/>
  <c r="J434"/>
  <c r="J318"/>
  <c r="BK262"/>
  <c i="19" r="J116"/>
  <c r="J139"/>
  <c r="BK124"/>
  <c r="BK110"/>
  <c r="BK103"/>
  <c r="J138"/>
  <c r="J92"/>
  <c r="J110"/>
  <c i="1" r="AS62"/>
  <c i="2" r="BK204"/>
  <c r="BK112"/>
  <c i="3" r="J237"/>
  <c r="BK198"/>
  <c r="J322"/>
  <c r="BK154"/>
  <c r="J154"/>
  <c i="4" r="BK102"/>
  <c i="5" r="BK144"/>
  <c r="BK122"/>
  <c r="J110"/>
  <c r="J93"/>
  <c i="6" r="BK118"/>
  <c r="J98"/>
  <c i="7" r="J233"/>
  <c r="BK377"/>
  <c r="BK300"/>
  <c r="BK224"/>
  <c r="J350"/>
  <c r="J161"/>
  <c i="8" r="J564"/>
  <c r="J798"/>
  <c r="J765"/>
  <c r="BK705"/>
  <c r="BK619"/>
  <c r="J533"/>
  <c r="J483"/>
  <c r="BK313"/>
  <c r="BK157"/>
  <c r="J639"/>
  <c r="BK433"/>
  <c r="BK702"/>
  <c r="J581"/>
  <c i="11" r="J239"/>
  <c i="12" r="J238"/>
  <c r="BK146"/>
  <c r="BK238"/>
  <c r="BK160"/>
  <c i="13" r="J101"/>
  <c i="14" r="BK88"/>
  <c i="15" r="J91"/>
  <c r="BK139"/>
  <c i="16" r="BK226"/>
  <c r="J108"/>
  <c r="J246"/>
  <c r="BK108"/>
  <c i="18" r="BK575"/>
  <c r="J519"/>
  <c r="BK456"/>
  <c r="BK386"/>
  <c r="J231"/>
  <c r="BK186"/>
  <c r="BK96"/>
  <c r="J299"/>
  <c r="BK560"/>
  <c r="BK365"/>
  <c r="J214"/>
  <c r="J254"/>
  <c i="19" r="BK108"/>
  <c r="BK138"/>
  <c r="J118"/>
  <c r="J90"/>
  <c r="BK120"/>
  <c i="2" r="J291"/>
  <c r="J253"/>
  <c r="J204"/>
  <c r="J124"/>
  <c i="3" r="BK148"/>
  <c r="BK277"/>
  <c r="BK202"/>
  <c r="J299"/>
  <c r="J175"/>
  <c r="J198"/>
  <c i="4" r="BK104"/>
  <c i="5" r="BK148"/>
  <c r="J108"/>
  <c r="BK106"/>
  <c r="J134"/>
  <c i="6" r="BK90"/>
  <c r="BK96"/>
  <c r="BK102"/>
  <c i="7" r="J165"/>
  <c r="J377"/>
  <c r="BK350"/>
  <c r="BK281"/>
  <c r="J211"/>
  <c r="J332"/>
  <c r="BK292"/>
  <c i="8" r="BK685"/>
  <c r="BK399"/>
  <c r="J802"/>
  <c r="BK708"/>
  <c r="J654"/>
  <c r="BK587"/>
  <c r="BK573"/>
  <c r="BK505"/>
  <c r="BK478"/>
  <c r="J439"/>
  <c r="J225"/>
  <c r="BK662"/>
  <c r="BK493"/>
  <c r="J364"/>
  <c r="BK745"/>
  <c r="J587"/>
  <c r="J313"/>
  <c i="9" r="J171"/>
  <c r="J198"/>
  <c r="J268"/>
  <c r="BK208"/>
  <c r="BK127"/>
  <c i="10" r="BK124"/>
  <c r="J104"/>
  <c i="11" r="BK209"/>
  <c r="BK166"/>
  <c r="BK175"/>
  <c r="BK188"/>
  <c i="12" r="BK217"/>
  <c r="BK111"/>
  <c r="J209"/>
  <c r="J217"/>
  <c i="13" r="J113"/>
  <c i="14" r="J96"/>
  <c i="15" r="BK121"/>
  <c r="BK127"/>
  <c i="16" r="BK257"/>
  <c r="BK156"/>
  <c r="J251"/>
  <c r="BK281"/>
  <c r="J104"/>
  <c i="17" r="BK127"/>
  <c i="18" r="BK546"/>
  <c r="J486"/>
  <c r="J386"/>
  <c r="BK315"/>
  <c r="BK217"/>
  <c r="BK438"/>
  <c r="J150"/>
  <c r="J417"/>
  <c r="BK453"/>
  <c r="J322"/>
  <c i="19" r="BK126"/>
  <c r="BK94"/>
  <c r="J96"/>
  <c i="2" r="J117"/>
  <c r="J268"/>
  <c r="J244"/>
  <c r="J185"/>
  <c r="J90"/>
  <c i="3" r="J364"/>
  <c r="BK249"/>
  <c r="BK119"/>
  <c r="J257"/>
  <c r="J96"/>
  <c i="4" r="BK94"/>
  <c r="J104"/>
  <c i="5" r="BK114"/>
  <c r="J128"/>
  <c r="BK112"/>
  <c i="6" r="BK104"/>
  <c i="7" r="BK370"/>
  <c r="BK106"/>
  <c r="J362"/>
  <c r="BK258"/>
  <c r="BK201"/>
  <c r="J346"/>
  <c r="J179"/>
  <c i="8" r="J605"/>
  <c r="J464"/>
  <c r="BK781"/>
  <c r="BK731"/>
  <c r="J647"/>
  <c r="J590"/>
  <c r="BK509"/>
  <c r="J469"/>
  <c r="J382"/>
  <c r="BK274"/>
  <c r="J105"/>
  <c r="J478"/>
  <c r="BK246"/>
  <c r="J410"/>
  <c i="9" r="BK291"/>
  <c r="J191"/>
  <c r="J282"/>
  <c r="J206"/>
  <c r="J150"/>
  <c i="10" r="BK96"/>
  <c r="J134"/>
  <c r="BK98"/>
  <c i="11" r="J171"/>
  <c r="J155"/>
  <c i="12" r="BK205"/>
  <c r="BK120"/>
  <c r="J111"/>
  <c r="BK183"/>
  <c i="13" r="J119"/>
  <c i="14" r="BK102"/>
  <c r="BK90"/>
  <c i="15" r="BK88"/>
  <c i="16" r="J290"/>
  <c r="BK165"/>
  <c r="J309"/>
  <c r="BK290"/>
  <c r="BK104"/>
  <c i="17" r="BK131"/>
  <c i="18" r="BK550"/>
  <c r="BK480"/>
  <c r="J392"/>
  <c r="BK307"/>
  <c r="J244"/>
  <c r="BK182"/>
  <c r="J424"/>
  <c r="J197"/>
  <c r="J474"/>
  <c r="J303"/>
  <c r="J550"/>
  <c r="BK539"/>
  <c r="BK339"/>
  <c i="19" r="J136"/>
  <c r="BK134"/>
  <c r="BK116"/>
  <c r="BK88"/>
  <c r="J128"/>
  <c i="2" r="J176"/>
  <c r="BK283"/>
  <c r="BK264"/>
  <c r="J261"/>
  <c r="J250"/>
  <c r="J220"/>
  <c r="BK98"/>
  <c i="3" r="J293"/>
  <c r="J88"/>
  <c r="J341"/>
  <c r="J264"/>
  <c r="J244"/>
  <c r="BK171"/>
  <c r="J347"/>
  <c r="BK274"/>
  <c r="J190"/>
  <c r="J119"/>
  <c r="BK92"/>
  <c i="4" r="BK113"/>
  <c r="J109"/>
  <c i="5" r="J148"/>
  <c r="BK126"/>
  <c r="BK110"/>
  <c r="J102"/>
  <c r="J112"/>
  <c r="J116"/>
  <c i="6" r="J116"/>
  <c r="BK110"/>
  <c r="J108"/>
  <c r="BK106"/>
  <c i="7" r="BK161"/>
  <c r="BK336"/>
  <c r="BK244"/>
  <c r="BK174"/>
  <c r="BK384"/>
  <c r="J373"/>
  <c r="BK285"/>
  <c r="BK235"/>
  <c r="J174"/>
  <c r="J97"/>
  <c r="BK237"/>
  <c i="8" r="BK689"/>
  <c r="J499"/>
  <c r="J445"/>
  <c r="J413"/>
  <c r="BK344"/>
  <c r="BK786"/>
  <c r="BK777"/>
  <c r="BK719"/>
  <c r="J675"/>
  <c r="J631"/>
  <c r="BK593"/>
  <c r="BK557"/>
  <c r="BK514"/>
  <c r="BK450"/>
  <c r="BK436"/>
  <c r="J399"/>
  <c r="J328"/>
  <c r="BK225"/>
  <c r="BK806"/>
  <c r="BK712"/>
  <c r="J487"/>
  <c r="J339"/>
  <c r="J748"/>
  <c r="J643"/>
  <c r="J561"/>
  <c r="J442"/>
  <c i="9" r="J307"/>
  <c r="J134"/>
  <c r="J223"/>
  <c r="BK134"/>
  <c r="BK315"/>
  <c r="J291"/>
  <c r="BK237"/>
  <c r="J211"/>
  <c r="BK171"/>
  <c r="BK244"/>
  <c r="J175"/>
  <c i="10" r="J116"/>
  <c r="BK136"/>
  <c r="BK100"/>
  <c r="J126"/>
  <c r="J100"/>
  <c r="J112"/>
  <c i="11" r="J219"/>
  <c r="BK195"/>
  <c r="BK171"/>
  <c r="BK162"/>
  <c r="BK138"/>
  <c i="12" r="BK254"/>
  <c r="J164"/>
  <c r="J254"/>
  <c r="J129"/>
  <c r="BK192"/>
  <c i="13" r="J109"/>
  <c r="BK119"/>
  <c i="14" r="BK98"/>
  <c r="BK96"/>
  <c i="15" r="J130"/>
  <c r="J100"/>
  <c r="J106"/>
  <c r="J88"/>
  <c i="16" r="BK272"/>
  <c r="BK168"/>
  <c r="BK161"/>
  <c r="J285"/>
  <c r="J176"/>
  <c r="BK218"/>
  <c r="J148"/>
  <c i="17" r="J137"/>
  <c r="BK92"/>
  <c r="J103"/>
  <c i="18" r="J555"/>
  <c r="BK506"/>
  <c r="J430"/>
  <c r="J396"/>
  <c r="J361"/>
  <c r="J334"/>
  <c r="BK311"/>
  <c r="J269"/>
  <c r="BK178"/>
  <c r="BK119"/>
  <c r="J468"/>
  <c r="J354"/>
  <c r="BK207"/>
  <c r="BK490"/>
  <c r="J291"/>
  <c r="BK543"/>
  <c r="BK486"/>
  <c r="BK361"/>
  <c r="J315"/>
  <c r="J182"/>
  <c i="19" r="BK118"/>
  <c r="BK122"/>
  <c r="BK112"/>
  <c r="BK139"/>
  <c r="J88"/>
  <c i="2" r="J181"/>
  <c r="BK164"/>
  <c r="BK268"/>
  <c r="BK256"/>
  <c r="BK237"/>
  <c r="BK216"/>
  <c r="BK181"/>
  <c r="J107"/>
  <c i="3" r="J234"/>
  <c r="J360"/>
  <c r="BK299"/>
  <c r="BK237"/>
  <c r="BK175"/>
  <c r="J160"/>
  <c r="BK350"/>
  <c r="BK318"/>
  <c r="BK224"/>
  <c r="J163"/>
  <c r="J100"/>
  <c i="4" r="BK100"/>
  <c r="J92"/>
  <c r="BK119"/>
  <c r="J98"/>
  <c i="5" r="BK142"/>
  <c r="BK128"/>
  <c r="J104"/>
  <c r="J95"/>
  <c r="J91"/>
  <c r="BK116"/>
  <c r="J142"/>
  <c r="J124"/>
  <c i="6" r="J110"/>
  <c r="J112"/>
  <c r="J106"/>
  <c i="7" r="J285"/>
  <c r="J220"/>
  <c r="BK309"/>
  <c r="J222"/>
  <c r="BK157"/>
  <c r="J384"/>
  <c r="J370"/>
  <c r="BK314"/>
  <c r="BK250"/>
  <c r="BK222"/>
  <c r="BK169"/>
  <c r="J336"/>
  <c r="BK296"/>
  <c r="J265"/>
  <c r="J235"/>
  <c i="8" r="J708"/>
  <c r="J593"/>
  <c r="BK519"/>
  <c r="J436"/>
  <c r="J786"/>
  <c r="BK771"/>
  <c r="J762"/>
  <c r="BK734"/>
  <c r="BK678"/>
  <c r="BK635"/>
  <c r="J608"/>
  <c r="BK561"/>
  <c r="BK472"/>
  <c r="J427"/>
  <c r="BK376"/>
  <c r="BK322"/>
  <c r="J246"/>
  <c r="J806"/>
  <c r="J719"/>
  <c r="J455"/>
  <c r="J317"/>
  <c r="BK255"/>
  <c r="BK675"/>
  <c r="J567"/>
  <c r="J505"/>
  <c r="BK335"/>
  <c r="J157"/>
  <c i="9" r="BK282"/>
  <c r="J248"/>
  <c r="BK160"/>
  <c r="J325"/>
  <c r="J287"/>
  <c r="J234"/>
  <c r="J202"/>
  <c r="J154"/>
  <c i="10" r="J110"/>
  <c r="BK110"/>
  <c r="J136"/>
  <c r="J118"/>
  <c r="BK102"/>
  <c r="BK122"/>
  <c i="11" r="BK229"/>
  <c r="J205"/>
  <c r="J175"/>
  <c r="J113"/>
  <c r="BK234"/>
  <c r="J158"/>
  <c r="J109"/>
  <c i="12" r="J258"/>
  <c r="BK230"/>
  <c r="BK179"/>
  <c r="BK156"/>
  <c r="J152"/>
  <c r="J247"/>
  <c r="J101"/>
  <c r="BK234"/>
  <c r="J188"/>
  <c r="J156"/>
  <c i="13" r="J125"/>
  <c r="J139"/>
  <c r="J129"/>
  <c i="14" r="J92"/>
  <c r="BK92"/>
  <c i="15" r="BK115"/>
  <c r="J94"/>
  <c r="BK103"/>
  <c r="J133"/>
  <c i="16" r="J307"/>
  <c r="J269"/>
  <c r="J218"/>
  <c r="J182"/>
  <c r="J123"/>
  <c r="BK307"/>
  <c r="J300"/>
  <c r="BK254"/>
  <c r="J190"/>
  <c r="J96"/>
  <c i="17" r="J127"/>
  <c r="BK113"/>
  <c i="18" r="BK565"/>
  <c r="J528"/>
  <c r="BK500"/>
  <c r="J441"/>
  <c r="BK417"/>
  <c r="J365"/>
  <c r="J342"/>
  <c r="BK295"/>
  <c r="J249"/>
  <c r="J186"/>
  <c r="BK159"/>
  <c r="J106"/>
  <c r="BK371"/>
  <c r="BK282"/>
  <c r="BK579"/>
  <c r="J495"/>
  <c r="J307"/>
  <c r="J221"/>
  <c r="BK528"/>
  <c r="J412"/>
  <c r="J225"/>
  <c i="19" r="J134"/>
  <c r="BK136"/>
  <c r="J120"/>
  <c r="BK114"/>
  <c r="J105"/>
  <c r="J132"/>
  <c i="2" r="J216"/>
  <c r="J158"/>
  <c r="J287"/>
  <c r="BK261"/>
  <c r="BK250"/>
  <c r="BK210"/>
  <c r="BK172"/>
  <c r="BK107"/>
  <c i="3" r="J318"/>
  <c r="BK212"/>
  <c r="BK347"/>
  <c r="BK293"/>
  <c r="BK234"/>
  <c r="BK190"/>
  <c r="BK96"/>
  <c r="BK341"/>
  <c r="J283"/>
  <c r="J229"/>
  <c r="BK160"/>
  <c r="BK88"/>
  <c i="4" r="BK117"/>
  <c r="J94"/>
  <c r="J113"/>
  <c r="J100"/>
  <c i="5" r="BK136"/>
  <c r="BK124"/>
  <c r="BK93"/>
  <c r="J114"/>
  <c r="J118"/>
  <c r="J140"/>
  <c i="6" r="J100"/>
  <c r="J92"/>
  <c i="7" r="J304"/>
  <c r="BK265"/>
  <c r="BK179"/>
  <c r="J320"/>
  <c r="BK220"/>
  <c r="J388"/>
  <c r="BK373"/>
  <c r="BK341"/>
  <c r="BK304"/>
  <c r="BK278"/>
  <c r="BK231"/>
  <c r="BK193"/>
  <c r="BK143"/>
  <c r="J354"/>
  <c r="J258"/>
  <c r="J207"/>
  <c i="8" r="J705"/>
  <c r="J584"/>
  <c r="J502"/>
  <c r="J396"/>
  <c r="BK105"/>
  <c r="BK774"/>
  <c r="J759"/>
  <c r="J702"/>
  <c r="BK681"/>
  <c r="BK631"/>
  <c r="J619"/>
  <c r="BK581"/>
  <c r="BK527"/>
  <c r="BK496"/>
  <c r="BK475"/>
  <c r="J433"/>
  <c r="BK396"/>
  <c r="BK372"/>
  <c r="BK306"/>
  <c r="BK240"/>
  <c r="J745"/>
  <c r="BK658"/>
  <c r="J514"/>
  <c r="BK413"/>
  <c r="J294"/>
  <c r="J712"/>
  <c r="BK654"/>
  <c r="J509"/>
  <c r="J447"/>
  <c r="J322"/>
  <c r="J274"/>
  <c i="9" r="J311"/>
  <c r="BK167"/>
  <c r="J237"/>
  <c r="BK325"/>
  <c r="BK297"/>
  <c r="BK255"/>
  <c r="J244"/>
  <c r="BK219"/>
  <c r="BK175"/>
  <c r="BK106"/>
  <c r="J183"/>
  <c i="10" r="J108"/>
  <c r="J120"/>
  <c r="BK104"/>
  <c r="BK128"/>
  <c r="BK114"/>
  <c r="J114"/>
  <c i="11" r="J234"/>
  <c r="J229"/>
  <c r="BK181"/>
  <c r="J151"/>
  <c r="J94"/>
  <c r="J132"/>
  <c i="12" r="J234"/>
  <c r="BK196"/>
  <c r="J160"/>
  <c r="J146"/>
  <c r="BK242"/>
  <c r="J242"/>
  <c r="BK221"/>
  <c r="BK152"/>
  <c r="BK129"/>
  <c i="13" r="BK97"/>
  <c r="BK125"/>
  <c r="J105"/>
  <c i="14" r="BK94"/>
  <c i="15" r="BK136"/>
  <c r="BK97"/>
  <c r="BK124"/>
  <c r="BK100"/>
  <c r="J97"/>
  <c i="16" r="J276"/>
  <c r="J254"/>
  <c r="BK186"/>
  <c r="J161"/>
  <c r="BK131"/>
  <c r="J226"/>
  <c r="BK96"/>
  <c r="BK251"/>
  <c r="J195"/>
  <c r="J112"/>
  <c i="17" r="BK103"/>
  <c r="BK109"/>
  <c i="18" r="BK568"/>
  <c r="BK519"/>
  <c r="BK495"/>
  <c r="BK434"/>
  <c r="BK412"/>
  <c r="J371"/>
  <c r="J339"/>
  <c r="J295"/>
  <c r="BK210"/>
  <c r="BK173"/>
  <c r="BK131"/>
  <c r="J456"/>
  <c r="J369"/>
  <c r="BK287"/>
  <c r="BK106"/>
  <c r="J506"/>
  <c r="BK369"/>
  <c r="BK350"/>
  <c r="BK269"/>
  <c r="J210"/>
  <c r="J524"/>
  <c r="BK392"/>
  <c r="BK127"/>
  <c i="19" r="BK92"/>
  <c r="BK128"/>
  <c r="J122"/>
  <c r="BK96"/>
  <c r="J99"/>
  <c r="BK99"/>
  <c i="3" l="1" r="T346"/>
  <c i="9" r="R314"/>
  <c i="11" r="R170"/>
  <c i="18" r="R567"/>
  <c i="3" r="R335"/>
  <c r="T335"/>
  <c r="R346"/>
  <c i="9" r="P314"/>
  <c i="11" r="T170"/>
  <c i="18" r="T567"/>
  <c i="3" r="P346"/>
  <c i="9" r="T314"/>
  <c i="11" r="P170"/>
  <c i="7" r="BK96"/>
  <c r="T96"/>
  <c r="R178"/>
  <c r="T243"/>
  <c r="R340"/>
  <c r="R361"/>
  <c r="P383"/>
  <c i="8" r="R104"/>
  <c r="R305"/>
  <c r="BK454"/>
  <c r="J454"/>
  <c r="J74"/>
  <c r="R454"/>
  <c r="T454"/>
  <c r="T463"/>
  <c r="T543"/>
  <c r="R780"/>
  <c i="9" r="R105"/>
  <c r="BK159"/>
  <c r="J159"/>
  <c r="J70"/>
  <c r="R214"/>
  <c r="P226"/>
  <c r="BK247"/>
  <c r="J247"/>
  <c r="J75"/>
  <c r="BK276"/>
  <c r="J276"/>
  <c r="J77"/>
  <c r="T276"/>
  <c r="R290"/>
  <c i="10" r="P93"/>
  <c r="P92"/>
  <c i="1" r="AU65"/>
  <c i="11" r="P93"/>
  <c r="R187"/>
  <c r="T233"/>
  <c r="T232"/>
  <c i="12" r="BK96"/>
  <c r="J96"/>
  <c r="J65"/>
  <c r="T96"/>
  <c r="R135"/>
  <c r="T182"/>
  <c r="R220"/>
  <c r="T233"/>
  <c i="13" r="R91"/>
  <c r="T118"/>
  <c i="14" r="P87"/>
  <c r="P86"/>
  <c i="1" r="AU69"/>
  <c i="15" r="P87"/>
  <c r="P86"/>
  <c i="1" r="AU70"/>
  <c i="16" r="P95"/>
  <c r="BK130"/>
  <c r="J130"/>
  <c r="J66"/>
  <c r="R130"/>
  <c r="R175"/>
  <c r="P259"/>
  <c r="P289"/>
  <c r="P288"/>
  <c i="17" r="P91"/>
  <c r="P90"/>
  <c r="P89"/>
  <c i="1" r="AU72"/>
  <c i="2" r="R89"/>
  <c r="BK203"/>
  <c r="J203"/>
  <c r="J62"/>
  <c r="P203"/>
  <c r="R203"/>
  <c r="T203"/>
  <c r="R215"/>
  <c r="P252"/>
  <c i="3" r="T87"/>
  <c r="T215"/>
  <c i="4" r="BK91"/>
  <c r="J91"/>
  <c r="J65"/>
  <c r="T91"/>
  <c r="R106"/>
  <c i="5" r="BK90"/>
  <c r="J90"/>
  <c r="J65"/>
  <c r="R90"/>
  <c r="T99"/>
  <c i="6" r="P89"/>
  <c r="P88"/>
  <c r="P87"/>
  <c i="1" r="AU60"/>
  <c i="7" r="P96"/>
  <c r="BK178"/>
  <c r="J178"/>
  <c r="J66"/>
  <c r="T178"/>
  <c r="R243"/>
  <c r="BK340"/>
  <c r="J340"/>
  <c r="J70"/>
  <c r="P340"/>
  <c r="P339"/>
  <c r="P361"/>
  <c r="T361"/>
  <c r="T383"/>
  <c i="8" r="T104"/>
  <c r="T305"/>
  <c r="BK463"/>
  <c r="J463"/>
  <c r="J75"/>
  <c r="R463"/>
  <c r="P543"/>
  <c r="BK780"/>
  <c r="J780"/>
  <c r="J77"/>
  <c r="T780"/>
  <c i="9" r="BK105"/>
  <c r="J105"/>
  <c r="J69"/>
  <c r="T105"/>
  <c r="R159"/>
  <c r="BK214"/>
  <c r="J214"/>
  <c r="J72"/>
  <c r="BK226"/>
  <c r="R226"/>
  <c r="T226"/>
  <c r="T247"/>
  <c r="P276"/>
  <c r="P290"/>
  <c r="T290"/>
  <c i="10" r="T93"/>
  <c r="T92"/>
  <c i="11" r="R93"/>
  <c r="R92"/>
  <c r="R91"/>
  <c r="T187"/>
  <c r="R233"/>
  <c r="R232"/>
  <c i="12" r="P96"/>
  <c r="R96"/>
  <c r="R95"/>
  <c r="T135"/>
  <c r="R182"/>
  <c r="P220"/>
  <c r="T220"/>
  <c r="R233"/>
  <c i="13" r="BK91"/>
  <c r="T91"/>
  <c r="T90"/>
  <c r="T89"/>
  <c r="P118"/>
  <c i="14" r="T87"/>
  <c r="T86"/>
  <c i="15" r="R87"/>
  <c r="R86"/>
  <c i="16" r="BK95"/>
  <c r="J95"/>
  <c r="J65"/>
  <c r="R95"/>
  <c r="P130"/>
  <c r="T130"/>
  <c r="T175"/>
  <c r="R259"/>
  <c r="T289"/>
  <c r="T288"/>
  <c i="17" r="T91"/>
  <c r="T90"/>
  <c r="T89"/>
  <c i="18" r="BK95"/>
  <c r="R95"/>
  <c r="BK248"/>
  <c r="J248"/>
  <c r="J66"/>
  <c r="R248"/>
  <c r="BK261"/>
  <c r="J261"/>
  <c r="J67"/>
  <c r="T261"/>
  <c i="19" r="BK87"/>
  <c r="J87"/>
  <c r="J61"/>
  <c r="R87"/>
  <c r="BK98"/>
  <c r="J98"/>
  <c r="J62"/>
  <c r="P98"/>
  <c r="R98"/>
  <c r="BK107"/>
  <c r="J107"/>
  <c r="J63"/>
  <c i="2" r="P89"/>
  <c r="P88"/>
  <c r="P87"/>
  <c i="1" r="AU55"/>
  <c i="2" r="P215"/>
  <c r="T215"/>
  <c r="R252"/>
  <c i="3" r="BK87"/>
  <c r="J87"/>
  <c r="J61"/>
  <c r="R87"/>
  <c r="P215"/>
  <c i="4" r="P91"/>
  <c r="P106"/>
  <c i="5" r="P90"/>
  <c r="T90"/>
  <c r="T89"/>
  <c r="T88"/>
  <c r="R99"/>
  <c i="6" r="BK89"/>
  <c r="J89"/>
  <c r="J65"/>
  <c r="T89"/>
  <c r="T88"/>
  <c r="T87"/>
  <c i="7" r="P178"/>
  <c r="P243"/>
  <c r="BK361"/>
  <c r="J361"/>
  <c r="J71"/>
  <c r="R383"/>
  <c i="8" r="BK104"/>
  <c r="J104"/>
  <c r="J69"/>
  <c r="BK305"/>
  <c r="J305"/>
  <c r="J71"/>
  <c r="P463"/>
  <c r="R543"/>
  <c i="9" r="P159"/>
  <c r="T214"/>
  <c r="R247"/>
  <c r="BK290"/>
  <c r="J290"/>
  <c r="J78"/>
  <c i="10" r="R93"/>
  <c r="R92"/>
  <c i="11" r="BK93"/>
  <c r="BK187"/>
  <c r="J187"/>
  <c r="J67"/>
  <c r="BK233"/>
  <c r="J233"/>
  <c r="J69"/>
  <c i="12" r="P135"/>
  <c r="P182"/>
  <c r="BK233"/>
  <c r="J233"/>
  <c r="J72"/>
  <c i="13" r="R118"/>
  <c i="14" r="BK87"/>
  <c r="J87"/>
  <c r="J64"/>
  <c i="15" r="BK87"/>
  <c r="J87"/>
  <c r="J64"/>
  <c i="16" r="BK175"/>
  <c r="J175"/>
  <c r="J67"/>
  <c r="BK259"/>
  <c r="J259"/>
  <c r="J68"/>
  <c r="BK289"/>
  <c r="J289"/>
  <c r="J71"/>
  <c i="17" r="BK91"/>
  <c i="18" r="T95"/>
  <c r="T248"/>
  <c r="R261"/>
  <c r="P373"/>
  <c r="T373"/>
  <c r="BK423"/>
  <c r="J423"/>
  <c r="J69"/>
  <c r="R423"/>
  <c i="19" r="P87"/>
  <c r="R107"/>
  <c i="2" r="BK89"/>
  <c r="T89"/>
  <c r="BK215"/>
  <c r="J215"/>
  <c r="J63"/>
  <c r="BK252"/>
  <c r="J252"/>
  <c r="J64"/>
  <c r="T252"/>
  <c i="3" r="P87"/>
  <c r="P86"/>
  <c r="P85"/>
  <c i="1" r="AU56"/>
  <c i="3" r="BK215"/>
  <c r="J215"/>
  <c r="J62"/>
  <c r="R215"/>
  <c i="4" r="R91"/>
  <c r="R90"/>
  <c r="R89"/>
  <c r="BK106"/>
  <c r="J106"/>
  <c r="J66"/>
  <c r="T106"/>
  <c i="5" r="BK99"/>
  <c r="BK89"/>
  <c r="BK88"/>
  <c r="J88"/>
  <c r="J63"/>
  <c r="P99"/>
  <c r="P89"/>
  <c r="P88"/>
  <c i="1" r="AU59"/>
  <c i="6" r="R89"/>
  <c r="R88"/>
  <c r="R87"/>
  <c i="7" r="R96"/>
  <c r="R95"/>
  <c r="BK243"/>
  <c r="J243"/>
  <c r="J67"/>
  <c r="T340"/>
  <c r="T339"/>
  <c r="BK383"/>
  <c r="J383"/>
  <c r="J72"/>
  <c i="8" r="P104"/>
  <c r="P305"/>
  <c r="P454"/>
  <c r="BK543"/>
  <c r="J543"/>
  <c r="J76"/>
  <c r="P780"/>
  <c i="9" r="P105"/>
  <c r="P104"/>
  <c r="T159"/>
  <c r="P214"/>
  <c r="P247"/>
  <c r="R276"/>
  <c i="10" r="BK93"/>
  <c r="J93"/>
  <c r="J68"/>
  <c i="11" r="T93"/>
  <c r="T92"/>
  <c r="T91"/>
  <c r="P187"/>
  <c r="P233"/>
  <c r="P232"/>
  <c i="12" r="BK135"/>
  <c r="J135"/>
  <c r="J67"/>
  <c r="BK182"/>
  <c r="J182"/>
  <c r="J70"/>
  <c r="BK220"/>
  <c r="J220"/>
  <c r="J71"/>
  <c r="P233"/>
  <c i="13" r="P91"/>
  <c r="P90"/>
  <c r="P89"/>
  <c i="1" r="AU68"/>
  <c i="13" r="BK118"/>
  <c r="J118"/>
  <c r="J66"/>
  <c i="14" r="R87"/>
  <c r="R86"/>
  <c i="15" r="T87"/>
  <c r="T86"/>
  <c i="16" r="T95"/>
  <c r="P175"/>
  <c r="T259"/>
  <c r="R289"/>
  <c r="R288"/>
  <c i="17" r="R91"/>
  <c r="R90"/>
  <c r="R89"/>
  <c i="18" r="P95"/>
  <c r="P248"/>
  <c r="P261"/>
  <c r="BK373"/>
  <c r="J373"/>
  <c r="J68"/>
  <c r="R373"/>
  <c r="P423"/>
  <c r="T423"/>
  <c i="19" r="T87"/>
  <c r="T98"/>
  <c r="P107"/>
  <c r="T107"/>
  <c i="8" r="BK293"/>
  <c r="J293"/>
  <c r="J70"/>
  <c i="9" r="BK210"/>
  <c r="J210"/>
  <c r="J71"/>
  <c r="BK267"/>
  <c r="J267"/>
  <c r="J76"/>
  <c i="11" r="BK170"/>
  <c r="J170"/>
  <c r="J66"/>
  <c i="12" r="BK178"/>
  <c r="J178"/>
  <c r="J68"/>
  <c i="16" r="BK284"/>
  <c r="J284"/>
  <c r="J69"/>
  <c i="17" r="BK130"/>
  <c r="J130"/>
  <c r="J66"/>
  <c i="3" r="BK346"/>
  <c r="J346"/>
  <c r="J64"/>
  <c r="BK363"/>
  <c r="J363"/>
  <c r="J65"/>
  <c i="4" r="BK121"/>
  <c r="J121"/>
  <c r="J67"/>
  <c i="7" r="BK335"/>
  <c r="J335"/>
  <c r="J68"/>
  <c i="12" r="BK128"/>
  <c r="J128"/>
  <c r="J66"/>
  <c i="13" r="BK138"/>
  <c r="J138"/>
  <c r="J67"/>
  <c i="2" r="BK290"/>
  <c r="J290"/>
  <c r="J65"/>
  <c i="8" r="BK805"/>
  <c r="J805"/>
  <c r="J78"/>
  <c i="18" r="BK567"/>
  <c r="J567"/>
  <c r="J70"/>
  <c r="BK578"/>
  <c r="J578"/>
  <c r="J71"/>
  <c i="19" r="BK84"/>
  <c r="J84"/>
  <c r="J60"/>
  <c i="2" r="BK295"/>
  <c r="J295"/>
  <c r="J67"/>
  <c i="3" r="BK335"/>
  <c r="J335"/>
  <c r="J63"/>
  <c i="8" r="BK449"/>
  <c r="J449"/>
  <c r="J72"/>
  <c i="9" r="BK314"/>
  <c r="J314"/>
  <c r="J79"/>
  <c i="17" r="BK136"/>
  <c r="J136"/>
  <c r="J67"/>
  <c i="18" r="J95"/>
  <c r="J65"/>
  <c i="19" r="E73"/>
  <c r="F80"/>
  <c r="BE96"/>
  <c r="BE101"/>
  <c r="BE112"/>
  <c r="BE85"/>
  <c r="J52"/>
  <c r="BE90"/>
  <c r="BE92"/>
  <c r="BE94"/>
  <c r="BE99"/>
  <c r="BE103"/>
  <c r="BE105"/>
  <c r="BE108"/>
  <c r="BE114"/>
  <c r="BE116"/>
  <c r="BE118"/>
  <c r="BE120"/>
  <c r="BE124"/>
  <c r="BE126"/>
  <c r="BE128"/>
  <c r="BE130"/>
  <c r="BE134"/>
  <c r="BE136"/>
  <c r="BE139"/>
  <c r="BE88"/>
  <c r="BE110"/>
  <c r="BE122"/>
  <c r="BE132"/>
  <c r="BE138"/>
  <c i="17" r="J91"/>
  <c r="J65"/>
  <c i="18" r="F59"/>
  <c r="BE106"/>
  <c r="BE131"/>
  <c r="BE140"/>
  <c r="BE154"/>
  <c r="BE173"/>
  <c r="BE186"/>
  <c r="BE210"/>
  <c r="BE217"/>
  <c r="BE221"/>
  <c r="BE239"/>
  <c r="BE278"/>
  <c r="BE295"/>
  <c r="BE311"/>
  <c r="BE322"/>
  <c r="BE334"/>
  <c r="BE358"/>
  <c r="BE369"/>
  <c r="BE374"/>
  <c r="BE386"/>
  <c r="BE396"/>
  <c r="BE407"/>
  <c r="BE430"/>
  <c r="BE441"/>
  <c r="BE456"/>
  <c r="BE490"/>
  <c r="BE519"/>
  <c r="E50"/>
  <c r="BE114"/>
  <c r="BE150"/>
  <c r="BE178"/>
  <c r="BE207"/>
  <c r="BE282"/>
  <c r="BE299"/>
  <c r="BE315"/>
  <c r="BE330"/>
  <c r="BE354"/>
  <c r="BE361"/>
  <c r="BE445"/>
  <c r="BE468"/>
  <c r="BE486"/>
  <c r="BE511"/>
  <c r="BE555"/>
  <c r="BE565"/>
  <c r="BE579"/>
  <c r="J87"/>
  <c r="BE96"/>
  <c r="BE214"/>
  <c r="BE235"/>
  <c r="BE254"/>
  <c r="BE262"/>
  <c r="BE269"/>
  <c r="BE346"/>
  <c r="BE365"/>
  <c r="BE401"/>
  <c r="BE412"/>
  <c r="BE417"/>
  <c r="BE434"/>
  <c r="BE453"/>
  <c r="BE119"/>
  <c r="BE127"/>
  <c r="BE159"/>
  <c r="BE182"/>
  <c r="BE197"/>
  <c r="BE203"/>
  <c r="BE225"/>
  <c r="BE231"/>
  <c r="BE244"/>
  <c r="BE249"/>
  <c r="BE287"/>
  <c r="BE291"/>
  <c r="BE303"/>
  <c r="BE307"/>
  <c r="BE318"/>
  <c r="BE326"/>
  <c r="BE339"/>
  <c r="BE342"/>
  <c r="BE350"/>
  <c r="BE371"/>
  <c r="BE378"/>
  <c r="BE392"/>
  <c r="BE424"/>
  <c r="BE438"/>
  <c r="BE449"/>
  <c r="BE463"/>
  <c r="BE474"/>
  <c r="BE480"/>
  <c r="BE495"/>
  <c r="BE500"/>
  <c r="BE506"/>
  <c r="BE515"/>
  <c r="BE524"/>
  <c r="BE528"/>
  <c r="BE536"/>
  <c r="BE539"/>
  <c r="BE543"/>
  <c r="BE546"/>
  <c r="BE550"/>
  <c r="BE560"/>
  <c r="BE568"/>
  <c r="BE575"/>
  <c i="17" r="J56"/>
  <c r="F86"/>
  <c r="BE92"/>
  <c r="BE118"/>
  <c r="BE123"/>
  <c r="BE127"/>
  <c r="BE137"/>
  <c r="E77"/>
  <c r="BE103"/>
  <c r="BE109"/>
  <c r="BE113"/>
  <c r="BE131"/>
  <c i="15" r="BK86"/>
  <c r="J86"/>
  <c r="J63"/>
  <c i="16" r="E81"/>
  <c r="J87"/>
  <c r="F90"/>
  <c r="BE104"/>
  <c r="BE108"/>
  <c r="BE112"/>
  <c r="BE123"/>
  <c r="BE186"/>
  <c r="BE190"/>
  <c r="BE207"/>
  <c r="BE226"/>
  <c r="BE241"/>
  <c r="BE246"/>
  <c r="BE254"/>
  <c r="BE257"/>
  <c r="BE260"/>
  <c r="BE272"/>
  <c r="BE281"/>
  <c r="BE285"/>
  <c r="BE100"/>
  <c r="BE131"/>
  <c r="BE156"/>
  <c r="BE168"/>
  <c r="BE182"/>
  <c r="BE195"/>
  <c r="BE234"/>
  <c r="BE290"/>
  <c r="BE96"/>
  <c r="BE118"/>
  <c r="BE139"/>
  <c r="BE148"/>
  <c r="BE161"/>
  <c r="BE165"/>
  <c r="BE176"/>
  <c r="BE218"/>
  <c r="BE251"/>
  <c r="BE263"/>
  <c r="BE269"/>
  <c r="BE276"/>
  <c r="BE294"/>
  <c r="BE300"/>
  <c r="BE307"/>
  <c r="BE309"/>
  <c i="15" r="E74"/>
  <c r="J80"/>
  <c r="BE106"/>
  <c r="BE109"/>
  <c r="BE115"/>
  <c r="BE130"/>
  <c r="BE100"/>
  <c r="F59"/>
  <c r="BE94"/>
  <c r="BE97"/>
  <c r="BE103"/>
  <c r="BE112"/>
  <c r="BE118"/>
  <c r="BE121"/>
  <c r="BE124"/>
  <c r="BE127"/>
  <c r="BE136"/>
  <c r="BE88"/>
  <c r="BE91"/>
  <c r="BE133"/>
  <c r="BE139"/>
  <c i="14" r="J56"/>
  <c r="BE98"/>
  <c i="13" r="J91"/>
  <c r="J65"/>
  <c i="14" r="BE90"/>
  <c r="E50"/>
  <c r="F59"/>
  <c r="BE92"/>
  <c r="BE94"/>
  <c r="BE100"/>
  <c r="BE102"/>
  <c r="BE88"/>
  <c r="BE96"/>
  <c i="13" r="E50"/>
  <c r="J83"/>
  <c r="F86"/>
  <c r="BE101"/>
  <c r="BE92"/>
  <c r="BE97"/>
  <c r="BE119"/>
  <c r="BE139"/>
  <c r="BE129"/>
  <c r="BE105"/>
  <c r="BE109"/>
  <c r="BE113"/>
  <c r="BE125"/>
  <c r="BE134"/>
  <c i="12" r="F59"/>
  <c r="BE97"/>
  <c r="BE136"/>
  <c r="BE146"/>
  <c r="BE160"/>
  <c r="BE164"/>
  <c r="BE173"/>
  <c r="BE183"/>
  <c r="BE188"/>
  <c r="BE200"/>
  <c r="BE217"/>
  <c r="BE225"/>
  <c r="BE234"/>
  <c r="BE238"/>
  <c r="BE247"/>
  <c r="BE254"/>
  <c r="J56"/>
  <c r="E82"/>
  <c r="BE120"/>
  <c r="BE124"/>
  <c r="BE196"/>
  <c i="11" r="J93"/>
  <c r="J65"/>
  <c i="12" r="BE129"/>
  <c r="BE156"/>
  <c r="BE205"/>
  <c r="BE209"/>
  <c r="BE213"/>
  <c r="BE101"/>
  <c r="BE111"/>
  <c r="BE142"/>
  <c r="BE152"/>
  <c r="BE169"/>
  <c r="BE179"/>
  <c r="BE192"/>
  <c r="BE221"/>
  <c r="BE230"/>
  <c r="BE242"/>
  <c r="BE250"/>
  <c r="BE258"/>
  <c i="11" r="E50"/>
  <c r="BE132"/>
  <c r="F59"/>
  <c r="BE109"/>
  <c r="BE155"/>
  <c r="BE158"/>
  <c r="BE166"/>
  <c r="BE171"/>
  <c r="BE195"/>
  <c r="BE199"/>
  <c r="BE213"/>
  <c r="BE219"/>
  <c r="BE224"/>
  <c i="10" r="BK92"/>
  <c r="J92"/>
  <c r="J67"/>
  <c i="11" r="J56"/>
  <c r="BE94"/>
  <c r="BE113"/>
  <c r="BE138"/>
  <c r="BE151"/>
  <c r="BE162"/>
  <c r="BE175"/>
  <c r="BE181"/>
  <c r="BE188"/>
  <c r="BE205"/>
  <c r="BE209"/>
  <c r="BE229"/>
  <c r="BE234"/>
  <c r="BE239"/>
  <c r="BE242"/>
  <c i="9" r="J226"/>
  <c r="J74"/>
  <c i="10" r="J86"/>
  <c r="BE102"/>
  <c r="BE110"/>
  <c i="9" r="BK104"/>
  <c r="J104"/>
  <c r="J68"/>
  <c i="10" r="E52"/>
  <c r="F89"/>
  <c r="BE94"/>
  <c r="BE96"/>
  <c r="BE98"/>
  <c r="BE100"/>
  <c r="BE112"/>
  <c r="BE116"/>
  <c r="BE118"/>
  <c r="BE120"/>
  <c r="BE122"/>
  <c r="BE126"/>
  <c r="BE130"/>
  <c r="BE132"/>
  <c r="BE134"/>
  <c r="BE136"/>
  <c r="BE138"/>
  <c r="BE106"/>
  <c r="BE108"/>
  <c r="BE114"/>
  <c r="BE124"/>
  <c r="BE128"/>
  <c r="BE104"/>
  <c i="9" r="F100"/>
  <c r="BE171"/>
  <c r="BE204"/>
  <c r="BE206"/>
  <c r="BE223"/>
  <c i="8" r="BK103"/>
  <c i="9" r="J60"/>
  <c r="E89"/>
  <c r="BE127"/>
  <c r="BE134"/>
  <c r="BE154"/>
  <c r="BE160"/>
  <c r="BE175"/>
  <c r="BE191"/>
  <c r="BE202"/>
  <c r="BE208"/>
  <c r="BE211"/>
  <c r="BE215"/>
  <c r="BE227"/>
  <c r="BE237"/>
  <c r="BE240"/>
  <c r="BE248"/>
  <c r="BE261"/>
  <c r="BE268"/>
  <c r="BE277"/>
  <c r="BE287"/>
  <c r="BE291"/>
  <c r="BE297"/>
  <c r="BE301"/>
  <c r="BE307"/>
  <c r="BE311"/>
  <c r="BE315"/>
  <c r="BE325"/>
  <c r="BE150"/>
  <c r="BE167"/>
  <c r="BE183"/>
  <c r="BE187"/>
  <c r="BE198"/>
  <c r="BE219"/>
  <c r="BE234"/>
  <c r="BE244"/>
  <c r="BE282"/>
  <c r="BE106"/>
  <c r="BE252"/>
  <c r="BE255"/>
  <c r="BE264"/>
  <c i="8" r="E88"/>
  <c r="BE114"/>
  <c r="BE240"/>
  <c r="BE284"/>
  <c r="BE294"/>
  <c r="BE317"/>
  <c r="BE364"/>
  <c r="BE372"/>
  <c r="BE413"/>
  <c r="BE427"/>
  <c r="BE439"/>
  <c r="BE472"/>
  <c r="BE490"/>
  <c r="BE514"/>
  <c r="BE527"/>
  <c r="BE564"/>
  <c r="BE571"/>
  <c r="BE584"/>
  <c r="BE590"/>
  <c r="BE647"/>
  <c r="BE658"/>
  <c r="BE666"/>
  <c r="BE678"/>
  <c r="BE728"/>
  <c r="BE734"/>
  <c r="BE762"/>
  <c r="BE765"/>
  <c i="7" r="J96"/>
  <c r="J65"/>
  <c i="8" r="BE262"/>
  <c r="BE289"/>
  <c r="BE306"/>
  <c r="BE322"/>
  <c r="BE335"/>
  <c r="BE357"/>
  <c r="BE396"/>
  <c r="BE450"/>
  <c r="BE475"/>
  <c r="BE505"/>
  <c r="BE567"/>
  <c r="BE596"/>
  <c r="BE608"/>
  <c r="BE619"/>
  <c r="BE654"/>
  <c r="BE705"/>
  <c r="BE708"/>
  <c r="BE748"/>
  <c r="BE786"/>
  <c r="BE802"/>
  <c r="BE806"/>
  <c r="F63"/>
  <c r="J96"/>
  <c r="BE105"/>
  <c r="BE157"/>
  <c r="BE246"/>
  <c r="BE255"/>
  <c r="BE259"/>
  <c r="BE265"/>
  <c r="BE269"/>
  <c r="BE274"/>
  <c r="BE279"/>
  <c r="BE328"/>
  <c r="BE339"/>
  <c r="BE344"/>
  <c r="BE376"/>
  <c r="BE382"/>
  <c r="BE399"/>
  <c r="BE405"/>
  <c r="BE436"/>
  <c r="BE445"/>
  <c r="BE464"/>
  <c r="BE469"/>
  <c r="BE478"/>
  <c r="BE483"/>
  <c r="BE493"/>
  <c r="BE496"/>
  <c r="BE499"/>
  <c r="BE502"/>
  <c r="BE509"/>
  <c r="BE519"/>
  <c r="BE533"/>
  <c r="BE541"/>
  <c r="BE544"/>
  <c r="BE557"/>
  <c r="BE573"/>
  <c r="BE593"/>
  <c r="BE605"/>
  <c r="BE623"/>
  <c r="BE627"/>
  <c r="BE631"/>
  <c r="BE635"/>
  <c r="BE639"/>
  <c r="BE685"/>
  <c r="BE689"/>
  <c r="BE712"/>
  <c r="BE716"/>
  <c r="BE719"/>
  <c r="BE737"/>
  <c r="BE740"/>
  <c r="BE745"/>
  <c r="BE759"/>
  <c r="BE768"/>
  <c r="BE771"/>
  <c r="BE774"/>
  <c r="BE777"/>
  <c r="BE781"/>
  <c r="BE790"/>
  <c r="BE798"/>
  <c r="BE179"/>
  <c r="BE225"/>
  <c r="BE313"/>
  <c r="BE389"/>
  <c r="BE410"/>
  <c r="BE425"/>
  <c r="BE433"/>
  <c r="BE442"/>
  <c r="BE447"/>
  <c r="BE455"/>
  <c r="BE459"/>
  <c r="BE487"/>
  <c r="BE538"/>
  <c r="BE561"/>
  <c r="BE581"/>
  <c r="BE587"/>
  <c r="BE602"/>
  <c r="BE643"/>
  <c r="BE662"/>
  <c r="BE675"/>
  <c r="BE681"/>
  <c r="BE699"/>
  <c r="BE702"/>
  <c r="BE731"/>
  <c i="7" r="J56"/>
  <c r="BE174"/>
  <c r="BE186"/>
  <c r="BE197"/>
  <c r="BE216"/>
  <c r="BE233"/>
  <c r="BE254"/>
  <c r="BE269"/>
  <c r="BE273"/>
  <c r="BE281"/>
  <c r="BE320"/>
  <c r="BE341"/>
  <c i="6" r="BK88"/>
  <c r="J88"/>
  <c r="J64"/>
  <c i="7" r="E82"/>
  <c r="BE106"/>
  <c r="BE143"/>
  <c r="BE161"/>
  <c r="BE165"/>
  <c r="BE179"/>
  <c r="BE193"/>
  <c r="BE220"/>
  <c r="BE224"/>
  <c r="BE235"/>
  <c r="BE244"/>
  <c r="BE285"/>
  <c r="BE292"/>
  <c r="BE296"/>
  <c r="BE304"/>
  <c r="BE336"/>
  <c r="BE354"/>
  <c r="BE358"/>
  <c r="BE362"/>
  <c r="BE380"/>
  <c r="BE384"/>
  <c r="BE388"/>
  <c r="BE97"/>
  <c r="BE153"/>
  <c r="BE169"/>
  <c r="BE201"/>
  <c r="BE207"/>
  <c r="BE211"/>
  <c r="BE237"/>
  <c r="BE250"/>
  <c r="BE265"/>
  <c r="BE278"/>
  <c r="BE314"/>
  <c r="BE326"/>
  <c r="BE332"/>
  <c r="BE346"/>
  <c r="BE350"/>
  <c r="BE370"/>
  <c r="BE373"/>
  <c r="BE377"/>
  <c r="BE392"/>
  <c r="F59"/>
  <c r="BE128"/>
  <c r="BE157"/>
  <c r="BE222"/>
  <c r="BE231"/>
  <c r="BE258"/>
  <c r="BE300"/>
  <c r="BE309"/>
  <c i="6" r="F59"/>
  <c i="5" r="J99"/>
  <c r="J66"/>
  <c i="6" r="J81"/>
  <c r="BE92"/>
  <c r="BE108"/>
  <c i="5" r="J89"/>
  <c r="J64"/>
  <c i="6" r="E50"/>
  <c r="BE90"/>
  <c r="BE94"/>
  <c r="BE96"/>
  <c r="BE98"/>
  <c r="BE102"/>
  <c r="BE104"/>
  <c r="BE106"/>
  <c r="BE110"/>
  <c r="BE114"/>
  <c r="BE116"/>
  <c r="BE118"/>
  <c r="BE100"/>
  <c r="BE112"/>
  <c i="1" r="BC60"/>
  <c i="5" r="BE97"/>
  <c r="BE106"/>
  <c r="BE110"/>
  <c r="BE114"/>
  <c r="BE122"/>
  <c r="BE128"/>
  <c r="BE132"/>
  <c r="BE142"/>
  <c r="BE144"/>
  <c r="BE146"/>
  <c r="E50"/>
  <c r="BE136"/>
  <c r="BE100"/>
  <c r="BE112"/>
  <c r="BE118"/>
  <c r="BE124"/>
  <c r="BE130"/>
  <c r="BE138"/>
  <c r="J56"/>
  <c r="F59"/>
  <c r="BE91"/>
  <c r="BE93"/>
  <c r="BE95"/>
  <c r="BE102"/>
  <c r="BE104"/>
  <c r="BE108"/>
  <c r="BE116"/>
  <c r="BE120"/>
  <c r="BE126"/>
  <c r="BE134"/>
  <c r="BE140"/>
  <c r="BE148"/>
  <c i="4" r="F59"/>
  <c r="J83"/>
  <c r="BE94"/>
  <c r="BE100"/>
  <c r="BE102"/>
  <c r="BE104"/>
  <c r="BE117"/>
  <c r="BE119"/>
  <c r="BE122"/>
  <c r="E77"/>
  <c r="BE111"/>
  <c r="BE92"/>
  <c r="BE96"/>
  <c r="BE98"/>
  <c r="BE107"/>
  <c r="BE115"/>
  <c r="BE109"/>
  <c r="BE113"/>
  <c i="3" r="E48"/>
  <c r="BE166"/>
  <c i="2" r="J89"/>
  <c r="J61"/>
  <c i="3" r="J79"/>
  <c r="BE175"/>
  <c r="BE202"/>
  <c r="BE212"/>
  <c r="BE224"/>
  <c r="BE249"/>
  <c r="BE264"/>
  <c r="BE303"/>
  <c r="BE312"/>
  <c r="BE318"/>
  <c r="BE328"/>
  <c r="BE364"/>
  <c r="F55"/>
  <c r="BE88"/>
  <c r="BE100"/>
  <c r="BE105"/>
  <c r="BE113"/>
  <c r="BE119"/>
  <c r="BE148"/>
  <c r="BE151"/>
  <c r="BE154"/>
  <c r="BE198"/>
  <c r="BE216"/>
  <c r="BE234"/>
  <c r="BE237"/>
  <c r="BE257"/>
  <c r="BE274"/>
  <c r="BE277"/>
  <c r="BE293"/>
  <c r="BE322"/>
  <c r="BE331"/>
  <c r="BE347"/>
  <c r="BE350"/>
  <c r="BE360"/>
  <c r="BE92"/>
  <c r="BE96"/>
  <c r="BE133"/>
  <c r="BE160"/>
  <c r="BE163"/>
  <c r="BE171"/>
  <c r="BE190"/>
  <c r="BE205"/>
  <c r="BE229"/>
  <c r="BE244"/>
  <c r="BE254"/>
  <c r="BE283"/>
  <c r="BE299"/>
  <c r="BE336"/>
  <c r="BE341"/>
  <c i="2" r="J52"/>
  <c r="F55"/>
  <c r="E77"/>
  <c r="BE98"/>
  <c r="BE103"/>
  <c r="BE112"/>
  <c r="BE117"/>
  <c r="BE124"/>
  <c r="BE152"/>
  <c r="BE164"/>
  <c r="BE181"/>
  <c r="BE216"/>
  <c r="BE220"/>
  <c r="BE237"/>
  <c r="BE244"/>
  <c r="BE250"/>
  <c r="BE253"/>
  <c r="BE256"/>
  <c r="BE261"/>
  <c r="BE264"/>
  <c r="BE268"/>
  <c r="BE275"/>
  <c r="BE283"/>
  <c r="BE287"/>
  <c r="BE291"/>
  <c r="BE296"/>
  <c r="BE107"/>
  <c r="BE185"/>
  <c r="BE204"/>
  <c r="BE242"/>
  <c r="BE90"/>
  <c r="BE158"/>
  <c r="BE172"/>
  <c r="BE176"/>
  <c r="BE189"/>
  <c r="BE210"/>
  <c i="4" r="J36"/>
  <c i="1" r="AW58"/>
  <c i="5" r="J36"/>
  <c i="1" r="AW59"/>
  <c i="5" r="J32"/>
  <c i="7" r="F39"/>
  <c i="1" r="BD61"/>
  <c i="9" r="J38"/>
  <c i="1" r="AW64"/>
  <c i="12" r="F39"/>
  <c i="1" r="BD67"/>
  <c i="16" r="F39"/>
  <c i="1" r="BD71"/>
  <c i="19" r="F34"/>
  <c i="1" r="BA74"/>
  <c i="2" r="J34"/>
  <c i="1" r="AW55"/>
  <c i="3" r="F35"/>
  <c i="1" r="BB56"/>
  <c i="7" r="F37"/>
  <c i="1" r="BB61"/>
  <c i="9" r="F41"/>
  <c i="1" r="BD64"/>
  <c i="13" r="J36"/>
  <c i="1" r="AW68"/>
  <c i="14" r="F37"/>
  <c i="1" r="BB69"/>
  <c i="15" r="F37"/>
  <c i="1" r="BB70"/>
  <c i="18" r="F39"/>
  <c i="1" r="BD73"/>
  <c i="8" r="F38"/>
  <c i="1" r="BA63"/>
  <c i="10" r="F38"/>
  <c i="1" r="BA65"/>
  <c i="10" r="F39"/>
  <c i="1" r="BB65"/>
  <c i="11" r="F38"/>
  <c i="1" r="BC66"/>
  <c i="14" r="F38"/>
  <c i="1" r="BC69"/>
  <c i="15" r="J36"/>
  <c i="1" r="AW70"/>
  <c i="16" r="F36"/>
  <c i="1" r="BA71"/>
  <c i="3" r="F34"/>
  <c i="1" r="BA56"/>
  <c i="3" r="F37"/>
  <c i="1" r="BD56"/>
  <c i="8" r="F39"/>
  <c i="1" r="BB63"/>
  <c i="18" r="J36"/>
  <c i="1" r="AW73"/>
  <c i="6" r="J36"/>
  <c i="1" r="AW60"/>
  <c i="6" r="F37"/>
  <c i="1" r="BB60"/>
  <c i="8" r="F41"/>
  <c i="1" r="BD63"/>
  <c i="12" r="F38"/>
  <c i="1" r="BC67"/>
  <c i="14" r="J36"/>
  <c i="1" r="AW69"/>
  <c i="16" r="F38"/>
  <c i="1" r="BC71"/>
  <c i="2" r="F37"/>
  <c i="1" r="BD55"/>
  <c i="3" r="J34"/>
  <c i="1" r="AW56"/>
  <c i="4" r="F36"/>
  <c i="1" r="BA58"/>
  <c i="4" r="F37"/>
  <c i="1" r="BB58"/>
  <c i="5" r="F36"/>
  <c i="1" r="BA59"/>
  <c i="5" r="F38"/>
  <c i="1" r="BC59"/>
  <c i="9" r="F39"/>
  <c i="1" r="BB64"/>
  <c i="11" r="F36"/>
  <c i="1" r="BA66"/>
  <c i="12" r="F37"/>
  <c i="1" r="BB67"/>
  <c i="15" r="F39"/>
  <c i="1" r="BD70"/>
  <c i="17" r="F36"/>
  <c i="1" r="BA72"/>
  <c i="17" r="J36"/>
  <c i="1" r="AW72"/>
  <c i="17" r="F39"/>
  <c i="1" r="BD72"/>
  <c i="18" r="F36"/>
  <c i="1" r="BA73"/>
  <c i="4" r="F38"/>
  <c i="1" r="BC58"/>
  <c i="5" r="F37"/>
  <c i="1" r="BB59"/>
  <c i="8" r="J38"/>
  <c i="1" r="AW63"/>
  <c i="19" r="F35"/>
  <c i="1" r="BB74"/>
  <c i="19" r="F37"/>
  <c i="1" r="BD74"/>
  <c r="AS57"/>
  <c r="AS54"/>
  <c i="3" r="F36"/>
  <c i="1" r="BC56"/>
  <c i="9" r="F40"/>
  <c i="1" r="BC64"/>
  <c i="11" r="F37"/>
  <c i="1" r="BB66"/>
  <c i="12" r="F36"/>
  <c i="1" r="BA67"/>
  <c i="18" r="F38"/>
  <c i="1" r="BC73"/>
  <c i="6" r="F39"/>
  <c i="1" r="BD60"/>
  <c i="9" r="F38"/>
  <c i="1" r="BA64"/>
  <c i="10" r="J38"/>
  <c i="1" r="AW65"/>
  <c i="10" r="F41"/>
  <c i="1" r="BD65"/>
  <c i="12" r="J36"/>
  <c i="1" r="AW67"/>
  <c i="13" r="F36"/>
  <c i="1" r="BA68"/>
  <c i="13" r="F38"/>
  <c i="1" r="BC68"/>
  <c i="14" r="F39"/>
  <c i="1" r="BD69"/>
  <c i="16" r="J36"/>
  <c i="1" r="AW71"/>
  <c i="2" r="F34"/>
  <c i="1" r="BA55"/>
  <c i="2" r="F36"/>
  <c i="1" r="BC55"/>
  <c i="6" r="F36"/>
  <c i="1" r="BA60"/>
  <c i="7" r="J36"/>
  <c i="1" r="AW61"/>
  <c i="11" r="J36"/>
  <c i="1" r="AW66"/>
  <c i="13" r="F37"/>
  <c i="1" r="BB68"/>
  <c i="15" r="F38"/>
  <c i="1" r="BC70"/>
  <c i="18" r="F37"/>
  <c i="1" r="BB73"/>
  <c i="5" r="F39"/>
  <c i="1" r="BD59"/>
  <c i="7" r="F38"/>
  <c i="1" r="BC61"/>
  <c i="10" r="F40"/>
  <c i="1" r="BC65"/>
  <c i="11" r="F39"/>
  <c i="1" r="BD66"/>
  <c i="13" r="F39"/>
  <c i="1" r="BD68"/>
  <c i="14" r="F36"/>
  <c i="1" r="BA69"/>
  <c i="15" r="F36"/>
  <c i="1" r="BA70"/>
  <c i="16" r="F37"/>
  <c i="1" r="BB71"/>
  <c i="2" r="F35"/>
  <c i="1" r="BB55"/>
  <c i="4" r="F39"/>
  <c i="1" r="BD58"/>
  <c i="7" r="F36"/>
  <c i="1" r="BA61"/>
  <c i="8" r="F40"/>
  <c i="1" r="BC63"/>
  <c i="17" r="F37"/>
  <c i="1" r="BB72"/>
  <c i="17" r="F38"/>
  <c i="1" r="BC72"/>
  <c i="19" r="J34"/>
  <c i="1" r="AW74"/>
  <c i="19" r="F36"/>
  <c i="1" r="BC74"/>
  <c i="19" l="1" r="R83"/>
  <c i="2" r="T88"/>
  <c r="T87"/>
  <c i="8" r="P103"/>
  <c i="19" r="T83"/>
  <c r="P83"/>
  <c i="1" r="AU74"/>
  <c i="3" r="T86"/>
  <c r="T85"/>
  <c i="18" r="P94"/>
  <c r="P93"/>
  <c i="1" r="AU73"/>
  <c i="18" r="T94"/>
  <c r="T93"/>
  <c i="4" r="P90"/>
  <c r="P89"/>
  <c i="1" r="AU58"/>
  <c i="18" r="R94"/>
  <c r="R93"/>
  <c i="16" r="R94"/>
  <c r="R93"/>
  <c i="9" r="T225"/>
  <c r="T104"/>
  <c i="8" r="T103"/>
  <c i="5" r="R89"/>
  <c r="R88"/>
  <c i="13" r="R90"/>
  <c r="R89"/>
  <c i="11" r="P92"/>
  <c r="P91"/>
  <c i="1" r="AU66"/>
  <c i="9" r="R104"/>
  <c i="8" r="R453"/>
  <c i="17" r="BK90"/>
  <c r="J90"/>
  <c r="J64"/>
  <c i="18" r="BK94"/>
  <c r="J94"/>
  <c r="J64"/>
  <c i="12" r="R181"/>
  <c r="R94"/>
  <c r="P95"/>
  <c i="7" r="P95"/>
  <c r="P94"/>
  <c i="1" r="AU61"/>
  <c i="12" r="T181"/>
  <c i="8" r="T453"/>
  <c r="P453"/>
  <c r="P102"/>
  <c i="1" r="AU63"/>
  <c i="12" r="P181"/>
  <c i="9" r="R225"/>
  <c i="12" r="T95"/>
  <c r="T94"/>
  <c i="9" r="P225"/>
  <c i="7" r="T95"/>
  <c r="T94"/>
  <c i="16" r="T94"/>
  <c r="T93"/>
  <c i="9" r="P103"/>
  <c i="1" r="AU64"/>
  <c i="2" r="BK88"/>
  <c r="J88"/>
  <c r="J60"/>
  <c i="11" r="BK92"/>
  <c r="J92"/>
  <c r="J64"/>
  <c i="3" r="R86"/>
  <c r="R85"/>
  <c i="13" r="BK90"/>
  <c r="J90"/>
  <c r="J64"/>
  <c i="9" r="BK225"/>
  <c r="J225"/>
  <c r="J73"/>
  <c i="4" r="T90"/>
  <c r="T89"/>
  <c i="2" r="R88"/>
  <c r="R87"/>
  <c i="16" r="P94"/>
  <c r="P93"/>
  <c i="1" r="AU71"/>
  <c i="8" r="R103"/>
  <c i="7" r="R339"/>
  <c r="R94"/>
  <c r="BK95"/>
  <c r="J95"/>
  <c r="J64"/>
  <c i="8" r="BK453"/>
  <c r="J453"/>
  <c r="J73"/>
  <c i="11" r="BK232"/>
  <c r="J232"/>
  <c r="J68"/>
  <c i="14" r="BK86"/>
  <c r="J86"/>
  <c r="J63"/>
  <c i="3" r="BK86"/>
  <c r="J86"/>
  <c r="J60"/>
  <c i="12" r="BK95"/>
  <c r="J95"/>
  <c r="J64"/>
  <c r="BK181"/>
  <c r="J181"/>
  <c r="J69"/>
  <c i="16" r="BK288"/>
  <c r="J288"/>
  <c r="J70"/>
  <c i="19" r="BK83"/>
  <c r="J83"/>
  <c r="J59"/>
  <c i="2" r="BK294"/>
  <c r="J294"/>
  <c r="J66"/>
  <c i="16" r="BK94"/>
  <c r="BK93"/>
  <c r="J93"/>
  <c i="4" r="BK90"/>
  <c r="J90"/>
  <c r="J64"/>
  <c i="7" r="BK339"/>
  <c r="J339"/>
  <c r="J69"/>
  <c i="9" r="BK103"/>
  <c r="J103"/>
  <c r="J67"/>
  <c i="8" r="J103"/>
  <c r="J68"/>
  <c i="6" r="BK87"/>
  <c r="J87"/>
  <c r="J63"/>
  <c i="1" r="AG59"/>
  <c i="8" r="J37"/>
  <c i="1" r="AV63"/>
  <c r="AT63"/>
  <c i="9" r="J37"/>
  <c i="1" r="AV64"/>
  <c r="AT64"/>
  <c i="15" r="J35"/>
  <c i="1" r="AV70"/>
  <c r="AT70"/>
  <c i="19" r="J33"/>
  <c i="1" r="AV74"/>
  <c r="AT74"/>
  <c i="3" r="F33"/>
  <c i="1" r="AZ56"/>
  <c i="7" r="F35"/>
  <c i="1" r="AZ61"/>
  <c i="13" r="F35"/>
  <c i="1" r="AZ68"/>
  <c i="16" r="F35"/>
  <c i="1" r="AZ71"/>
  <c i="2" r="J33"/>
  <c i="1" r="AV55"/>
  <c r="AT55"/>
  <c i="16" r="J32"/>
  <c i="1" r="AG71"/>
  <c i="4" r="J35"/>
  <c i="1" r="AV58"/>
  <c r="AT58"/>
  <c i="5" r="F35"/>
  <c i="1" r="AZ59"/>
  <c i="7" r="J35"/>
  <c i="1" r="AV61"/>
  <c r="AT61"/>
  <c i="10" r="F37"/>
  <c i="1" r="AZ65"/>
  <c i="10" r="J34"/>
  <c i="1" r="AG65"/>
  <c i="12" r="J35"/>
  <c i="1" r="AV67"/>
  <c r="AT67"/>
  <c i="2" r="F33"/>
  <c i="1" r="AZ55"/>
  <c i="6" r="F35"/>
  <c i="1" r="AZ60"/>
  <c i="11" r="F35"/>
  <c i="1" r="AZ66"/>
  <c i="14" r="J35"/>
  <c i="1" r="AV69"/>
  <c r="AT69"/>
  <c i="18" r="F35"/>
  <c i="1" r="AZ73"/>
  <c i="13" r="J35"/>
  <c i="1" r="AV68"/>
  <c r="AT68"/>
  <c i="15" r="F35"/>
  <c i="1" r="AZ70"/>
  <c i="3" r="J33"/>
  <c i="1" r="AV56"/>
  <c r="AT56"/>
  <c i="9" r="F37"/>
  <c i="1" r="AZ64"/>
  <c i="14" r="F35"/>
  <c i="1" r="AZ69"/>
  <c i="16" r="J35"/>
  <c i="1" r="AV71"/>
  <c r="AT71"/>
  <c r="AN71"/>
  <c i="12" r="F35"/>
  <c i="1" r="AZ67"/>
  <c i="15" r="J32"/>
  <c i="1" r="AG70"/>
  <c i="17" r="F35"/>
  <c i="1" r="AZ72"/>
  <c i="5" r="J35"/>
  <c i="1" r="AV59"/>
  <c r="AT59"/>
  <c r="AN59"/>
  <c i="17" r="J35"/>
  <c i="1" r="AV72"/>
  <c r="AT72"/>
  <c i="18" r="J35"/>
  <c i="1" r="AV73"/>
  <c r="AT73"/>
  <c r="BB62"/>
  <c r="AX62"/>
  <c r="BD62"/>
  <c r="BA62"/>
  <c r="AW62"/>
  <c i="10" r="J37"/>
  <c i="1" r="AV65"/>
  <c r="AT65"/>
  <c r="BC62"/>
  <c r="AY62"/>
  <c i="11" r="J35"/>
  <c i="1" r="AV66"/>
  <c r="AT66"/>
  <c i="19" r="F33"/>
  <c i="1" r="AZ74"/>
  <c i="4" r="F35"/>
  <c i="1" r="AZ58"/>
  <c i="6" r="J35"/>
  <c i="1" r="AV60"/>
  <c r="AT60"/>
  <c i="8" r="F37"/>
  <c i="1" r="AZ63"/>
  <c i="12" l="1" r="P94"/>
  <c i="1" r="AU67"/>
  <c i="8" r="T102"/>
  <c i="9" r="T103"/>
  <c i="8" r="R102"/>
  <c i="9" r="R103"/>
  <c i="18" r="BK93"/>
  <c r="J93"/>
  <c r="J63"/>
  <c i="7" r="BK94"/>
  <c r="J94"/>
  <c i="11" r="BK91"/>
  <c r="J91"/>
  <c r="J63"/>
  <c i="3" r="BK85"/>
  <c r="J85"/>
  <c r="J59"/>
  <c i="4" r="BK89"/>
  <c r="J89"/>
  <c r="J63"/>
  <c i="12" r="BK94"/>
  <c r="J94"/>
  <c r="J63"/>
  <c i="8" r="BK102"/>
  <c r="J102"/>
  <c r="J67"/>
  <c i="13" r="BK89"/>
  <c r="J89"/>
  <c r="J63"/>
  <c i="16" r="J63"/>
  <c r="J94"/>
  <c r="J64"/>
  <c i="2" r="BK87"/>
  <c r="J87"/>
  <c r="J59"/>
  <c i="17" r="BK89"/>
  <c r="J89"/>
  <c r="J63"/>
  <c i="1" r="AN70"/>
  <c i="16" r="J41"/>
  <c i="15" r="J41"/>
  <c i="1" r="AN65"/>
  <c i="10" r="J43"/>
  <c i="5" r="J41"/>
  <c i="1" r="AU62"/>
  <c r="AU57"/>
  <c r="AU54"/>
  <c i="19" r="J30"/>
  <c i="1" r="AG74"/>
  <c i="14" r="J32"/>
  <c i="1" r="AG69"/>
  <c i="9" r="J34"/>
  <c i="1" r="AG64"/>
  <c r="AN64"/>
  <c r="BD57"/>
  <c i="7" r="J32"/>
  <c i="1" r="AG61"/>
  <c r="BC57"/>
  <c r="AY57"/>
  <c r="BB57"/>
  <c r="AX57"/>
  <c r="AZ62"/>
  <c r="AV62"/>
  <c r="AT62"/>
  <c i="6" r="J32"/>
  <c i="1" r="AG60"/>
  <c r="BA57"/>
  <c r="AW57"/>
  <c i="7" l="1" r="J41"/>
  <c i="14" r="J41"/>
  <c i="19" r="J39"/>
  <c i="7" r="J63"/>
  <c i="9" r="J43"/>
  <c i="6" r="J41"/>
  <c i="1" r="AN60"/>
  <c r="AN61"/>
  <c r="AN74"/>
  <c r="AN69"/>
  <c i="17" r="J32"/>
  <c i="1" r="AG72"/>
  <c r="AN72"/>
  <c i="12" r="J32"/>
  <c i="1" r="AG67"/>
  <c r="BD54"/>
  <c r="W33"/>
  <c r="BC54"/>
  <c r="W32"/>
  <c r="BB54"/>
  <c r="AX54"/>
  <c i="4" r="J32"/>
  <c i="1" r="AG58"/>
  <c i="13" r="J32"/>
  <c i="1" r="AG68"/>
  <c r="AN68"/>
  <c i="11" r="J32"/>
  <c i="1" r="AG66"/>
  <c r="AN66"/>
  <c i="8" r="J34"/>
  <c i="1" r="AG63"/>
  <c r="AN63"/>
  <c r="BA54"/>
  <c r="AW54"/>
  <c r="AK30"/>
  <c i="2" r="J30"/>
  <c i="1" r="AG55"/>
  <c r="AN55"/>
  <c i="3" r="J30"/>
  <c i="1" r="AG56"/>
  <c i="18" r="J32"/>
  <c i="1" r="AG73"/>
  <c r="AN73"/>
  <c r="AZ57"/>
  <c r="AV57"/>
  <c r="AT57"/>
  <c i="18" l="1" r="J41"/>
  <c i="13" r="J41"/>
  <c i="11" r="J41"/>
  <c i="2" r="J39"/>
  <c i="4" r="J41"/>
  <c i="8" r="J43"/>
  <c i="3" r="J39"/>
  <c i="17" r="J41"/>
  <c i="12" r="J41"/>
  <c i="1" r="AN56"/>
  <c r="AN58"/>
  <c r="AN67"/>
  <c r="W31"/>
  <c r="AY54"/>
  <c r="AG62"/>
  <c r="W30"/>
  <c r="AZ54"/>
  <c r="W29"/>
  <c l="1" r="AN62"/>
  <c r="AG57"/>
  <c r="AG54"/>
  <c r="AK26"/>
  <c r="AV54"/>
  <c r="AK29"/>
  <c r="AK35"/>
  <c l="1" r="AN57"/>
  <c r="AT54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<sst xmlns="http://schemas.openxmlformats.org/spreadsheetml/2006/main">
  <si>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</si>
  <si>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</si>
  <si>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</si>
  <si>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</si>
  <si>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</si>
  <si>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{1b496fe1-90ea-442f-acec-ac530bec1d76}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</si>
  <si>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</si>
  <si>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</si>
  <si>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</si>
  <si>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</si>
  <si>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</si>
  <si>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</si>
  <si>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</si>
  <si>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</si>
  <si>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3A16124932-MVE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</si>
  <si>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</si>
  <si>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</si>
  <si>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MVE jez Rajhrad vč. rekonstrukce jezu a rybího přechodu</t>
  </si>
  <si>
    <t>KSO:</t>
  </si>
  <si>
    <t/>
  </si>
  <si>
    <t>CC-CZ:</t>
  </si>
  <si>
    <t>Místo:</t>
  </si>
  <si>
    <t xml:space="preserve">Svratka, říční km 29,430 – jez </t>
  </si>
  <si>
    <t>Datum:</t>
  </si>
  <si>
    <t>2. 5. 2023</t>
  </si>
  <si>
    <t>Zadavatel:</t>
  </si>
  <si>
    <t>IČ:</t>
  </si>
  <si>
    <t>70890013</t>
  </si>
  <si>
    <t>Povodí Moravy, státní podnik</t>
  </si>
  <si>
    <t>DIČ:</t>
  </si>
  <si>
    <t>CZ70890013</t>
  </si>
  <si>
    <t>Uchazeč:</t>
  </si>
  <si>
    <t>Vyplň údaj</t>
  </si>
  <si>
    <t>Projektant:</t>
  </si>
  <si>
    <t>46347526</t>
  </si>
  <si>
    <t>AQUATIS a. s.</t>
  </si>
  <si>
    <t>CZ46347526</t>
  </si>
  <si>
    <t>True</t>
  </si>
  <si>
    <t>Zpracovatel:</t>
  </si>
  <si>
    <t>Bc. Aneta Patková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</si>
  <si>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</si>
  <si>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</si>
  <si>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</si>
  <si>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</si>
  <si>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</si>
  <si>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</si>
  <si>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</si>
  <si>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</si>
  <si>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</si>
  <si>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</si>
  <si>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</si>
  <si>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</si>
  <si>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</si>
  <si>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</si>
  <si>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</si>
  <si>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</si>
  <si>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</si>
  <si>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</si>
  <si>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</si>
  <si>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</si>
  <si>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</si>
  <si>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</si>
  <si>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</si>
  <si>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</si>
  <si>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</si>
  <si>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</si>
  <si>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</si>
  <si>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</si>
  <si>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</si>
  <si>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</si>
  <si>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</si>
  <si>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</si>
  <si>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</si>
  <si>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</si>
  <si>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</si>
  <si>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</si>
  <si>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</si>
  <si>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</si>
  <si>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</si>
  <si>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</si>
  <si>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</si>
  <si>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A.</t>
  </si>
  <si>
    <t>Zemní práce a bourání (společná stavební jáma mimo SO09,SO08)</t>
  </si>
  <si>
    <t>STA</t>
  </si>
  <si>
    <t>1</t>
  </si>
  <si>
    <t>{4034aa4e-7d39-4d49-8f9c-1841315556df}</t>
  </si>
  <si>
    <t>2</t>
  </si>
  <si>
    <t>B.</t>
  </si>
  <si>
    <t>Zakládání jímkování a čerpání vody (společná stavební jáma mimo SO09,SO08)</t>
  </si>
  <si>
    <t>{cf23f5f0-62c9-4695-afdf-1e5b370b57a2}</t>
  </si>
  <si>
    <t>C.</t>
  </si>
  <si>
    <t>Stavební objekty a provozní soubory</t>
  </si>
  <si>
    <t>{ff65a7e2-0dd3-41af-a014-3c9246dd7ac1}</t>
  </si>
  <si>
    <t>PS 21</t>
  </si>
  <si>
    <t>MVE – Technologická část strojní</t>
  </si>
  <si>
    <t>Soupis</t>
  </si>
  <si>
    <t>{54d42d51-6703-4efe-b24f-eb3529aa3502}</t>
  </si>
  <si>
    <t>PS 22</t>
  </si>
  <si>
    <t>MVE – technologická část elektro</t>
  </si>
  <si>
    <t>{3769f513-6fb7-45db-bb88-1c1c104e673e}</t>
  </si>
  <si>
    <t>PS 25</t>
  </si>
  <si>
    <t>Objekt Stará Pila – strojní část</t>
  </si>
  <si>
    <t>{141a7172-04ae-422c-b63a-291b465083a8}</t>
  </si>
  <si>
    <t>SO 01</t>
  </si>
  <si>
    <t>Vtokový objekt</t>
  </si>
  <si>
    <t>{f0c34c82-0a79-4b91-81d7-0c00a1d51ebc}</t>
  </si>
  <si>
    <t>SO 02</t>
  </si>
  <si>
    <t>Strojovna MVE</t>
  </si>
  <si>
    <t>{d92b8420-7356-493e-bc60-4a4856698c0e}</t>
  </si>
  <si>
    <t>SO 02.1</t>
  </si>
  <si>
    <t>Strojovna MVE – spodní stavba</t>
  </si>
  <si>
    <t>3</t>
  </si>
  <si>
    <t>{419e3926-8fc6-4135-a1aa-0691db33d5c1}</t>
  </si>
  <si>
    <t>SO 02.2</t>
  </si>
  <si>
    <t>Strojovna MVE – horní stavba</t>
  </si>
  <si>
    <t>{8299faf3-68a7-4bbe-84bb-9c5f40b23e88}</t>
  </si>
  <si>
    <t>SO 02.3</t>
  </si>
  <si>
    <t>Strojovna MVE – stavební elektroinstalace</t>
  </si>
  <si>
    <t>{d23d3085-9fba-40ec-bc27-7ddcca414bb0}</t>
  </si>
  <si>
    <t>SO 03</t>
  </si>
  <si>
    <t>Výtokový objekt</t>
  </si>
  <si>
    <t>{f3282381-b486-43b6-b72c-23db433bb329}</t>
  </si>
  <si>
    <t>SO 04</t>
  </si>
  <si>
    <t>Opěrná PB zeď v nadjezí</t>
  </si>
  <si>
    <t>{19a60ed4-a76c-43a8-a21d-19c36416cdf2}</t>
  </si>
  <si>
    <t>SO 05</t>
  </si>
  <si>
    <t>Komunikace a zpevněné plochy</t>
  </si>
  <si>
    <t>{c4947908-13e6-42cf-95d0-966252b8063a}</t>
  </si>
  <si>
    <t>SO 06</t>
  </si>
  <si>
    <t>Vyvedení výkonu z MVE – přípojka vn</t>
  </si>
  <si>
    <t>{00d774b1-6c29-4451-b13e-b226f42993a9}</t>
  </si>
  <si>
    <t>SO 07</t>
  </si>
  <si>
    <t>Venkovní kabelové rozvody</t>
  </si>
  <si>
    <t>{cb9bdaaa-1b00-4d12-bfa2-af4c9451e3ba}</t>
  </si>
  <si>
    <t>SO 08</t>
  </si>
  <si>
    <t>Objekt Stará Pila – stavební část</t>
  </si>
  <si>
    <t>{496972f2-407f-4b7b-9ca3-9a63d72fc278}</t>
  </si>
  <si>
    <t>SO 10</t>
  </si>
  <si>
    <t>Prohrábky koryta v podjezí</t>
  </si>
  <si>
    <t>{44e55c2b-91b4-433c-9c30-9dcf40587cc7}</t>
  </si>
  <si>
    <t>SO 11</t>
  </si>
  <si>
    <t>Venkovní úpravy a oplocení</t>
  </si>
  <si>
    <t>{25bda428-4df2-42e2-9877-4804c3bf02b9}</t>
  </si>
  <si>
    <t>VON</t>
  </si>
  <si>
    <t>Vedlejší a ostatní náklady</t>
  </si>
  <si>
    <t>{9404953e-3f07-4e22-9f2f-d64943b35a3c}</t>
  </si>
  <si>
    <t>bou_kamen_kvadr</t>
  </si>
  <si>
    <t>bourání kamenných kvádrů</t>
  </si>
  <si>
    <t>m3</t>
  </si>
  <si>
    <t>259,103</t>
  </si>
  <si>
    <t>bour_asf</t>
  </si>
  <si>
    <t>bourání asfaltové komunikace</t>
  </si>
  <si>
    <t>m2</t>
  </si>
  <si>
    <t>116,05</t>
  </si>
  <si>
    <t>KRYCÍ LIST SOUPISU PRACÍ</t>
  </si>
  <si>
    <t>bour_beton</t>
  </si>
  <si>
    <t>155,89</t>
  </si>
  <si>
    <t>bour_zb_trouba</t>
  </si>
  <si>
    <t>m</t>
  </si>
  <si>
    <t>14,3</t>
  </si>
  <si>
    <t>demont_ocel</t>
  </si>
  <si>
    <t>demontáž oceli</t>
  </si>
  <si>
    <t>kg</t>
  </si>
  <si>
    <t>352,44</t>
  </si>
  <si>
    <t>demont_plot</t>
  </si>
  <si>
    <t>demontáž oplocení</t>
  </si>
  <si>
    <t>99,7</t>
  </si>
  <si>
    <t>Objekt:</t>
  </si>
  <si>
    <t>dlazba_bour</t>
  </si>
  <si>
    <t>odbourání dlažby z LK</t>
  </si>
  <si>
    <t>574,626</t>
  </si>
  <si>
    <t>A. - Zemní práce a bourání (společná stavební jáma mimo SO09,SO08)</t>
  </si>
  <si>
    <t>dlazdice_bour</t>
  </si>
  <si>
    <t>kamenné dlaždice bourání</t>
  </si>
  <si>
    <t>23,238</t>
  </si>
  <si>
    <t>obrub_bour</t>
  </si>
  <si>
    <t>bourání obrubníku</t>
  </si>
  <si>
    <t>126,1</t>
  </si>
  <si>
    <t>odklizeni_zeminy</t>
  </si>
  <si>
    <t>4544,329</t>
  </si>
  <si>
    <t>odvoz_ocel</t>
  </si>
  <si>
    <t>Odvoz demontovaných ocelových prvků</t>
  </si>
  <si>
    <t>t</t>
  </si>
  <si>
    <t>0,751</t>
  </si>
  <si>
    <t>sejmutí_ornice</t>
  </si>
  <si>
    <t>525,85</t>
  </si>
  <si>
    <t>výkop</t>
  </si>
  <si>
    <t>5068,493</t>
  </si>
  <si>
    <t>vykop_2</t>
  </si>
  <si>
    <t>84,294</t>
  </si>
  <si>
    <t>zásyp</t>
  </si>
  <si>
    <t>695,445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</si>
  <si>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</si>
  <si>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</si>
  <si>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</si>
  <si>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</si>
  <si>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</si>
  <si>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</si>
  <si>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</si>
  <si>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</si>
  <si>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</si>
  <si>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</si>
  <si>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</si>
  <si>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767 - Konstrukce zámečnické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</si>
  <si>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</si>
  <si>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</si>
  <si>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</si>
  <si>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</si>
  <si>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</si>
  <si>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</si>
  <si>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</si>
  <si>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</si>
  <si>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</si>
  <si>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</si>
  <si>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</si>
  <si>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</si>
  <si>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</si>
  <si>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</si>
  <si>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</si>
  <si>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</si>
  <si>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</si>
  <si>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</si>
  <si>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113105112</t>
  </si>
  <si>
    <t>Rozebrání dlažeb z lomového kamene kladených na sucho vyspárované MC</t>
  </si>
  <si>
    <t>CS ÚRS 2023 01</t>
  </si>
  <si>
    <t>4</t>
  </si>
  <si>
    <t>-1624497189</t>
  </si>
  <si>
    <t>PP</t>
  </si>
  <si>
    <t>Rozebrání dlažeb z lomového kamene s přemístěním hmot na skládku na vzdálenost do 3 m nebo s naložením na dopravní prostředek, kladených na sucho se spárami zalitými cementovou maltou</t>
  </si>
  <si>
    <t>Online PSC</t>
  </si>
  <si>
    <t>https://podminky.urs.cz/item/CS_URS_2023_01/113105112</t>
  </si>
  <si>
    <t>VV</t>
  </si>
  <si>
    <t>Viz C.3</t>
  </si>
  <si>
    <t>104,5 "m2"</t>
  </si>
  <si>
    <t>(109,72+227,75 )"m2" *1,202</t>
  </si>
  <si>
    <t>(24,35+29,3)"m2" *1,202</t>
  </si>
  <si>
    <t>Součet</t>
  </si>
  <si>
    <t>113106133</t>
  </si>
  <si>
    <t>Rozebrání dlažeb z kamenných dlaždic komunikací pro pěší strojně pl do 50 m2</t>
  </si>
  <si>
    <t>1430064817</t>
  </si>
  <si>
    <t>Rozebrání dlažeb komunikací pro pěší s přemístěním hmot na skládku na vzdálenost do 3 m nebo s naložením na dopravní prostředek s ložem z kameniva nebo živice a s jakoukoliv výplní spár strojně plochy jednotlivě do 50 m2 z kamenných dlaždic nebo desek</t>
  </si>
  <si>
    <t>https://podminky.urs.cz/item/CS_URS_2023_01/113106133</t>
  </si>
  <si>
    <t>(44,25+48,7)*0,25</t>
  </si>
  <si>
    <t>113107164</t>
  </si>
  <si>
    <t>Odstranění podkladu z kameniva drceného tl přes 300 do 400 mm strojně pl přes 50 do 200 m2</t>
  </si>
  <si>
    <t>-1647842073</t>
  </si>
  <si>
    <t>Odstranění podkladů nebo krytů strojně plochy jednotlivě přes 50 m2 do 200 m2 s přemístěním hmot na skládku na vzdálenost do 20 m nebo s naložením na dopravní prostředek z kameniva hrubého drceného, o tl. vrstvy přes 300 do 400 mm</t>
  </si>
  <si>
    <t>https://podminky.urs.cz/item/CS_URS_2023_01/113107164</t>
  </si>
  <si>
    <t>113107182</t>
  </si>
  <si>
    <t>Odstranění podkladu živičného tl přes 50 do 100 mm strojně pl přes 50 do 200 m2</t>
  </si>
  <si>
    <t>-1819709325</t>
  </si>
  <si>
    <t>Odstranění podkladů nebo krytů strojně plochy jednotlivě přes 50 m2 do 200 m2 s přemístěním hmot na skládku na vzdálenost do 20 m nebo s naložením na dopravní prostředek živičných, o tl. vrstvy přes 50 do 100 mm</t>
  </si>
  <si>
    <t>https://podminky.urs.cz/item/CS_URS_2023_01/113107182</t>
  </si>
  <si>
    <t>Viz C.3.</t>
  </si>
  <si>
    <t>5</t>
  </si>
  <si>
    <t>113202111</t>
  </si>
  <si>
    <t>Vytrhání obrub krajníků obrubníků stojatých</t>
  </si>
  <si>
    <t>-1511854276</t>
  </si>
  <si>
    <t>Vytrhání obrub s vybouráním lože, s přemístěním hmot na skládku na vzdálenost do 3 m nebo s naložením na dopravní prostředek z krajníků nebo obrubníků stojatých</t>
  </si>
  <si>
    <t>https://podminky.urs.cz/item/CS_URS_2023_01/113202111</t>
  </si>
  <si>
    <t>44,3+15,5+31,45+30,25+4,6</t>
  </si>
  <si>
    <t>6</t>
  </si>
  <si>
    <t>121151123</t>
  </si>
  <si>
    <t>Sejmutí ornice plochy přes 500 m2 tl vrstvy do 200 mm strojně</t>
  </si>
  <si>
    <t>-1867284002</t>
  </si>
  <si>
    <t>Sejmutí ornice strojně při souvislé ploše přes 500 m2, tl. vrstvy do 200 mm</t>
  </si>
  <si>
    <t>https://podminky.urs.cz/item/CS_URS_2023_01/121151123</t>
  </si>
  <si>
    <t>406,84"m2 rovina"</t>
  </si>
  <si>
    <t>99,01"m2" *1,202 "koef. sklonu"</t>
  </si>
  <si>
    <t>7</t>
  </si>
  <si>
    <t>131251107</t>
  </si>
  <si>
    <t>Hloubení jam nezapažených v hornině třídy těžitelnosti I skupiny 3 objem 5000 m3 strojně</t>
  </si>
  <si>
    <t>1655200194</t>
  </si>
  <si>
    <t>Hloubení nezapažených jam a zářezů strojně s urovnáním dna do předepsaného profilu a spádu v hornině třídy těžitelnosti I skupiny 3 přes 5 000 m3</t>
  </si>
  <si>
    <t>https://podminky.urs.cz/item/CS_URS_2023_01/131251107</t>
  </si>
  <si>
    <t>P</t>
  </si>
  <si>
    <t xml:space="preserve">Poznámka k položce:_x000d_
Před odvozem vytěžené zeminy by měl být zemní materiál prověřen a otestován, zda je vhodný dle požadavků PD pro zpětný zásyp. Pokud ano, bude odpovádající vytěžená zemina použita pro zpětný zásyp. V opačném případě bude odklizena a uložena na skládku. </t>
  </si>
  <si>
    <t>Viz C.3 a D.1.9.3 až D.1.9.16</t>
  </si>
  <si>
    <t>Vstup do RP až G-G</t>
  </si>
  <si>
    <t>49,5"m2" *5,8 +55,79"m2"*5,3 + 17,57"m2"*4,8</t>
  </si>
  <si>
    <t xml:space="preserve">15,57 "m2" *4,52 + 12,35"m2"*5,05 </t>
  </si>
  <si>
    <t>G-G až D-D</t>
  </si>
  <si>
    <t xml:space="preserve">92,8 "m2" *5,6 </t>
  </si>
  <si>
    <t>Prohrábky od vstupu do rybochodu po D-D</t>
  </si>
  <si>
    <t>3,31 "m2" *17,62 "F-F"</t>
  </si>
  <si>
    <t>3,5"m2"*13,45 "F-F až G-G"</t>
  </si>
  <si>
    <t>45,53 "m2"*1,25 +17,25"m2"*1,05 "G-G až ŽB pilíř"</t>
  </si>
  <si>
    <t>ŘEZ D-D až B-B</t>
  </si>
  <si>
    <t>(74,14+76,75)/2 "m2" *8,34</t>
  </si>
  <si>
    <t>(76,75+87,95)/2 "m2" *13,22</t>
  </si>
  <si>
    <t>B-B až III-III</t>
  </si>
  <si>
    <t>(87,95+84,50)"m2" /2*4,2</t>
  </si>
  <si>
    <t>III-III až IV-IV</t>
  </si>
  <si>
    <t>(84,50+66,1)"m2" /2 *8,07</t>
  </si>
  <si>
    <t>IV-IV až H-H</t>
  </si>
  <si>
    <t>(64,5+38,71)"m2"/2 *8,15 + (1,62+3,4)"m2"/2*5,47</t>
  </si>
  <si>
    <t>H-H až J-J</t>
  </si>
  <si>
    <t>(42,1+17,53)"m2"/2 *14,4</t>
  </si>
  <si>
    <t>J-J až konec</t>
  </si>
  <si>
    <t>10,74"m2"*1,6</t>
  </si>
  <si>
    <t>8</t>
  </si>
  <si>
    <t>131251203</t>
  </si>
  <si>
    <t>Hloubení jam zapažených v hornině třídy těžitelnosti I skupiny 3 objem do 100 m3 strojně</t>
  </si>
  <si>
    <t>1985936111</t>
  </si>
  <si>
    <t>Hloubení zapažených jam a zářezů strojně s urovnáním dna do předepsaného profilu a spádu v hornině třídy těžitelnosti I skupiny 3 přes 50 do 100 m3</t>
  </si>
  <si>
    <t>https://podminky.urs.cz/item/CS_URS_2023_01/131251203</t>
  </si>
  <si>
    <t>Viz C.3 a D.1.9.10</t>
  </si>
  <si>
    <t>zemina mezi stávajícími kce. zdí</t>
  </si>
  <si>
    <t>5,6*1,03*6,3 + 3,3*1,0*7,32 + 2,5*1,7*5,6</t>
  </si>
  <si>
    <t>9</t>
  </si>
  <si>
    <t>162251102</t>
  </si>
  <si>
    <t>Vodorovné přemístění přes 20 do 50 m výkopku/sypaniny z horniny třídy těžitelnosti I skupiny 1 až 3</t>
  </si>
  <si>
    <t>1053716410</t>
  </si>
  <si>
    <t>Vodorovné přemístění výkopku nebo sypaniny po suchu na obvyklém dopravním prostředku, bez naložení výkopku, avšak se složením bez rozhrnutí z horniny třídy těžitelnosti I skupiny 1 až 3 na vzdálenost přes 20 do 50 m</t>
  </si>
  <si>
    <t>https://podminky.urs.cz/item/CS_URS_2023_01/162251102</t>
  </si>
  <si>
    <t xml:space="preserve">přemístění na a z MD </t>
  </si>
  <si>
    <t>zásyp*2</t>
  </si>
  <si>
    <t>10</t>
  </si>
  <si>
    <t>162751117</t>
  </si>
  <si>
    <t>Vodorovné přemístění přes 9 000 do 10000 m výkopku/sypaniny z horniny třídy těžitelnosti I skupiny 1 až 3</t>
  </si>
  <si>
    <t>-1726000711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</si>
  <si>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</si>
  <si>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https://podminky.urs.cz/item/CS_URS_2023_01/162751117</t>
  </si>
  <si>
    <t>Odvoz přebytku zeminy na skládku</t>
  </si>
  <si>
    <t>výkop +vykop_2</t>
  </si>
  <si>
    <t>-zásyp</t>
  </si>
  <si>
    <t>sejmutí_ornice*0,2 -18,183 "m3 ohumusování"</t>
  </si>
  <si>
    <t>11</t>
  </si>
  <si>
    <t>162751119</t>
  </si>
  <si>
    <t>Příplatek k vodorovnému přemístění výkopku/sypaniny z horniny třídy těžitelnosti I skupiny 1 až 3 ZKD 1000 m přes 10000 m</t>
  </si>
  <si>
    <t>1867510588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</si>
  <si>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</si>
  <si>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https://podminky.urs.cz/item/CS_URS_2023_01/162751119</t>
  </si>
  <si>
    <t>odklizeni_zeminy*8 "celkem do 18 km"</t>
  </si>
  <si>
    <t>12</t>
  </si>
  <si>
    <t>167151111</t>
  </si>
  <si>
    <t>Nakládání výkopku z hornin třídy těžitelnosti I skupiny 1 až 3 přes 100 m3</t>
  </si>
  <si>
    <t>-1661159420</t>
  </si>
  <si>
    <t>Nakládání, skládání a překládání neulehlého výkopku nebo sypaniny strojně nakládání, množství přes 100 m3, z hornin třídy těžitelnosti I, skupiny 1 až 3</t>
  </si>
  <si>
    <t>https://podminky.urs.cz/item/CS_URS_2023_01/167151111</t>
  </si>
  <si>
    <t>Naložení na MD</t>
  </si>
  <si>
    <t>13</t>
  </si>
  <si>
    <t>171201231</t>
  </si>
  <si>
    <t>Poplatek za uložení zeminy a kamení na recyklační skládce (skládkovné) kód odpadu 17 05 04</t>
  </si>
  <si>
    <t>-331746137</t>
  </si>
  <si>
    <t>Poplatek za uložení stavebního odpadu na recyklační skládce (skládkovné) zeminy a kamení zatříděného do Katalogu odpadů pod kódem 17 05 04</t>
  </si>
  <si>
    <t>https://podminky.urs.cz/item/CS_URS_2023_01/171201231</t>
  </si>
  <si>
    <t>odklizeni_zeminy*1,75</t>
  </si>
  <si>
    <t>14</t>
  </si>
  <si>
    <t>171251201</t>
  </si>
  <si>
    <t>Uložení sypaniny na skládky nebo meziskládky</t>
  </si>
  <si>
    <t>-1015274005</t>
  </si>
  <si>
    <t>Uložení sypaniny na skládky nebo meziskládky bez hutnění s upravením uložené sypaniny do předepsaného tvaru</t>
  </si>
  <si>
    <t>https://podminky.urs.cz/item/CS_URS_2023_01/171251201</t>
  </si>
  <si>
    <t>zásyp "uložení na MD"</t>
  </si>
  <si>
    <t>174151101</t>
  </si>
  <si>
    <t>Zásyp jam, šachet rýh nebo kolem objektů sypaninou se zhutněním</t>
  </si>
  <si>
    <t>536075690</t>
  </si>
  <si>
    <t>Zásyp sypaninou z jakékoliv horniny strojně s uložením výkopku ve vrstvách se zhutněním jam, šachet, rýh nebo kolem objektů v těchto vykopávkách</t>
  </si>
  <si>
    <t>https://podminky.urs.cz/item/CS_URS_2023_01/174151101</t>
  </si>
  <si>
    <t xml:space="preserve">Poznámka k položce:_x000d_
Dle dohody s investorem by mělo být provedeno prověření a otestování vytěžené zeminy z výkopu, zda je vhodná dle požadavků PD pro zpětný zásyp. </t>
  </si>
  <si>
    <t>40,6"m2" *5,95 +28,37"m2"*5,45 + 17,64"m2"*4,95 + 14,65"m2" *4,75 -29,3"m2"*1,0 "základ"</t>
  </si>
  <si>
    <t>7,17"m2"*3,8 -3,64"m2"*0,35 "schody"</t>
  </si>
  <si>
    <t>10,08"m2"*3,74</t>
  </si>
  <si>
    <t>G-G až konec elektrárny</t>
  </si>
  <si>
    <t>8,25"m2"*2,7</t>
  </si>
  <si>
    <t>Pilíř výtoku</t>
  </si>
  <si>
    <t>7,65"m2"*4,55 + 7,24"m2"*3,7 +8,46"m2"*2,85</t>
  </si>
  <si>
    <t>Trubní vedení</t>
  </si>
  <si>
    <t>16</t>
  </si>
  <si>
    <t>810391811</t>
  </si>
  <si>
    <t>Bourání stávajícího potrubí z betonu DN přes 200 do 400</t>
  </si>
  <si>
    <t>-1155723247</t>
  </si>
  <si>
    <t>Bourání stávajícího potrubí z betonu v otevřeném výkopu DN přes 200 do 400</t>
  </si>
  <si>
    <t>https://podminky.urs.cz/item/CS_URS_2023_01/810391811</t>
  </si>
  <si>
    <t>Viz příloha C.3</t>
  </si>
  <si>
    <t>17</t>
  </si>
  <si>
    <t>871275811</t>
  </si>
  <si>
    <t>Bourání stávajícího potrubí z PVC nebo PP DN 150</t>
  </si>
  <si>
    <t>-1054995551</t>
  </si>
  <si>
    <t>Bourání stávajícího potrubí z PVC nebo polypropylenu PP v otevřeném výkopu DN do 150</t>
  </si>
  <si>
    <t>https://podminky.urs.cz/item/CS_URS_2023_01/871275811</t>
  </si>
  <si>
    <t>Viz C.3 - drenážní potrubí</t>
  </si>
  <si>
    <t>56,65+25,2+35,85+15,55+15,72</t>
  </si>
  <si>
    <t>Ostatní konstrukce a práce, bourání</t>
  </si>
  <si>
    <t>18</t>
  </si>
  <si>
    <t>960191241R</t>
  </si>
  <si>
    <t>Bourání vodních staveb z kamenných kvádrů</t>
  </si>
  <si>
    <t>-526968624</t>
  </si>
  <si>
    <t>Bourání konstrukcí vodních staveb s naložením vybouraných hmot a suti na dopravní prostředek nebo s odklizením na hromady do vzdálenosti 20 m z kamenných kvádrů</t>
  </si>
  <si>
    <t>Viz C.3 a D.1.9.13</t>
  </si>
  <si>
    <t>8,95 "m2"*28,95 "zeď"</t>
  </si>
  <si>
    <t>19</t>
  </si>
  <si>
    <t>960321271R2</t>
  </si>
  <si>
    <t>Bourání vodních staveb ze železobetonu</t>
  </si>
  <si>
    <t>131603436</t>
  </si>
  <si>
    <t>Bourání konstrukcí vodních staveb s naložením vybouraných hmot a suti na dopravní prostředek nebo s odklizením na hromady do vzdálenosti 20 m ze železobetonu</t>
  </si>
  <si>
    <t>Vtok a část MVE</t>
  </si>
  <si>
    <t>6,9"m2"*12,7 "zeď"</t>
  </si>
  <si>
    <t>11,05"m2"*0,85 +0,53"m2"*6,4 "odbourání políře v oblouku"</t>
  </si>
  <si>
    <t>5,5"m2, původní pilíř"*0,85 +0,66"m2, původní opěrná zeď"*9,45</t>
  </si>
  <si>
    <t>12,4"m2, pilíř strojovny"*1,0</t>
  </si>
  <si>
    <t>0,5*0,2*1,8 "pozůstatek zdi"</t>
  </si>
  <si>
    <t>1,55*1,7*0,8 "dobetonávka ke štětovnici"</t>
  </si>
  <si>
    <t>Výtok a část MVE</t>
  </si>
  <si>
    <t>3,8"m2, kce zdi v oblasi jalové propusti" *2,0</t>
  </si>
  <si>
    <t>(5,85+0,9) "m2, kce původní zdi " /2 *5,0</t>
  </si>
  <si>
    <t>1,9 "schodiště opevnění"</t>
  </si>
  <si>
    <t>Výustní objekt</t>
  </si>
  <si>
    <t>3,5</t>
  </si>
  <si>
    <t>20</t>
  </si>
  <si>
    <t>966071823</t>
  </si>
  <si>
    <t>Rozebrání oplocení z drátěného pletiva se čtvercovými oky, vč sloupků a vzpěr</t>
  </si>
  <si>
    <t>368925985</t>
  </si>
  <si>
    <t>Rozebrání oplocení z pletiva drátěného se čtvercovými oky, vč sloupků a vzpěr</t>
  </si>
  <si>
    <t>https://podminky.urs.cz/item/CS_URS_2023_01/966071823</t>
  </si>
  <si>
    <t xml:space="preserve">Viz C.3 </t>
  </si>
  <si>
    <t>29,3+70,4</t>
  </si>
  <si>
    <t>9660718R2</t>
  </si>
  <si>
    <t>Rozebrání stávající plotové brány, vč. likvidace</t>
  </si>
  <si>
    <t>kpl.</t>
  </si>
  <si>
    <t>791102337</t>
  </si>
  <si>
    <t>Rozebrání stávající plotové brány, vč. likvidace a poplatku za uložení</t>
  </si>
  <si>
    <t>22</t>
  </si>
  <si>
    <t>977211113</t>
  </si>
  <si>
    <t>Řezání stěnovou pilou betonových nebo ŽB kcí s výztuží průměru do 16 mm hl přes 350 do 420 mm</t>
  </si>
  <si>
    <t>-464954035</t>
  </si>
  <si>
    <t>Řezání konstrukcí stěnovou pilou betonových nebo železobetonových průměru řezané výztuže do 16 mm hloubka řezu přes 350 do 420 mm</t>
  </si>
  <si>
    <t>https://podminky.urs.cz/item/CS_URS_2023_01/977211113</t>
  </si>
  <si>
    <t>Poznámka k položce:_x000d_
Do ceny je třeba zohlednit kompletní práci k provedení řezu (například příprava povrchu kce a podobně)</t>
  </si>
  <si>
    <t xml:space="preserve">Viz C.3. </t>
  </si>
  <si>
    <t>7,35+14,5 "kce pilíře strojovny"</t>
  </si>
  <si>
    <t>23</t>
  </si>
  <si>
    <t>977211-R1</t>
  </si>
  <si>
    <t>Zrušení stávající revizní šachty Š1</t>
  </si>
  <si>
    <t>347714512</t>
  </si>
  <si>
    <t xml:space="preserve">Zrušení stávající revizní šachty Š1 - odbourání / demontáž dílců stávající šachty, poklopu, vystrojení, vč. likvidae a poplatku za uložení na skládku. </t>
  </si>
  <si>
    <t>997</t>
  </si>
  <si>
    <t>Přesun sutě</t>
  </si>
  <si>
    <t>24</t>
  </si>
  <si>
    <t>977-R05</t>
  </si>
  <si>
    <t>Výzisk z prodeje železného šrotu</t>
  </si>
  <si>
    <t>245307912</t>
  </si>
  <si>
    <t xml:space="preserve">odvoz_ocel*1000 </t>
  </si>
  <si>
    <t>25</t>
  </si>
  <si>
    <t>997002611</t>
  </si>
  <si>
    <t>Nakládání suti a vybouraných hmot</t>
  </si>
  <si>
    <t>-291120274</t>
  </si>
  <si>
    <t>Nakládání suti a vybouraných hmot na dopravní prostředek pro vodorovné přemístění</t>
  </si>
  <si>
    <t>demont_plot*0,004</t>
  </si>
  <si>
    <t>demont_ocel/1000</t>
  </si>
  <si>
    <t>26</t>
  </si>
  <si>
    <t>997221571</t>
  </si>
  <si>
    <t>Vodorovná doprava vybouraných hmot do 1 km</t>
  </si>
  <si>
    <t>-684516445</t>
  </si>
  <si>
    <t>Vodorovná doprava vybouraných hmot bez naložení, ale se složením a s hrubým urovnáním na vzdálenost do 1 km</t>
  </si>
  <si>
    <t>https://podminky.urs.cz/item/CS_URS_2023_01/997221571</t>
  </si>
  <si>
    <t>27</t>
  </si>
  <si>
    <t>997221579</t>
  </si>
  <si>
    <t>Příplatek ZKD 1 km u vodorovné dopravy vybouraných hmot</t>
  </si>
  <si>
    <t>-615464424</t>
  </si>
  <si>
    <t>Vodorovná doprava vybouraných hmot bez naložení, ale se složením a s hrubým urovnáním na vzdálenost Příplatek k ceně za každý další i započatý 1 km přes 1 km</t>
  </si>
  <si>
    <t>https://podminky.urs.cz/item/CS_URS_2023_01/997221579</t>
  </si>
  <si>
    <t>1523,903*19 'Přepočtené koeficientem množství</t>
  </si>
  <si>
    <t>28</t>
  </si>
  <si>
    <t>997221861</t>
  </si>
  <si>
    <t>Poplatek za uložení stavebního odpadu na recyklační skládce (skládkovné) z prostého betonu pod kódem 17 01 01</t>
  </si>
  <si>
    <t>831373722</t>
  </si>
  <si>
    <t>Poplatek za uložení stavebního odpadu na recyklační skládce (skládkovné) z prostého betonu zatříděného do Katalogu odpadů pod kódem 17 01 01</t>
  </si>
  <si>
    <t>https://podminky.urs.cz/item/CS_URS_2023_01/997221861</t>
  </si>
  <si>
    <t>obrub_bour*0,205</t>
  </si>
  <si>
    <t>bour_beton*2,6</t>
  </si>
  <si>
    <t>bour_zb_trouba*0,32</t>
  </si>
  <si>
    <t>29</t>
  </si>
  <si>
    <t>997221873</t>
  </si>
  <si>
    <t>1155497856</t>
  </si>
  <si>
    <t>https://podminky.urs.cz/item/CS_URS_2023_01/997221873</t>
  </si>
  <si>
    <t>dlazba_bour*0,48</t>
  </si>
  <si>
    <t>dlazdice_bour*0,235</t>
  </si>
  <si>
    <t>bour_asf*0,58 "kamenivo"</t>
  </si>
  <si>
    <t>bou_kamen_kvadr*2,75</t>
  </si>
  <si>
    <t>30</t>
  </si>
  <si>
    <t>997221875</t>
  </si>
  <si>
    <t>Poplatek za uložení stavebního odpadu na recyklační skládce (skládkovné) asfaltového bez obsahu dehtu zatříděného do Katalogu odpadů pod kódem 17 03 02</t>
  </si>
  <si>
    <t>-1189824997</t>
  </si>
  <si>
    <t>https://podminky.urs.cz/item/CS_URS_2023_01/997221875</t>
  </si>
  <si>
    <t>bour_asf*0,22</t>
  </si>
  <si>
    <t>31</t>
  </si>
  <si>
    <t>997-R04</t>
  </si>
  <si>
    <t>Odklizení demontovaných ocelových prvků k likvidaci</t>
  </si>
  <si>
    <t>144756725</t>
  </si>
  <si>
    <t>998</t>
  </si>
  <si>
    <t>Přesun hmot</t>
  </si>
  <si>
    <t>32</t>
  </si>
  <si>
    <t>998324011</t>
  </si>
  <si>
    <t>Přesun hmot pro objekty související se sypanými hrázemi a vodní elektrárny</t>
  </si>
  <si>
    <t>-1801518926</t>
  </si>
  <si>
    <t>Přesun hmot pro objekty budované v souvislosti se sypanými hrázemi a vodní elektrárny dopravní vzdálenost do 500 m</t>
  </si>
  <si>
    <t>https://podminky.urs.cz/item/CS_URS_2023_01/998324011</t>
  </si>
  <si>
    <t>PSV</t>
  </si>
  <si>
    <t>Práce a dodávky PSV</t>
  </si>
  <si>
    <t>767</t>
  </si>
  <si>
    <t>Konstrukce zámečnické</t>
  </si>
  <si>
    <t>33</t>
  </si>
  <si>
    <t>767996701</t>
  </si>
  <si>
    <t>Demontáž atypických zámečnických konstrukcí řezáním hm jednotlivých dílů do 50 kg</t>
  </si>
  <si>
    <t>2007914142</t>
  </si>
  <si>
    <t>Demontáž ostatních zámečnických konstrukcí řezáním o hmotnosti jednotlivých dílů do 50 kg</t>
  </si>
  <si>
    <t>https://podminky.urs.cz/item/CS_URS_2023_01/767996701</t>
  </si>
  <si>
    <t>Demontáž stávajícího zábradlí - D.1.5.1</t>
  </si>
  <si>
    <t>(6,93+12,65 "m") * 18"kg/m"</t>
  </si>
  <si>
    <t>cement</t>
  </si>
  <si>
    <t>cementová směs injektáže</t>
  </si>
  <si>
    <t>0,788</t>
  </si>
  <si>
    <t>IIIn_stetovnice</t>
  </si>
  <si>
    <t>2,309</t>
  </si>
  <si>
    <t>matice</t>
  </si>
  <si>
    <t>kus</t>
  </si>
  <si>
    <t>MP_hladka</t>
  </si>
  <si>
    <t>mikropilota hladká</t>
  </si>
  <si>
    <t>40,75</t>
  </si>
  <si>
    <t>nasaz_dočas</t>
  </si>
  <si>
    <t>nasazená jímka dočasná</t>
  </si>
  <si>
    <t>110,465</t>
  </si>
  <si>
    <t>37,375</t>
  </si>
  <si>
    <t>ostatni_ocel</t>
  </si>
  <si>
    <t>prevazky ostatni material</t>
  </si>
  <si>
    <t>2,651</t>
  </si>
  <si>
    <t>B. - Zakládání jímkování a čerpání vody (společná stavební jáma mimo SO09,SO08)</t>
  </si>
  <si>
    <t>ostatni_ocel_nasaz</t>
  </si>
  <si>
    <t>prevazky a ostatni material nasazené jímky</t>
  </si>
  <si>
    <t>1,672</t>
  </si>
  <si>
    <t>pomoc_kce</t>
  </si>
  <si>
    <t>pomocná ocelová konstrukce</t>
  </si>
  <si>
    <t>5,415</t>
  </si>
  <si>
    <t>prevazky_I300</t>
  </si>
  <si>
    <t>ipe ocel</t>
  </si>
  <si>
    <t>7,593</t>
  </si>
  <si>
    <t>prevazky_nasaz</t>
  </si>
  <si>
    <t>převázka U240 nasazené jímky</t>
  </si>
  <si>
    <t>1,291</t>
  </si>
  <si>
    <t>prevazky_U240</t>
  </si>
  <si>
    <t>převázka U240</t>
  </si>
  <si>
    <t>2,636</t>
  </si>
  <si>
    <t>Rozpery</t>
  </si>
  <si>
    <t>rozpery jimky</t>
  </si>
  <si>
    <t>7,445</t>
  </si>
  <si>
    <t>štět_dočasna</t>
  </si>
  <si>
    <t>štětovnice pro dalby</t>
  </si>
  <si>
    <t>268,176</t>
  </si>
  <si>
    <t>štět_trvala</t>
  </si>
  <si>
    <t>trvalé štětovnice</t>
  </si>
  <si>
    <t>1046,232</t>
  </si>
  <si>
    <t>tahla_32</t>
  </si>
  <si>
    <t>Táhla prů. 32 mm</t>
  </si>
  <si>
    <t>0,815</t>
  </si>
  <si>
    <t>VL604_ochrana</t>
  </si>
  <si>
    <t>VL604_ochrana táhla</t>
  </si>
  <si>
    <t>0,547</t>
  </si>
  <si>
    <t xml:space="preserve">    2 - Zakládání</t>
  </si>
  <si>
    <t>115101202</t>
  </si>
  <si>
    <t>Čerpání vody na dopravní výšku do 10 m průměrný přítok přes 500 do 1 000 l/min</t>
  </si>
  <si>
    <t>hod</t>
  </si>
  <si>
    <t>117939250</t>
  </si>
  <si>
    <t>Čerpání vody na dopravní výšku do 10 m s uvažovaným průměrným přítokem přes 500 do 1 000 l/min</t>
  </si>
  <si>
    <t>https://podminky.urs.cz/item/CS_URS_2023_01/115101202</t>
  </si>
  <si>
    <t>3"místa"*18"měsíců"*30"dní"*24"h"</t>
  </si>
  <si>
    <t>115101302</t>
  </si>
  <si>
    <t>Pohotovost čerpací soupravy pro dopravní výšku do 10 m přítok přes 500 do 1 000 l/min</t>
  </si>
  <si>
    <t>den</t>
  </si>
  <si>
    <t>-863590025</t>
  </si>
  <si>
    <t>Pohotovost záložní čerpací soupravy pro dopravní výšku do 10 m s uvažovaným průměrným přítokem přes 500 do 1 000 l/min</t>
  </si>
  <si>
    <t>https://podminky.urs.cz/item/CS_URS_2023_01/115101302</t>
  </si>
  <si>
    <t>18"měsíců"*30"dní</t>
  </si>
  <si>
    <t>153111112</t>
  </si>
  <si>
    <t>Podélné řezání ocelových štětovnic na skládce</t>
  </si>
  <si>
    <t>-1057740442</t>
  </si>
  <si>
    <t>Úprava ocelových štětovnic pro štětové stěny řezání z terénu, štětovnic na skládce podélné</t>
  </si>
  <si>
    <t xml:space="preserve">Viz příloha C.5. a D.1.9.13 a D.1.9.14 a  D.1.9.11</t>
  </si>
  <si>
    <t xml:space="preserve">2 "ks"*14,1 "m" </t>
  </si>
  <si>
    <t>153111132</t>
  </si>
  <si>
    <t>Podélné svaření ocelových štětovnic na skládce</t>
  </si>
  <si>
    <t>1537983514</t>
  </si>
  <si>
    <t>Úprava ocelových štětovnic pro štětové stěny svaření z terénu, štětovnic na skládce podélné</t>
  </si>
  <si>
    <t>https://podminky.urs.cz/item/CS_URS_2023_01/153111132</t>
  </si>
  <si>
    <t>1531111R</t>
  </si>
  <si>
    <t>Příčné řezání ocelových zaberaněných štětovnic z vody</t>
  </si>
  <si>
    <t>636202347</t>
  </si>
  <si>
    <t xml:space="preserve">Úprava ocelových štětovnic zaberaněných, řezání z vody.
</t>
  </si>
  <si>
    <t>Viz příloha C.5. a D.1.9.15</t>
  </si>
  <si>
    <t>Trvalé štětovnice VL604</t>
  </si>
  <si>
    <t>6,59+19,02 "opěrná zeď"</t>
  </si>
  <si>
    <t>27,5 "vtok"</t>
  </si>
  <si>
    <t>23,4 "výtok"</t>
  </si>
  <si>
    <t>1531111R5</t>
  </si>
  <si>
    <t>Odřezání ocelové konstrukce nasazené štětové stěny z vody</t>
  </si>
  <si>
    <t>1475345967</t>
  </si>
  <si>
    <t>Viz příloha C.5. a D.1.9.9</t>
  </si>
  <si>
    <t>16 "ks, kotvy nasazené stěny"</t>
  </si>
  <si>
    <t>15 "ks, Mikropiloty"</t>
  </si>
  <si>
    <t>153112112</t>
  </si>
  <si>
    <t>Nastražení ocelových štětovnic dl přes 10 m ve standardních podmínkách z terénu</t>
  </si>
  <si>
    <t>-1421169310</t>
  </si>
  <si>
    <t>Zřízení beraněných stěn z ocelových štětovnic z terénu nastražení štětovnic ve standardních podmínkách, délky přes 10 m</t>
  </si>
  <si>
    <t xml:space="preserve">Dočasná štětovnice VL604 </t>
  </si>
  <si>
    <t>6,0*0,604*18"ks" "zapory- vtok"</t>
  </si>
  <si>
    <t>8,0*0,604*30"ks" "zapory- výtok"</t>
  </si>
  <si>
    <t>6,0*0,604*16"ks" "zapory-zeď"</t>
  </si>
  <si>
    <t>Mezisoučet</t>
  </si>
  <si>
    <t xml:space="preserve">Trvalé štětovnice VL604 </t>
  </si>
  <si>
    <t>14,6*25,72 "zeď"</t>
  </si>
  <si>
    <t>14,6*27,2 "vtok"</t>
  </si>
  <si>
    <t>12,0*22,8 "výtok"</t>
  </si>
  <si>
    <t>153112124</t>
  </si>
  <si>
    <t>Zaberanění ocelových štětovnic na dl do 16 m ve standardních podmínkách z terénu</t>
  </si>
  <si>
    <t>-840037213</t>
  </si>
  <si>
    <t>Zřízení beraněných stěn z ocelových štětovnic z terénu zaberanění štětovnic ve standardních podmínkách, délky do 16 m</t>
  </si>
  <si>
    <t>(8,0-1,9)*0,604*15"ks" "zapory" + (8,0-1,3)*0,604*15"ks" "zapory" "Výtok"</t>
  </si>
  <si>
    <t>6,0*0,604*16"ks" "zapory- zeď"</t>
  </si>
  <si>
    <t>11,75*4,8+(11,75+12,5)/2*14,0+ (12,5+12,9)/2 *2,66 "zeď"</t>
  </si>
  <si>
    <t>(14,6-3,0)*27,2 "vtok"</t>
  </si>
  <si>
    <t>(12,0-4,4)*2,4+15,6/2 "výtok"</t>
  </si>
  <si>
    <t>(12,0-3,8)*15,6/2+9,6/2 "výtok"</t>
  </si>
  <si>
    <t>M</t>
  </si>
  <si>
    <t>15920-R03</t>
  </si>
  <si>
    <t>dodávka štětovnic VL604</t>
  </si>
  <si>
    <t>-800779577</t>
  </si>
  <si>
    <t>štět_trvala*0,1235</t>
  </si>
  <si>
    <t>15920-R02a</t>
  </si>
  <si>
    <t>dodávka dočasně použitých štětovnic VL604</t>
  </si>
  <si>
    <t>-1212963890</t>
  </si>
  <si>
    <t>Dodávka dočasně použitých štětovnic VL604
Měrná jednotka 1t kompletní dodávky dočasně použitého materiálu.
Obratovost dočasně použitého materiálu je třeba zohlednit v nabídkové ceně.</t>
  </si>
  <si>
    <t>štět_dočasna*0,1235</t>
  </si>
  <si>
    <t>153114118R</t>
  </si>
  <si>
    <t>Zřízení nasazené stěny z ocelových štětovnic z vody</t>
  </si>
  <si>
    <t>-865593440</t>
  </si>
  <si>
    <t>Zřízení štětových stěn z ocelových štětovnic, válcovaných tyčí nebo kolejnic nasazených na skalnaté hornině nebo na konstrukci, s dodáním spojovacího materiálu z vody</t>
  </si>
  <si>
    <t>5,9*(1,75+9,0)</t>
  </si>
  <si>
    <t>4,9*9,6</t>
  </si>
  <si>
    <t>1680140552</t>
  </si>
  <si>
    <t>nasaz_dočas*0,1235</t>
  </si>
  <si>
    <t>153115118R</t>
  </si>
  <si>
    <t>Odstranění nasazené stěny z ocelových štětovnic z vody</t>
  </si>
  <si>
    <t>-1332950680</t>
  </si>
  <si>
    <t>Odstranění štětových stěn z ocelových štětovnic, válcovaných tyčí nebo kolejnic nasazených na skalnaté hornině nebo na konstrukci z vody.</t>
  </si>
  <si>
    <t>153116111</t>
  </si>
  <si>
    <t>Opracování ocelových kleštin nebo převázek hradicích stěn z terénu</t>
  </si>
  <si>
    <t>-340224835</t>
  </si>
  <si>
    <t>Kleštiny nebo převázky pro hradící stěny beraněné, nasazené, tabulové z oceli jakéhokoliv druhu z terénu opracování</t>
  </si>
  <si>
    <t>prevazky_I300 +prevazky_U240</t>
  </si>
  <si>
    <t>153116112</t>
  </si>
  <si>
    <t>Montáž ocelových kleštin nebo převázek hradicích stěn z terénu</t>
  </si>
  <si>
    <t>647955046</t>
  </si>
  <si>
    <t>Kleštiny nebo převázky pro hradící stěny beraněné, nasazené, tabulové z oceli jakéhokoliv druhu z terénu montáž</t>
  </si>
  <si>
    <t>https://podminky.urs.cz/item/CS_URS_2023_01/153116112</t>
  </si>
  <si>
    <t>prevazky_I300+prevazky_U240</t>
  </si>
  <si>
    <t>13010732R</t>
  </si>
  <si>
    <t>dodávka dočasně použité profilové oceli jakost S235JR (11 375) průřez I (IPN) 300</t>
  </si>
  <si>
    <t>-328698660</t>
  </si>
  <si>
    <t>Dodávka dočasně použité profilové oceli jakost S235JR (11 375) průřez I (IPN) 300.
Měrná jednotka 1t kompletní dodávky dočasně použitého materiálu.
Obratovost dočasně použitého materiálu je třeba zohlednit v nabídkové ceně.</t>
  </si>
  <si>
    <t>Vtok</t>
  </si>
  <si>
    <t>převázky - zápor</t>
  </si>
  <si>
    <t>1,6*6"ks"*54,2/1000 "t/m"*2"ks"</t>
  </si>
  <si>
    <t>převázka - na trvalé štětové stěně</t>
  </si>
  <si>
    <t>26,2 "m"*54,2/1000 "t/m"*2"ks"</t>
  </si>
  <si>
    <t>Opěrná zeď</t>
  </si>
  <si>
    <t>(1,6*3"ks"+4,65)*54,2/1000 "t/m"*2"ks"</t>
  </si>
  <si>
    <t>24,8 "m"*54,2/1000 "t/m"*2"ks"</t>
  </si>
  <si>
    <t>13010830R</t>
  </si>
  <si>
    <t>dodávka dočasně použité profilové oceli jakost S235JR (11 375) průřez U (UPN) 240</t>
  </si>
  <si>
    <t>-2013155293</t>
  </si>
  <si>
    <t>dodávka dočasně použité profilové oceli jakost S235JR (11 375) průřez U (UPN) 240. 
Měrná jednotka 1t kompletní dodávky dočasně použitého materiálu.
Obratovost dočasně použitého materiálu je třeba zohlednit v nabídkové ceně.</t>
  </si>
  <si>
    <t>převázka - na dočasné štětové stěně</t>
  </si>
  <si>
    <t xml:space="preserve">23,7 "m"*33,2/1000 "t/m"*2"ks" </t>
  </si>
  <si>
    <t>převázka - na zápoře</t>
  </si>
  <si>
    <t xml:space="preserve">1,6 "m"*33,2/1000 "t/m"*2"ks"  *10 "ks"</t>
  </si>
  <si>
    <t>153116113</t>
  </si>
  <si>
    <t>Demontáž ocelových kleštin nebo převázek hradicích stěn z terénu</t>
  </si>
  <si>
    <t>1851435528</t>
  </si>
  <si>
    <t>Kleštiny nebo převázky pro hradící stěny beraněné, nasazené, tabulové z oceli jakéhokoliv druhu z terénu demontáž</t>
  </si>
  <si>
    <t>https://podminky.urs.cz/item/CS_URS_2023_01/153116113</t>
  </si>
  <si>
    <t>153116121</t>
  </si>
  <si>
    <t>Montáž ocelových kleštin nebo převázek hradicích stěn z lodi</t>
  </si>
  <si>
    <t>1685816533</t>
  </si>
  <si>
    <t>Kleštiny nebo převázky pro hradící stěny beraněné, nasazené, tabulové z oceli jakéhokoliv druhu z lodi montáž</t>
  </si>
  <si>
    <t>-1926925540</t>
  </si>
  <si>
    <t xml:space="preserve">18,95 "m"*33,2/1000 "t/m"*2"ks" </t>
  </si>
  <si>
    <t>1,0 "m"*33,2/1000 "t/m" "rohova rozpera"</t>
  </si>
  <si>
    <t>153116122</t>
  </si>
  <si>
    <t>Demontáž ocelových kleštin nebo převázek hradicích stěn z lodi</t>
  </si>
  <si>
    <t>1773649168</t>
  </si>
  <si>
    <t>Kleštiny nebo převázky pro hradící stěny beraněné, nasazené, tabulové z oceli jakéhokoliv druhu z lodi demontáž</t>
  </si>
  <si>
    <t>Zakládání</t>
  </si>
  <si>
    <t>225411116</t>
  </si>
  <si>
    <t>Vrty maloprofilové jádrové D přes 156 do 195 mm úklon do 45° hl 0 až 25 m hornina V a VI</t>
  </si>
  <si>
    <t>810576015</t>
  </si>
  <si>
    <t>Maloprofilové vrty jádrové průměru přes 156 do 195 mm do úklonu 45° v hl 0 až 25 m v hornině tř. V a VI</t>
  </si>
  <si>
    <t>https://podminky.urs.cz/item/CS_URS_2023_01/225411116</t>
  </si>
  <si>
    <t>Poznámka k položce:_x000d_
Vrt bude prováděn z aktuální hladiny vody a je třeba do ceny zohlednit spouštění vrtáku pod hladinu. Viz položka č.22 - Příplatek za ztížené provedení konstrukcí pod hladinou vody</t>
  </si>
  <si>
    <t>1,75*7 "ks"</t>
  </si>
  <si>
    <t>1,75*8 "ks"</t>
  </si>
  <si>
    <t>281602111</t>
  </si>
  <si>
    <t>Injektování povrchové nízkotlaké s dvojitým obturátorem mikropilot a kotev tlakem do 0,6 MPa</t>
  </si>
  <si>
    <t>459544027</t>
  </si>
  <si>
    <t>Injektování povrchové s dvojitým obturátorem mikropilot nebo kotev tlakem do 0,60 MPa</t>
  </si>
  <si>
    <t xml:space="preserve">Poznámka k položce:_x000d_
Je třeba zohlednit do ceny, že injektování  bude prováděno z aktuální hladiny vody. Viz položka č.22 - Příplatek za ztížené provedení konstrukcí pod hladinou vody</t>
  </si>
  <si>
    <t>1,75"m" *0,25 *15 "ks"</t>
  </si>
  <si>
    <t>58521130</t>
  </si>
  <si>
    <t>cement portlandský CEM I 42,5MPa</t>
  </si>
  <si>
    <t>833836165</t>
  </si>
  <si>
    <t>1,75*15 "ks" *0,030</t>
  </si>
  <si>
    <t>58128452</t>
  </si>
  <si>
    <t>bentonit aktivovaný mletý</t>
  </si>
  <si>
    <t>1423305860</t>
  </si>
  <si>
    <t>0,05*cement</t>
  </si>
  <si>
    <t>283111113</t>
  </si>
  <si>
    <t>Zřízení trubkových mikropilot svislých část hladká D přes 105 do 115 mm</t>
  </si>
  <si>
    <t>-334706438</t>
  </si>
  <si>
    <t>Zřízení ocelových, trubkových mikropilot tlakové i tahové svislé nebo odklon od svislice do 60° část hladká, průměru přes 105 do 115 mm</t>
  </si>
  <si>
    <t>Poznámka k položce:_x000d_
Je třeba zohlednit do ceny, že zřízení bude prováděno z aktuální hladiny vody. Viz položka č.22 - Příplatek za ztížené provedení konstrukcí pod hladinou vody</t>
  </si>
  <si>
    <t>3,25*7 "ks"</t>
  </si>
  <si>
    <t>2,25*8 "ks"</t>
  </si>
  <si>
    <t>R02</t>
  </si>
  <si>
    <t>dodávka trubkové mikropiloty prům. 108/16 mm, ocel S 235 - hladká část</t>
  </si>
  <si>
    <t>-1418292114</t>
  </si>
  <si>
    <t>283111123</t>
  </si>
  <si>
    <t>Zřízení trubkových mikropilot svislých část manžetová D přes 105 do 115 mm</t>
  </si>
  <si>
    <t>-204061548</t>
  </si>
  <si>
    <t>Zřízení ocelových, trubkových mikropilot tlakové i tahové svislé nebo odklon od svislice do 60° část manžetová, průměru přes 105 do 115 mm</t>
  </si>
  <si>
    <t>1,75*15 "ks"</t>
  </si>
  <si>
    <t>R03</t>
  </si>
  <si>
    <t>dodávka trubkové mikropiloty prům. 108/16 mm, ocel S 235 - manžetová část</t>
  </si>
  <si>
    <t>168042131</t>
  </si>
  <si>
    <t>292111111</t>
  </si>
  <si>
    <t>Montáž pomocné konstrukce ocelové pro zvláštní zakládání z terénu</t>
  </si>
  <si>
    <t>101818948</t>
  </si>
  <si>
    <t>Pomocná konstrukce pro zvláštní zakládání staveb ocelová z terénu zřízení</t>
  </si>
  <si>
    <t>https://podminky.urs.cz/item/CS_URS_2023_01/292111111</t>
  </si>
  <si>
    <t>Zaberaněná štětová stěna</t>
  </si>
  <si>
    <t>15920-R044</t>
  </si>
  <si>
    <t>dodávka dočasně použitého ocelového potrubí D 324 x 10 mm</t>
  </si>
  <si>
    <t>1719473413</t>
  </si>
  <si>
    <t>dodávka dočasně použitého ocelového potrubí D 324 x 10 mm. 
Měrná jednotka 1t kompletní dodávky dočasně použitého materiálu.
Obratovost dočasně použitého materiálu je třeba zohlednit v nabídkové ceně.</t>
  </si>
  <si>
    <t>Rozpěra - zapor</t>
  </si>
  <si>
    <t>(5,2+5,2+5,22+5,92+6,6+7,3)*77,4"kg/m" /1000</t>
  </si>
  <si>
    <t>(5,2+5,2+5,28+5,22+5,2+5,2+5,2)*77,4"kg/m" /1000</t>
  </si>
  <si>
    <t>(3,63+2,24)*77,4"kg/m" /1000</t>
  </si>
  <si>
    <t>Rozpěra - do stávající kce</t>
  </si>
  <si>
    <t>(6,48+5,63+3,97+2,3)*77,4"kg/m" /1000</t>
  </si>
  <si>
    <t>130-R06</t>
  </si>
  <si>
    <t>dodávka dočasně použitého ostatního drobného ocelového materiálu</t>
  </si>
  <si>
    <t>239492515</t>
  </si>
  <si>
    <t>Dodávka dočasně použitého ostatního drobného ocelového materiálu. 
Měrná jednotka 1t kompletní dodávky dočasně použitého materiálu.
Obratovost dočasně použitého materiálu je třeba zohlednit v nabídkové ceně.</t>
  </si>
  <si>
    <t>0,15*(prevazky_I300+prevazky_U240+Rozpery) "15% uvažováno na přidružený materiál"</t>
  </si>
  <si>
    <t>292111112</t>
  </si>
  <si>
    <t>Demontáž pomocné konstrukce ocelové pro zvláštní zakládáníz terénu</t>
  </si>
  <si>
    <t>-1134820140</t>
  </si>
  <si>
    <t>Pomocná konstrukce pro zvláštní zakládání staveb ocelová z terénu odstranění</t>
  </si>
  <si>
    <t>https://podminky.urs.cz/item/CS_URS_2023_01/292111112</t>
  </si>
  <si>
    <t>34</t>
  </si>
  <si>
    <t>292121111</t>
  </si>
  <si>
    <t>Montáž pomocné konstrukce ocelové pro zvláštní zakládání z lodi</t>
  </si>
  <si>
    <t>1865612598</t>
  </si>
  <si>
    <t>Pomocná konstrukce pro zvláštní zakládání staveb ocelová z lodi zřízení</t>
  </si>
  <si>
    <t>Nasazená štětová stěna</t>
  </si>
  <si>
    <t>6*(0,00078+0,0113) "matice a podložka"</t>
  </si>
  <si>
    <t>35</t>
  </si>
  <si>
    <t>15920-R04b</t>
  </si>
  <si>
    <t>dodávka dočasně použitých štětovnic IIIn</t>
  </si>
  <si>
    <t>403673776</t>
  </si>
  <si>
    <t>dodávka dočasně použitých štětovnic IIIn.
Měrná jednotka 1t kompletní dodávky dočasně použitého materiálu.
Obratovost dočasně použitého materiálu je třeba zohlednit v nabídkové ceně.</t>
  </si>
  <si>
    <t>Larsen IIIn</t>
  </si>
  <si>
    <t>5,13*0,0622 "t/m" *4 "ks"</t>
  </si>
  <si>
    <t>4,15*0,0622 "t/m" *4 "ks"</t>
  </si>
  <si>
    <t>36</t>
  </si>
  <si>
    <t>15920-R02c</t>
  </si>
  <si>
    <t>560020882</t>
  </si>
  <si>
    <t>Ochranná štětovnice táhla</t>
  </si>
  <si>
    <t>(5,2*1,41"koef. sklonu")*0,604*0,1235</t>
  </si>
  <si>
    <t>37</t>
  </si>
  <si>
    <t>15920-R06</t>
  </si>
  <si>
    <t>dodávka dočasně použitých táhel z ocelové CKT tyče pům. 32 mm</t>
  </si>
  <si>
    <t>-1258985443</t>
  </si>
  <si>
    <t>dodávka dočasně použitých táhel z ocelové CKT tyče pům. 32 mm
. 
Měrná jednotka 1t kompletní dodávky dočasně použitého materiálu.
Obratovost dočasně použitého materiálu je třeba zohlednit v nabídkové ceně.</t>
  </si>
  <si>
    <t>Nasazená jímka</t>
  </si>
  <si>
    <t>7,9 "m"*6,31 "kg/m" /1000 *4 "ks"</t>
  </si>
  <si>
    <t>6,5 "m"*6,31 "kg/m" /1000 *4 "ks"</t>
  </si>
  <si>
    <t>Beraněná jímka</t>
  </si>
  <si>
    <t>7,16 "m"*6,31 "kg/m" /1000 *10 "ks"</t>
  </si>
  <si>
    <t>38</t>
  </si>
  <si>
    <t>13021409</t>
  </si>
  <si>
    <t>matice pro CKT celozávitovou kotevní tyč D 32mm ST 500 S</t>
  </si>
  <si>
    <t>-561673742</t>
  </si>
  <si>
    <t>8 "nasazená jímka"</t>
  </si>
  <si>
    <t>10*2 "zápory - táhla"</t>
  </si>
  <si>
    <t>39</t>
  </si>
  <si>
    <t>130214210</t>
  </si>
  <si>
    <t>podložka pro CKT celozávitovou kotevní tyč 200x200x40mm</t>
  </si>
  <si>
    <t>-285424369</t>
  </si>
  <si>
    <t>40</t>
  </si>
  <si>
    <t>327471633</t>
  </si>
  <si>
    <t>0,15*(prevazky_nasaz+IIIn_stetovnice+VL604_ochrana+tahla_32) "15% uvažováno na přidružený materiál"</t>
  </si>
  <si>
    <t>ukotvení nasazené stěny</t>
  </si>
  <si>
    <t>(59,9"kg/m L 200/20"*2*0,9 + 22,0"kg/m pásovina 140/20"*0,37)/1000 *8 "ks"</t>
  </si>
  <si>
    <t>41</t>
  </si>
  <si>
    <t>292121112</t>
  </si>
  <si>
    <t>Demontáž pomocné konstrukce ocelové pro zvláštní zakládání z lodi</t>
  </si>
  <si>
    <t>897331461</t>
  </si>
  <si>
    <t>Pomocná konstrukce pro zvláštní zakládání staveb ocelová z lodi odstranění</t>
  </si>
  <si>
    <t>42</t>
  </si>
  <si>
    <t>2921-R0</t>
  </si>
  <si>
    <t>Příplatek za ztížené provedení konstrukcí pod hladinou vody / z vody</t>
  </si>
  <si>
    <t>-695293542</t>
  </si>
  <si>
    <t>Příplatek za ztížené provedení konstrukcí pod/z hladiny vody. Cena položky zahrnuje nutné pomocné konstrukce/práce dle možností zhotovitele, pro kompletní zřízení a odstranění nasazené jímky v podjezí. (Napřklad zřízení pontonu, zřízení a odstranění zemní hrázky, použití nadstandartní technologie, ...)</t>
  </si>
  <si>
    <t>Poznámka k položce:_x000d_
Především pro položky č. 11, 13, 19, 21, 22, 23, 26, 28, 34, 41, 43, 44</t>
  </si>
  <si>
    <t>43</t>
  </si>
  <si>
    <t>953961118R</t>
  </si>
  <si>
    <t>Kotvy chemickým tmelem M 30 hl 600 mm do betonu, ŽB nebo kamene s vyvrtáním otvoru</t>
  </si>
  <si>
    <t>1204049337</t>
  </si>
  <si>
    <t>Kotvy chemické s vyvrtáním otvoru do betonu, železobetonu nebo tvrdého kamene tmel, velikost M 30, hloubka 600 mm</t>
  </si>
  <si>
    <t xml:space="preserve">Poznámka k položce:_x000d_
V položce č.42 je třeba zohlednit právění těchto konstrukcí (například pod hladinou vody) - dle možností zhotovitele._x000d_
</t>
  </si>
  <si>
    <t>8*2 "ks"</t>
  </si>
  <si>
    <t>44</t>
  </si>
  <si>
    <t>953965161R</t>
  </si>
  <si>
    <t>Kotevní šroub pro chemické kotvy M 30 dl 660 mm</t>
  </si>
  <si>
    <t>1975987172</t>
  </si>
  <si>
    <t>Kotvy chemické s vyvrtáním otvoru kotevní šrouby pro chemické kotvy, velikost M 30, délka 660 mm</t>
  </si>
  <si>
    <t>Poznámka k položce:_x000d_
V položce č.42 je třeba zohlednit právění těchto konstrukcí (například pod hladinou vody) - dle možností zhotovitele.</t>
  </si>
  <si>
    <t>45</t>
  </si>
  <si>
    <t>-1896552676</t>
  </si>
  <si>
    <t>46</t>
  </si>
  <si>
    <t>-1699075404</t>
  </si>
  <si>
    <t>Naložení odřezaných částí ocelové konstrukce - nasazené jímky</t>
  </si>
  <si>
    <t>matice*(0,00078+0,0113) "matice a podložka"</t>
  </si>
  <si>
    <t>MP_hladka*0,0288</t>
  </si>
  <si>
    <t xml:space="preserve">Naložení odřezaných částí štětové stěny </t>
  </si>
  <si>
    <t>(6,59*2,85+19,02*3,6 )*0,1235 "opěrná zeď"</t>
  </si>
  <si>
    <t>27,5*3,6*0,1235 "vtok"</t>
  </si>
  <si>
    <t xml:space="preserve"> 23,4*4,45*0,1235 "výtok"</t>
  </si>
  <si>
    <t>47</t>
  </si>
  <si>
    <t>120698413</t>
  </si>
  <si>
    <t>48</t>
  </si>
  <si>
    <t>998323011</t>
  </si>
  <si>
    <t>Přesun hmot pro jezy a stupně</t>
  </si>
  <si>
    <t>-728391265</t>
  </si>
  <si>
    <t>Přesun hmot pro jezy a stupně dopravní vzdálenost do 500 m</t>
  </si>
  <si>
    <t>https://podminky.urs.cz/item/CS_URS_2023_01/998323011</t>
  </si>
  <si>
    <t>C. - Stavební objekty a provozní soubory</t>
  </si>
  <si>
    <t>Soupis:</t>
  </si>
  <si>
    <t>PS 21 - MVE – Technologická část strojní</t>
  </si>
  <si>
    <t>21 - Technologická část strojní</t>
  </si>
  <si>
    <t xml:space="preserve">    21.1 - Přívod vody</t>
  </si>
  <si>
    <t xml:space="preserve">    21.2 - Zařízení strojovny MVE</t>
  </si>
  <si>
    <t xml:space="preserve">    21.3 - Ostatní</t>
  </si>
  <si>
    <t>Technologická část strojní</t>
  </si>
  <si>
    <t>21.1</t>
  </si>
  <si>
    <t>Přívod vody</t>
  </si>
  <si>
    <t>21.1.1</t>
  </si>
  <si>
    <t>Jemné česle</t>
  </si>
  <si>
    <t>sada</t>
  </si>
  <si>
    <t>64</t>
  </si>
  <si>
    <t>2093723723</t>
  </si>
  <si>
    <t>21.1.2</t>
  </si>
  <si>
    <t>Čistící stroj</t>
  </si>
  <si>
    <t>1311154912</t>
  </si>
  <si>
    <t>21.1.3</t>
  </si>
  <si>
    <t>Zařízení pro dopravu shrabků</t>
  </si>
  <si>
    <t>-6046158</t>
  </si>
  <si>
    <t>21.1.4</t>
  </si>
  <si>
    <t>Provizorní hrazení vtoku</t>
  </si>
  <si>
    <t>480018854</t>
  </si>
  <si>
    <t>21.1.5</t>
  </si>
  <si>
    <t>Stavidlo jalové propusti</t>
  </si>
  <si>
    <t>-1392816913</t>
  </si>
  <si>
    <t>21.1.6</t>
  </si>
  <si>
    <t>Uzávěr před turbinou</t>
  </si>
  <si>
    <t>-39625095</t>
  </si>
  <si>
    <t>21.1.7</t>
  </si>
  <si>
    <t>Provizorní hrazení propusti</t>
  </si>
  <si>
    <t>-102277751</t>
  </si>
  <si>
    <t>21.2</t>
  </si>
  <si>
    <t>Zařízení strojovny MVE</t>
  </si>
  <si>
    <t>21.2.1</t>
  </si>
  <si>
    <t>Turbina</t>
  </si>
  <si>
    <t>936057721</t>
  </si>
  <si>
    <t>21.2.2</t>
  </si>
  <si>
    <t>Regulace</t>
  </si>
  <si>
    <t>265601871</t>
  </si>
  <si>
    <t>21.2.3</t>
  </si>
  <si>
    <t>Generátor</t>
  </si>
  <si>
    <t>-1211539912</t>
  </si>
  <si>
    <t>21.2.4</t>
  </si>
  <si>
    <t>Vyčerpání HO</t>
  </si>
  <si>
    <t>-1999800081</t>
  </si>
  <si>
    <t>21.2.5</t>
  </si>
  <si>
    <t>Vyčerpání PV</t>
  </si>
  <si>
    <t>-963965635</t>
  </si>
  <si>
    <t>21.2.6</t>
  </si>
  <si>
    <t>Hrazení savky</t>
  </si>
  <si>
    <t>2081434805</t>
  </si>
  <si>
    <t>21.2.7</t>
  </si>
  <si>
    <t>Zdvihací zařízení</t>
  </si>
  <si>
    <t>-858085019</t>
  </si>
  <si>
    <t>21.3</t>
  </si>
  <si>
    <t>Ostatní</t>
  </si>
  <si>
    <t>21.3.1</t>
  </si>
  <si>
    <t>Dodavatelská dokumentace</t>
  </si>
  <si>
    <t>1721246716</t>
  </si>
  <si>
    <t xml:space="preserve">Dodavatelská dokumentace, která bude mimo jiné bude obsahovat realizační projekční dokumentaci pro instalaci dodaného zařízení na stavbě, požadované výkresy, zprávy, specifikace dodávek, kompletní konstrukční dokumentaci strojní části včetně kusovníků, detailů a sestav a příslušné výpočty. </t>
  </si>
  <si>
    <t>PS 22 - MVE – technologická část elektro</t>
  </si>
  <si>
    <t>22 - Technologická část elektro</t>
  </si>
  <si>
    <t xml:space="preserve">    22.1 - Zařízení vn</t>
  </si>
  <si>
    <t xml:space="preserve">    22.2 - Zařízení nn a systém řízení</t>
  </si>
  <si>
    <t>Technologická část elektro</t>
  </si>
  <si>
    <t>22.1</t>
  </si>
  <si>
    <t>Zařízení vn</t>
  </si>
  <si>
    <t>02.1</t>
  </si>
  <si>
    <t>Rozvaděč 22kV, označený jako R22</t>
  </si>
  <si>
    <t>ks</t>
  </si>
  <si>
    <t>512</t>
  </si>
  <si>
    <t>2096845961</t>
  </si>
  <si>
    <t>02.2</t>
  </si>
  <si>
    <t>Transformátor T1, 22/0.4kV</t>
  </si>
  <si>
    <t>817698862</t>
  </si>
  <si>
    <t>02.3</t>
  </si>
  <si>
    <t>Vnitřní kabelové rozvody vn</t>
  </si>
  <si>
    <t>kpl</t>
  </si>
  <si>
    <t>-1155082860</t>
  </si>
  <si>
    <t>02.4</t>
  </si>
  <si>
    <t>Bezpečnostní pomůcky a tabulky pro zařízení vn a nn</t>
  </si>
  <si>
    <t>-1120206421</t>
  </si>
  <si>
    <t>22.2</t>
  </si>
  <si>
    <t>Zařízení nn a systém řízení</t>
  </si>
  <si>
    <t>02.5</t>
  </si>
  <si>
    <t>Rozvaděč RH1</t>
  </si>
  <si>
    <t>1946967795</t>
  </si>
  <si>
    <t>02.6</t>
  </si>
  <si>
    <t>Rozvaděč RG1</t>
  </si>
  <si>
    <t>1025848065</t>
  </si>
  <si>
    <t>02.7</t>
  </si>
  <si>
    <t>Rozvaděč RG2</t>
  </si>
  <si>
    <t>-252773607</t>
  </si>
  <si>
    <t>02.8</t>
  </si>
  <si>
    <t>Skříň obchodního měření RE1, včetně propojovací kabeláže</t>
  </si>
  <si>
    <t>-1395357775</t>
  </si>
  <si>
    <t>02.9</t>
  </si>
  <si>
    <t>Rozvaděč RE2</t>
  </si>
  <si>
    <t>2042648956</t>
  </si>
  <si>
    <t>02.10</t>
  </si>
  <si>
    <t>Místní ovládací skříně</t>
  </si>
  <si>
    <t>-594690855</t>
  </si>
  <si>
    <t>02.11</t>
  </si>
  <si>
    <t>Rozvaděč DT1, včetně sw</t>
  </si>
  <si>
    <t>427535595</t>
  </si>
  <si>
    <t>02.12</t>
  </si>
  <si>
    <t>Rozvaděč DT2, včetně sw</t>
  </si>
  <si>
    <t>-2078784940</t>
  </si>
  <si>
    <t>02.13</t>
  </si>
  <si>
    <t>Rozvaděč DT3, včetně sw</t>
  </si>
  <si>
    <t>-1352817825</t>
  </si>
  <si>
    <t>02.14</t>
  </si>
  <si>
    <t>Operátorské pracoviště MVE jez Rajhrad v provozní budově</t>
  </si>
  <si>
    <t>-1208116265</t>
  </si>
  <si>
    <t>02.15</t>
  </si>
  <si>
    <t>Doplnění datového racku provozní budovy</t>
  </si>
  <si>
    <t>236678776</t>
  </si>
  <si>
    <t>02.16</t>
  </si>
  <si>
    <t>Čidla MaR</t>
  </si>
  <si>
    <t>-1410655255</t>
  </si>
  <si>
    <t>02.17</t>
  </si>
  <si>
    <t>Propojovací kabeláž generátorů G1 a G2</t>
  </si>
  <si>
    <t>-1316601608</t>
  </si>
  <si>
    <t>02.18</t>
  </si>
  <si>
    <t>Propojovací kabeláž pomocných zařízení</t>
  </si>
  <si>
    <t>-1732473248</t>
  </si>
  <si>
    <t>02.19</t>
  </si>
  <si>
    <t>Rozvaděč AXY1 pro komunikaci s dispečinkem DS, propojovací kabeláž</t>
  </si>
  <si>
    <t>1944312586</t>
  </si>
  <si>
    <t>02.20</t>
  </si>
  <si>
    <t>Kamerový systém</t>
  </si>
  <si>
    <t>2098381683</t>
  </si>
  <si>
    <t>02.21</t>
  </si>
  <si>
    <t>Dálkový přenos dat, úprava dispečinku PM</t>
  </si>
  <si>
    <t>110128437</t>
  </si>
  <si>
    <t>02.22</t>
  </si>
  <si>
    <t>Kabelové trasy</t>
  </si>
  <si>
    <t>-317371116</t>
  </si>
  <si>
    <t>02.23</t>
  </si>
  <si>
    <t>Uzemnění a ochranné pospojování</t>
  </si>
  <si>
    <t>-907661490</t>
  </si>
  <si>
    <t>02.24</t>
  </si>
  <si>
    <t>Utěsnění prostupů MVE</t>
  </si>
  <si>
    <t>-1955560937</t>
  </si>
  <si>
    <t>02.25</t>
  </si>
  <si>
    <t>Odpuzovač ryb</t>
  </si>
  <si>
    <t>2036754653</t>
  </si>
  <si>
    <t>02.26</t>
  </si>
  <si>
    <t>Dodavatelská realizační dokumentace</t>
  </si>
  <si>
    <t>373473950</t>
  </si>
  <si>
    <t>02.27</t>
  </si>
  <si>
    <t>Měření vlivu MVE na kvalitu elektrické energie</t>
  </si>
  <si>
    <t>-1253533884</t>
  </si>
  <si>
    <t>02.28</t>
  </si>
  <si>
    <t>Oživení, uvedení do provozu, individuální zkoušky</t>
  </si>
  <si>
    <t>-470584648</t>
  </si>
  <si>
    <t>02.29</t>
  </si>
  <si>
    <t>Revize elektrických zařízení</t>
  </si>
  <si>
    <t>817645890</t>
  </si>
  <si>
    <t>PS 25 - Objekt Stará Pila – strojní část</t>
  </si>
  <si>
    <t>OST - Ostatní</t>
  </si>
  <si>
    <t xml:space="preserve">    25 - Část strojní</t>
  </si>
  <si>
    <t>OST</t>
  </si>
  <si>
    <t>Část strojní</t>
  </si>
  <si>
    <t>25.1</t>
  </si>
  <si>
    <t>Dolní práh stavidla</t>
  </si>
  <si>
    <t>-968218756</t>
  </si>
  <si>
    <t>25.2</t>
  </si>
  <si>
    <t>Boční vedení stavidla s přírubami příčníku</t>
  </si>
  <si>
    <t>1085757481</t>
  </si>
  <si>
    <t>25.3</t>
  </si>
  <si>
    <t>Dolní práh česlí</t>
  </si>
  <si>
    <t>-889319379</t>
  </si>
  <si>
    <t>25.4</t>
  </si>
  <si>
    <t>Příčník pohonu</t>
  </si>
  <si>
    <t>-2096070377</t>
  </si>
  <si>
    <t>25.5</t>
  </si>
  <si>
    <t>Obslužná lávka</t>
  </si>
  <si>
    <t>135782258</t>
  </si>
  <si>
    <t>25.6</t>
  </si>
  <si>
    <t>Odnímatelné schody</t>
  </si>
  <si>
    <t>810290183</t>
  </si>
  <si>
    <t>25.7</t>
  </si>
  <si>
    <t>Česle</t>
  </si>
  <si>
    <t>884897630</t>
  </si>
  <si>
    <t>25.8</t>
  </si>
  <si>
    <t>Deska stavidla</t>
  </si>
  <si>
    <t>-1828580272</t>
  </si>
  <si>
    <t>25.9</t>
  </si>
  <si>
    <t>Soustrojí ručního pohonu</t>
  </si>
  <si>
    <t>kplt</t>
  </si>
  <si>
    <t>193372698</t>
  </si>
  <si>
    <t>25.10</t>
  </si>
  <si>
    <t>Cévové tyče</t>
  </si>
  <si>
    <t>-1958575115</t>
  </si>
  <si>
    <t>25.11</t>
  </si>
  <si>
    <t>PKO všech vnějších povrchů</t>
  </si>
  <si>
    <t>-1410431737</t>
  </si>
  <si>
    <t>25.12</t>
  </si>
  <si>
    <t>Demontáž - odstranění zbytků vedení dřevěných hradidel</t>
  </si>
  <si>
    <t>259861220</t>
  </si>
  <si>
    <t>Demontáž - odstranění zbytků vedení dřevěných hradidel, vč. likvidace</t>
  </si>
  <si>
    <t>25.13</t>
  </si>
  <si>
    <t>Dokumentace strojní části</t>
  </si>
  <si>
    <t>879051226</t>
  </si>
  <si>
    <t xml:space="preserve">Dokumentace strojní části - dílenská dokumentace, technologické postupy, dokumentace svařování, dokumentace PKO . </t>
  </si>
  <si>
    <t>25.14</t>
  </si>
  <si>
    <t>Dokumentace skutečného provedení</t>
  </si>
  <si>
    <t>-603441973</t>
  </si>
  <si>
    <t>25.15</t>
  </si>
  <si>
    <t>Provedení mezioperačních kontrol a kompexních zkoušek</t>
  </si>
  <si>
    <t>907800097</t>
  </si>
  <si>
    <t>C3037</t>
  </si>
  <si>
    <t>beton C 30/37</t>
  </si>
  <si>
    <t>433,302</t>
  </si>
  <si>
    <t>bed_rov</t>
  </si>
  <si>
    <t>bednění rovinné</t>
  </si>
  <si>
    <t>550,218</t>
  </si>
  <si>
    <t>UP_lice</t>
  </si>
  <si>
    <t>Úprava líce DS</t>
  </si>
  <si>
    <t>24,37</t>
  </si>
  <si>
    <t>leseni</t>
  </si>
  <si>
    <t>Těžké pracovní lešení</t>
  </si>
  <si>
    <t>169,44</t>
  </si>
  <si>
    <t>asf_nater_SV</t>
  </si>
  <si>
    <t>asfaltový svislý nátěr</t>
  </si>
  <si>
    <t>78,375</t>
  </si>
  <si>
    <t>bed_valcove</t>
  </si>
  <si>
    <t>bednění válcové</t>
  </si>
  <si>
    <t>324,69</t>
  </si>
  <si>
    <t>ŽB_most</t>
  </si>
  <si>
    <t>Železobeton mostovky</t>
  </si>
  <si>
    <t>55,35</t>
  </si>
  <si>
    <t>bed_most_B</t>
  </si>
  <si>
    <t>Bednění mostovky</t>
  </si>
  <si>
    <t>42,9</t>
  </si>
  <si>
    <t>bed_most_D</t>
  </si>
  <si>
    <t>107,1</t>
  </si>
  <si>
    <t>SO 01 - Vtokový objekt</t>
  </si>
  <si>
    <t>mostni_skruz</t>
  </si>
  <si>
    <t>Těžké podpěrné lešení</t>
  </si>
  <si>
    <t>472,68</t>
  </si>
  <si>
    <t>leseni_tezke</t>
  </si>
  <si>
    <t>74,25</t>
  </si>
  <si>
    <t xml:space="preserve">    3 - Svislé a kompletní konstrukce</t>
  </si>
  <si>
    <t xml:space="preserve">    4 - Vodorovné konstrukce</t>
  </si>
  <si>
    <t xml:space="preserve">    711 - Izolace proti vodě, vlhkosti a plynům</t>
  </si>
  <si>
    <t>E01 - Část elektro</t>
  </si>
  <si>
    <t>Svislé a kompletní konstrukce</t>
  </si>
  <si>
    <t>312311911</t>
  </si>
  <si>
    <t>Výplňová zeď z betonu prostého tř. C 16/20</t>
  </si>
  <si>
    <t>965288316</t>
  </si>
  <si>
    <t>Nadzákladové zdi z betonu prostého výplňové bez zvláštních nároků na vliv prostředí tř. C 16/20</t>
  </si>
  <si>
    <t>https://podminky.urs.cz/item/CS_URS_2023_01/312311911</t>
  </si>
  <si>
    <t>Viz příloha D.1.4.2.1 až D.1.4.2.13</t>
  </si>
  <si>
    <t>Vtokový pilíř</t>
  </si>
  <si>
    <t>5,8 "m2"*7,15</t>
  </si>
  <si>
    <t>19,8"m2"*5,15</t>
  </si>
  <si>
    <t>15,15"m2"*4,0</t>
  </si>
  <si>
    <t>321321116R</t>
  </si>
  <si>
    <t>Konstrukce vodních staveb ze ŽB mrazuvzdorného tř. C 30/37 - XC4, XD2, XF3, XA1</t>
  </si>
  <si>
    <t>903162585</t>
  </si>
  <si>
    <t>Konstrukce vodních staveb z betonu přehrad, jezů a plavebních komor, spodní stavby vodních elektráren, jader přehrad, odběrných věží a výpustných zařízení, opěrných zdí, šachet, šachtic a ostatních konstrukcí železového pro prostředí s mrazovými cykly tř. C 30/37 - XC4, XD2, XF3, XA1</t>
  </si>
  <si>
    <t>Viz příloha C.3 a D.1.9.14 a Viz výkres vtokového SO</t>
  </si>
  <si>
    <t>5,61"m2"*1,0 "základ"+5,1*3,2 "m2, zeď" "Zeď D.S. SO04 až schodiště"</t>
  </si>
  <si>
    <t>"Bloky 01/I"</t>
  </si>
  <si>
    <t>60,3 "Blok 1 "</t>
  </si>
  <si>
    <t>29,4 "Blok 2"</t>
  </si>
  <si>
    <t xml:space="preserve">34,7  "Blok 3"</t>
  </si>
  <si>
    <t>44,3 "Blok 4 "</t>
  </si>
  <si>
    <t xml:space="preserve">20,65  "Blok 5 "</t>
  </si>
  <si>
    <t xml:space="preserve">26,5  "Blok 6"</t>
  </si>
  <si>
    <t xml:space="preserve">34,2  "Blok 7 "</t>
  </si>
  <si>
    <t xml:space="preserve">34,8  "Blok 8"</t>
  </si>
  <si>
    <t xml:space="preserve">13,36  "Blok 9"</t>
  </si>
  <si>
    <t>ŽB deska nátokového pilíře</t>
  </si>
  <si>
    <t>40,75"m2"*0,3</t>
  </si>
  <si>
    <t>"Bloky 01/II"</t>
  </si>
  <si>
    <t>0,95*9,00 "Blok 1 - část pod vtokem"</t>
  </si>
  <si>
    <t>5,66*6,71 "Blok 2"</t>
  </si>
  <si>
    <t>45,34*0,60 "Blok 4"</t>
  </si>
  <si>
    <t>45,34*0,60 "Blok 5"</t>
  </si>
  <si>
    <t>321351010</t>
  </si>
  <si>
    <t>Bednění konstrukcí vodních staveb rovinné - zřízení</t>
  </si>
  <si>
    <t>-2040105096</t>
  </si>
  <si>
    <t>Bednění konstrukcí z betonu prostého nebo železového vodních staveb přehrad, jezů a plavebních komor, spodní stavby vodních elektráren, jader přehrad, odběrných věží a výpustných zařízení, opěrných zdí, šachet, šachtic a ostatních konstrukcí zřízení ploch rovinných</t>
  </si>
  <si>
    <t>https://podminky.urs.cz/item/CS_URS_2023_01/321351010</t>
  </si>
  <si>
    <t>Poznámka k položce:_x000d_
je třeba zohlednit do ceny pohledový ŽB</t>
  </si>
  <si>
    <t>"Blok 4 " 9,9</t>
  </si>
  <si>
    <t>"Blok 5 " 67,83</t>
  </si>
  <si>
    <t>"Blok 9" 63,0+22,5</t>
  </si>
  <si>
    <t>27,4 "nazapočtené pracovní spáry"</t>
  </si>
  <si>
    <t>2*0,95 "Blok 1 - část pod vtokem"</t>
  </si>
  <si>
    <t>2*5,66 + 0,70*6,71 +0,80*6,71 "Blok 2"</t>
  </si>
  <si>
    <t>2*45,34 + 0,60*4,34+0,60*5,74 "Blok 4"</t>
  </si>
  <si>
    <t>2*45,34*0,60*4,34+0,60*5,74 "Blok 5"</t>
  </si>
  <si>
    <t>321351020</t>
  </si>
  <si>
    <t>Bednění konstrukcí vodních staveb válcově zakřivené - zřízení</t>
  </si>
  <si>
    <t>1967515849</t>
  </si>
  <si>
    <t>Bednění konstrukcí z betonu prostého nebo železového vodních staveb přehrad, jezů a plavebních komor, spodní stavby vodních elektráren, jader přehrad, odběrných věží a výpustných zařízení, opěrných zdí, šachet, šachtic a ostatních konstrukcí zřízení ploch válcově zakřivených</t>
  </si>
  <si>
    <t>https://podminky.urs.cz/item/CS_URS_2023_01/321351020</t>
  </si>
  <si>
    <t xml:space="preserve">"Blok 3" 2,4 </t>
  </si>
  <si>
    <t>"Blok 6" 87,42</t>
  </si>
  <si>
    <t>"Blok 7" 115,83</t>
  </si>
  <si>
    <t>"Blok 8" 115,4</t>
  </si>
  <si>
    <t>"Blok 9" 3,64</t>
  </si>
  <si>
    <t>321352010</t>
  </si>
  <si>
    <t>Bednění konstrukcí vodních staveb rovinné - odstranění</t>
  </si>
  <si>
    <t>-154715378</t>
  </si>
  <si>
    <t>Bednění konstrukcí z betonu prostého nebo železového vodních staveb přehrad, jezů a plavebních komor, spodní stavby vodních elektráren, jader přehrad, odběrných věží a výpustných zařízení, opěrných zdí, šachet, šachtic a ostatních konstrukcí odstranění ploch rovinných</t>
  </si>
  <si>
    <t>https://podminky.urs.cz/item/CS_URS_2023_01/321352010</t>
  </si>
  <si>
    <t>321352020</t>
  </si>
  <si>
    <t>Bednění konstrukcí vodních staveb válcově zakřivené - odstranění</t>
  </si>
  <si>
    <t>94307783</t>
  </si>
  <si>
    <t>Bednění konstrukcí z betonu prostého nebo železového vodních staveb přehrad, jezů a plavebních komor, spodní stavby vodních elektráren, jader přehrad, odběrných věží a výpustných zařízení, opěrných zdí, šachet, šachtic a ostatních konstrukcí odstranění ploch válcově zakřivených</t>
  </si>
  <si>
    <t>https://podminky.urs.cz/item/CS_URS_2023_01/321352020</t>
  </si>
  <si>
    <t>321366111</t>
  </si>
  <si>
    <t>Výztuž železobetonových konstrukcí vodních staveb z oceli 10 505 D do 12 mm</t>
  </si>
  <si>
    <t>946468449</t>
  </si>
  <si>
    <t>Výztuž železobetonových konstrukcí vodních staveb přehrad, jezů a plavebních komor, spodní stavby vodních elektráren, jader přehrad, odběrných věží a výpustných zařízení, opěrných zdí, šachet, šachtic a ostatních konstrukcí jednotlivé pruty průměru do 12 mm, z oceli 10 505 (R) nebo BSt 500</t>
  </si>
  <si>
    <t>https://podminky.urs.cz/item/CS_URS_2023_01/321366111</t>
  </si>
  <si>
    <t>C3037*35 "kg/m3" /1000</t>
  </si>
  <si>
    <t>321366112</t>
  </si>
  <si>
    <t>Výztuž železobetonových konstrukcí vodních staveb z oceli 10 505 D do 32 mm</t>
  </si>
  <si>
    <t>459982712</t>
  </si>
  <si>
    <t>Výztuž železobetonových konstrukcí vodních staveb přehrad, jezů a plavebních komor, spodní stavby vodních elektráren, jader přehrad, odběrných věží a výpustných zařízení, opěrných zdí, šachet, šachtic a ostatních konstrukcí jednotlivé pruty přes 12 do 32 mm, z oceli 10 505 (R) nebo BSt 500</t>
  </si>
  <si>
    <t>https://podminky.urs.cz/item/CS_URS_2023_01/321366112</t>
  </si>
  <si>
    <t>C3037*80 "kg/m3" /1000</t>
  </si>
  <si>
    <t>334323318</t>
  </si>
  <si>
    <t>Mostní bloky ložisek ze ŽB C 30/37</t>
  </si>
  <si>
    <t>1482296743</t>
  </si>
  <si>
    <t>Mostní bloky ložisek z betonu železového C 30/37</t>
  </si>
  <si>
    <t>https://podminky.urs.cz/item/CS_URS_2023_01/334323318</t>
  </si>
  <si>
    <t>Viz přílohu D.1.9.19.6</t>
  </si>
  <si>
    <t>0,400*0,500*(0,120+0,100) * 9 "ks"</t>
  </si>
  <si>
    <t>334361266</t>
  </si>
  <si>
    <t>Výztuž úložných prahů ložisek z betonářské oceli 10 505</t>
  </si>
  <si>
    <t>386437891</t>
  </si>
  <si>
    <t>Výztuž betonářská mostních konstrukcí opěr, úložných prahů, křídel, závěrných zídek, bloků ložisek, pilířů a sloupů z oceli 10 505 (R) nebo BSt 500 úložných prahů ložisek</t>
  </si>
  <si>
    <t>https://podminky.urs.cz/item/CS_URS_2023_01/334361266</t>
  </si>
  <si>
    <t>0,030*9</t>
  </si>
  <si>
    <t>Vodorovné konstrukce</t>
  </si>
  <si>
    <t>421321128</t>
  </si>
  <si>
    <t>Mostní nosné konstrukce deskové ze ŽB C 30/37</t>
  </si>
  <si>
    <t>1139397127</t>
  </si>
  <si>
    <t>Mostní železobetonové nosné konstrukce deskové nebo klenbové deskové, z betonu C 30/37</t>
  </si>
  <si>
    <t>https://podminky.urs.cz/item/CS_URS_2023_01/421321128</t>
  </si>
  <si>
    <t>0,50*9,00*11,90</t>
  </si>
  <si>
    <t>2*0,50*9,00*0,20</t>
  </si>
  <si>
    <t>421351131</t>
  </si>
  <si>
    <t>Bednění boční stěny konstrukcí mostů výšky do 350 mm - zřízení</t>
  </si>
  <si>
    <t>158328925</t>
  </si>
  <si>
    <t>Bednění deskových konstrukcí mostů z betonu železového nebo předpjatého zřízení boční stěny výšky do 350 mm</t>
  </si>
  <si>
    <t>https://podminky.urs.cz/item/CS_URS_2023_01/421351131</t>
  </si>
  <si>
    <t>0,50*2*(9,00+11,90)</t>
  </si>
  <si>
    <t xml:space="preserve">2*2*0,50*9,00 + 2*2*0,50*0,20 + 2*0,20*9,00 </t>
  </si>
  <si>
    <t>421351231</t>
  </si>
  <si>
    <t>Bednění stěny boční konstrukcí mostů výšky do 350 mm - odstranění</t>
  </si>
  <si>
    <t>1828141501</t>
  </si>
  <si>
    <t>Bednění deskových konstrukcí mostů z betonu železového nebo předpjatého odstranění boční stěny výšky do 350 mm</t>
  </si>
  <si>
    <t>https://podminky.urs.cz/item/CS_URS_2023_01/421351231</t>
  </si>
  <si>
    <t>421361226</t>
  </si>
  <si>
    <t>Výztuž ŽB deskového mostu z betonářské oceli 10 505</t>
  </si>
  <si>
    <t>-711659522</t>
  </si>
  <si>
    <t>Výztuž deskových konstrukcí z betonářské oceli 10 505 (R) nebo BSt 500 deskového mostu</t>
  </si>
  <si>
    <t>https://podminky.urs.cz/item/CS_URS_2023_01/421361226</t>
  </si>
  <si>
    <t>ŽB_most*0,220 "220 Kg/m3"</t>
  </si>
  <si>
    <t>421955112</t>
  </si>
  <si>
    <t>Bednění z překližek na mostní skruži - zřízení</t>
  </si>
  <si>
    <t>1624292605</t>
  </si>
  <si>
    <t>Bednění na mostní skruži zřízení bednění z překližek</t>
  </si>
  <si>
    <t>https://podminky.urs.cz/item/CS_URS_2023_01/421955112</t>
  </si>
  <si>
    <t>9,00*11,90</t>
  </si>
  <si>
    <t>421955212</t>
  </si>
  <si>
    <t>Bednění z překližek na mostní skruži - odstranění</t>
  </si>
  <si>
    <t>1039354827</t>
  </si>
  <si>
    <t>Bednění na mostní skruži odstranění bednění z překližek</t>
  </si>
  <si>
    <t>https://podminky.urs.cz/item/CS_URS_2023_01/421955212</t>
  </si>
  <si>
    <t>428351111</t>
  </si>
  <si>
    <t>Bednění bloku ložiska zřízení a odstranění</t>
  </si>
  <si>
    <t>-1505224809</t>
  </si>
  <si>
    <t>https://podminky.urs.cz/item/CS_URS_2023_01/428351111</t>
  </si>
  <si>
    <t>2*(0,400+0,500)*(0,120+0,100) * 9 "ks"</t>
  </si>
  <si>
    <t>428992111</t>
  </si>
  <si>
    <t>Osazení mostního ložiska elastomerového zatížení do 400 kN</t>
  </si>
  <si>
    <t>-2081495147</t>
  </si>
  <si>
    <t>https://podminky.urs.cz/item/CS_URS_2023_01/428992111</t>
  </si>
  <si>
    <t>4 "ks, lávka hrubých česlí"</t>
  </si>
  <si>
    <t>428-R01</t>
  </si>
  <si>
    <t>posuvné elastomerové ložisko 150x200x42 (kat. 4 AEL-A)</t>
  </si>
  <si>
    <t>-1984717111</t>
  </si>
  <si>
    <t>428-R02</t>
  </si>
  <si>
    <t>neposuvné elastomerové ložisko 150x200x42 (kat. 4 AEL-A)</t>
  </si>
  <si>
    <t>103340392</t>
  </si>
  <si>
    <t>428992112</t>
  </si>
  <si>
    <t>Osazení mostního ložiska elastomerového zatížení přes 400 do 1800 kN</t>
  </si>
  <si>
    <t>435144015</t>
  </si>
  <si>
    <t>https://podminky.urs.cz/item/CS_URS_2023_01/428992112</t>
  </si>
  <si>
    <t>2 "ks - pevná ložiska mostu 300x400x52"</t>
  </si>
  <si>
    <t>2 "ks - posuvná ložiska mostu 200x400x52"</t>
  </si>
  <si>
    <t>2 "ks - posuvná ložiska mostu 200x250x52"</t>
  </si>
  <si>
    <t>428-R03</t>
  </si>
  <si>
    <t xml:space="preserve">pevné elastomerové ložisko 300x400x52 </t>
  </si>
  <si>
    <t>1716045550</t>
  </si>
  <si>
    <t>428-R04</t>
  </si>
  <si>
    <t>posuvné elastomerové ložisko 200x400x52</t>
  </si>
  <si>
    <t>-1887564081</t>
  </si>
  <si>
    <t>428-R05</t>
  </si>
  <si>
    <t>posuvné elastomerové ložisko 200x250x52</t>
  </si>
  <si>
    <t>-909175300</t>
  </si>
  <si>
    <t>451315114</t>
  </si>
  <si>
    <t>Podkladní nebo výplňová vrstva z betonu C 12/15 tl do 100 mm</t>
  </si>
  <si>
    <t>-1913805169</t>
  </si>
  <si>
    <t>Podkladní a výplňové vrstvy z betonu prostého tloušťky do 100 mm, z betonu C 12/15</t>
  </si>
  <si>
    <t>https://podminky.urs.cz/item/CS_URS_2023_01/451315114</t>
  </si>
  <si>
    <t>Poznámka k položce:_x000d_
Beton C 12/15 X0</t>
  </si>
  <si>
    <t>Viz výkres vtokového SO</t>
  </si>
  <si>
    <t>204,0</t>
  </si>
  <si>
    <t>931994142</t>
  </si>
  <si>
    <t>Těsnění dilatační spáry betonové konstrukce polyuretanovým tmelem do pl 4,0 cm2</t>
  </si>
  <si>
    <t>-416918378</t>
  </si>
  <si>
    <t>Těsnění spáry betonové konstrukce pásy, profily, tmely tmelem polyuretanovým spáry dilatační do 4,0 cm2</t>
  </si>
  <si>
    <t>https://podminky.urs.cz/item/CS_URS_2023_01/931994142</t>
  </si>
  <si>
    <t>4,8+0,6+9,15+4,61*2+0,6 "DS"</t>
  </si>
  <si>
    <t>931994151</t>
  </si>
  <si>
    <t>Těsnění spáry betonové konstrukce spárovým profilem průřezu 20/20 mm</t>
  </si>
  <si>
    <t>-310653633</t>
  </si>
  <si>
    <t>Těsnění spáry betonové konstrukce pásy, profily, tmely spárovým profilem průřezu 20/20 mm</t>
  </si>
  <si>
    <t>https://podminky.urs.cz/item/CS_URS_2023_01/931994151</t>
  </si>
  <si>
    <t>936501111R</t>
  </si>
  <si>
    <t>Limnigrafická lať</t>
  </si>
  <si>
    <t>-279803911</t>
  </si>
  <si>
    <t xml:space="preserve">Limnigrafická lať osazená v jakémkoliv sklonu. Podrobná specifikace dle výkresu D.1.4.5.27.- Kompletní zřízení 1m limigrafické lati dle výkazu. 
</t>
  </si>
  <si>
    <t>Viz D.1.4.5.27.</t>
  </si>
  <si>
    <t>4,45</t>
  </si>
  <si>
    <t>941111111</t>
  </si>
  <si>
    <t>Montáž lešení řadového trubkového lehkého s podlahami zatížení do 200 kg/m2 š od 0,6 do 0,9 m v do 10 m</t>
  </si>
  <si>
    <t>-644298325</t>
  </si>
  <si>
    <t>Montáž lešení řadového trubkového lehkého pracovního s podlahami s provozním zatížením tř. 3 do 200 kg/m2 šířky tř. W06 od 0,6 do 0,9 m, výšky do 10 m</t>
  </si>
  <si>
    <t>https://podminky.urs.cz/item/CS_URS_2023_01/941111111</t>
  </si>
  <si>
    <t>1,94*5,0</t>
  </si>
  <si>
    <t>32,6*4,9</t>
  </si>
  <si>
    <t>941111211</t>
  </si>
  <si>
    <t>Příplatek k lešení řadovému trubkovému lehkému s podlahami š 0,9 m v 10 m za první a ZKD den použití</t>
  </si>
  <si>
    <t>970729482</t>
  </si>
  <si>
    <t>Montáž lešení řadového trubkového lehkého pracovního s podlahami s provozním zatížením tř. 3 do 200 kg/m2 Příplatek za první a každý další den použití lešení k ceně -1111</t>
  </si>
  <si>
    <t>https://podminky.urs.cz/item/CS_URS_2023_01/941111211</t>
  </si>
  <si>
    <t>leseni*30</t>
  </si>
  <si>
    <t>941111811</t>
  </si>
  <si>
    <t>Demontáž lešení řadového trubkového lehkého s podlahami zatížení do 200 kg/m2 š od 0,6 do 0,9 m v do 10 m</t>
  </si>
  <si>
    <t>-888590645</t>
  </si>
  <si>
    <t>Demontáž lešení řadového trubkového lehkého pracovního s podlahami s provozním zatížením tř. 3 do 200 kg/m2 šířky tř. W06 od 0,6 do 0,9 m, výšky do 10 m</t>
  </si>
  <si>
    <t>https://podminky.urs.cz/item/CS_URS_2023_01/941111811</t>
  </si>
  <si>
    <t>943121111</t>
  </si>
  <si>
    <t>Montáž lešení prostorového trubkového těžkého bez podlah zatížení tř. 4 do 300 kg/m2 v do 20 m</t>
  </si>
  <si>
    <t>1052682256</t>
  </si>
  <si>
    <t>Montáž lešení prostorového trubkového těžkého pracovního nebo podpěrného bez podlah s provozním zatížením tř. 4 od 200 do 300 kg/m2, výšky do 20 m</t>
  </si>
  <si>
    <t xml:space="preserve">Pod lávkou </t>
  </si>
  <si>
    <t>943121211</t>
  </si>
  <si>
    <t>Příplatek k lešení prostorovému trubkovému těžkému bez podlah tř.4 v 20 m za první a ZKD den použití</t>
  </si>
  <si>
    <t>622599431</t>
  </si>
  <si>
    <t>Montáž lešení prostorového trubkového těžkého pracovního nebo podpěrného bez podlah Příplatek za první a každý další den použití lešení k ceně -1111</t>
  </si>
  <si>
    <t>leseni_tezke*30</t>
  </si>
  <si>
    <t>943121811</t>
  </si>
  <si>
    <t>Demontáž lešení prostorového trubkového těžkého bez podlah zatížení tř. 4 do 300 kg/m2 v přes 10 do 20 m</t>
  </si>
  <si>
    <t>-561830475</t>
  </si>
  <si>
    <t>Demontáž lešení prostorového trubkového těžkého pracovního nebo podpěrného bez podlah s provozním zatížením tř. 4 od 200 do 300 kg/m2, výšky do 20 m</t>
  </si>
  <si>
    <t>https://podminky.urs.cz/item/CS_URS_2023_01/943121811</t>
  </si>
  <si>
    <t>948411111</t>
  </si>
  <si>
    <t>Zřízení podpěrné skruže dočasné kovové z věží výšky do 10 m</t>
  </si>
  <si>
    <t>1978421886</t>
  </si>
  <si>
    <t>Podpěrné skruže a podpěry dočasné kovové zřízení skruží z věží výšky do 10 m</t>
  </si>
  <si>
    <t>https://podminky.urs.cz/item/CS_URS_2023_01/948411111</t>
  </si>
  <si>
    <t>4,1*9,00*(5,8+5,6)/2</t>
  </si>
  <si>
    <t>5,5*9,00*(6,0+4,6)/2</t>
  </si>
  <si>
    <t>948411211</t>
  </si>
  <si>
    <t>Odstranění podpěrné skruže dočasné kovové z věží výšky do 10 m</t>
  </si>
  <si>
    <t>-1725699065</t>
  </si>
  <si>
    <t>Podpěrné skruže a podpěry dočasné kovové odstranění skruží z věží výšky do 10 m</t>
  </si>
  <si>
    <t>https://podminky.urs.cz/item/CS_URS_2023_01/948411211</t>
  </si>
  <si>
    <t>948411911</t>
  </si>
  <si>
    <t>Měsíční nájemné podpěrné skruže dočasné kovové z věží výšky do 10 m</t>
  </si>
  <si>
    <t>524873108</t>
  </si>
  <si>
    <t>Podpěrné skruže a podpěry dočasné kovové měsíční nájemné skruží z věží výšky do 10 m</t>
  </si>
  <si>
    <t>https://podminky.urs.cz/item/CS_URS_2023_01/948411911</t>
  </si>
  <si>
    <t>mostni_skruz*3</t>
  </si>
  <si>
    <t>953312122</t>
  </si>
  <si>
    <t>Vložky do svislých dilatačních spár z extrudovaných polystyrénových desek tl. přes 10 do 20 mm</t>
  </si>
  <si>
    <t>-1292618045</t>
  </si>
  <si>
    <t>Vložky svislé do dilatačních spár z polystyrenových desek extrudovaných včetně dodání a osazení, v jakémkoliv zdivu přes 10 do 20 mm</t>
  </si>
  <si>
    <t>(4,8+9,15+4,61)*0,6 "DS"</t>
  </si>
  <si>
    <t>953333321</t>
  </si>
  <si>
    <t>PVC těsnící pás do dilatačních spar betonových kcí vnitřní š 240 mm</t>
  </si>
  <si>
    <t>1628499113</t>
  </si>
  <si>
    <t>PVC těsnící pás do betonových konstrukcí do dilatačních spar vnitřní, pokládaný doprostřed konstrukce mezi výztuž šířky 240 mm</t>
  </si>
  <si>
    <t>https://podminky.urs.cz/item/CS_URS_2023_01/953333321</t>
  </si>
  <si>
    <t>4,8+9,15+4,61</t>
  </si>
  <si>
    <t>953334315</t>
  </si>
  <si>
    <t>Kombinovaný těsnící PVC pás s bobtnavým profilem do pracovních spar betonových kcí š 150 mm</t>
  </si>
  <si>
    <t>878996520</t>
  </si>
  <si>
    <t>Kombinovaný těsnící pás do pracovních spar betonových konstrukcí PVC pás s bobtnavým kruhovým profilem šířky 150 mm</t>
  </si>
  <si>
    <t>https://podminky.urs.cz/item/CS_URS_2023_01/953334315</t>
  </si>
  <si>
    <t>24,5+16,0</t>
  </si>
  <si>
    <t>953961112</t>
  </si>
  <si>
    <t>Kotvy chemickým tmelem M 10 hl 90 mm do betonu, ŽB nebo kamene s vyvrtáním otvoru</t>
  </si>
  <si>
    <t>2147109117</t>
  </si>
  <si>
    <t>Kotvy chemické s vyvrtáním otvoru do betonu, železobetonu nebo tvrdého kamene tmel, velikost M 10, hloubka 90 mm</t>
  </si>
  <si>
    <t>https://podminky.urs.cz/item/CS_URS_2023_01/953961112</t>
  </si>
  <si>
    <t>"Z3+Z4+Z5" 56+40+32</t>
  </si>
  <si>
    <t>"Z12+Z13" 8+10</t>
  </si>
  <si>
    <t>953965115</t>
  </si>
  <si>
    <t>Kotevní šroub pro chemické kotvy M 10 dl 130 mm</t>
  </si>
  <si>
    <t>545871422</t>
  </si>
  <si>
    <t>Kotvy chemické s vyvrtáním otvoru kotevní šrouby pro chemické kotvy, velikost M 10, délka 130 mm</t>
  </si>
  <si>
    <t>https://podminky.urs.cz/item/CS_URS_2023_01/953965115</t>
  </si>
  <si>
    <t>985331113</t>
  </si>
  <si>
    <t>Dodatečné vlepování betonářské výztuže D 12 mm do cementové aktivované malty včetně vyvrtání otvoru</t>
  </si>
  <si>
    <t>CS ÚRS 2022 01</t>
  </si>
  <si>
    <t>2000724773</t>
  </si>
  <si>
    <t>Dodatečné vlepování betonářské výztuže včetně vyvrtání a vyčištění otvoru cementovou aktivovanou maltou průměr výztuže 12 mm</t>
  </si>
  <si>
    <t>https://podminky.urs.cz/item/CS_URS_2022_01/985331113</t>
  </si>
  <si>
    <t xml:space="preserve">(1,9*5,4)*4 "ks/m2 </t>
  </si>
  <si>
    <t>0,4*41 "ks"</t>
  </si>
  <si>
    <t>13021013</t>
  </si>
  <si>
    <t>tyč ocelová žebírková jakost BSt 500S výztuž do betonu D 12mm</t>
  </si>
  <si>
    <t>1771228844</t>
  </si>
  <si>
    <t>tyč ocelová kruhová žebírková DIN 488 jakost B500B (10 505) výztuž do betonu D 12mm</t>
  </si>
  <si>
    <t>0,7*41 "ks"*0,888"kg/m"/1000</t>
  </si>
  <si>
    <t>-562921276</t>
  </si>
  <si>
    <t>711</t>
  </si>
  <si>
    <t>Izolace proti vodě, vlhkosti a plynům</t>
  </si>
  <si>
    <t>711112001</t>
  </si>
  <si>
    <t>Provedení izolace proti zemní vlhkosti svislé za studena nátěrem penetračním</t>
  </si>
  <si>
    <t>-461170969</t>
  </si>
  <si>
    <t>Provedení izolace proti zemní vlhkosti natěradly a tmely za studena na ploše svislé S nátěrem penetračním</t>
  </si>
  <si>
    <t>https://podminky.urs.cz/item/CS_URS_2023_01/711112001</t>
  </si>
  <si>
    <t>Viz příloha C.3 a D.1.9.14</t>
  </si>
  <si>
    <t>20,9*3,75</t>
  </si>
  <si>
    <t>11163150</t>
  </si>
  <si>
    <t>lak penetrační asfaltový</t>
  </si>
  <si>
    <t>470188610</t>
  </si>
  <si>
    <t>78,375*0,00034 'Přepočtené koeficientem množství</t>
  </si>
  <si>
    <t>711112002</t>
  </si>
  <si>
    <t>Provedení izolace proti zemní vlhkosti svislé za studena lakem asfaltovým</t>
  </si>
  <si>
    <t>-576250400</t>
  </si>
  <si>
    <t>Provedení izolace proti zemní vlhkosti natěradly a tmely za studena na ploše svislé S nátěrem lakem asfaltovým</t>
  </si>
  <si>
    <t>https://podminky.urs.cz/item/CS_URS_2023_01/711112002</t>
  </si>
  <si>
    <t>49</t>
  </si>
  <si>
    <t>11163152</t>
  </si>
  <si>
    <t>lak hydroizolační asfaltový</t>
  </si>
  <si>
    <t>-776489200</t>
  </si>
  <si>
    <t>78,375*0,00041 'Přepočtené koeficientem množství</t>
  </si>
  <si>
    <t>50</t>
  </si>
  <si>
    <t>998711101</t>
  </si>
  <si>
    <t>Přesun hmot tonážní pro izolace proti vodě, vlhkosti a plynům v objektech v do 6 m</t>
  </si>
  <si>
    <t>-974669501</t>
  </si>
  <si>
    <t>Přesun hmot pro izolace proti vodě, vlhkosti a plynům stanovený z hmotnosti přesunovaného materiálu vodorovná dopravní vzdálenost do 50 m v objektech výšky do 6 m</t>
  </si>
  <si>
    <t>https://podminky.urs.cz/item/CS_URS_2023_01/998711101</t>
  </si>
  <si>
    <t>51</t>
  </si>
  <si>
    <t>767161111</t>
  </si>
  <si>
    <t>Montáž zábradlí rovného z trubek do zdi hm do 20 kg</t>
  </si>
  <si>
    <t>-678843206</t>
  </si>
  <si>
    <t>Montáž zábradlí rovného z trubek nebo tenkostěnných profilů do zdiva, hmotnosti 1 m zábradlí do 20 kg</t>
  </si>
  <si>
    <t>https://podminky.urs.cz/item/CS_URS_2023_01/767161111</t>
  </si>
  <si>
    <t>"Z3 - viz D.1.4.5.17" 18,900</t>
  </si>
  <si>
    <t>"Z4 - viz D.1.4.5.17" 13,000</t>
  </si>
  <si>
    <t>"Z5 - viz D.1.4.5.17" 10,700</t>
  </si>
  <si>
    <t>"Z12 - rovná část - viz D.1.4.5.18" 4,050</t>
  </si>
  <si>
    <t>52</t>
  </si>
  <si>
    <t>76799-R10.1</t>
  </si>
  <si>
    <t>Z3,Z4,Z5 dodávka ocelového trubkového zábradlí, vč. povrchové úpravy - žárové zinkování</t>
  </si>
  <si>
    <t>675036169</t>
  </si>
  <si>
    <t>"viz D.1.4.5.23 / Z3,Z4,Z5" 793,00</t>
  </si>
  <si>
    <t>53</t>
  </si>
  <si>
    <t>767220110</t>
  </si>
  <si>
    <t>Montáž zábradlí schodišťového hm do 15 kg z trubek do zdi</t>
  </si>
  <si>
    <t>1473730215</t>
  </si>
  <si>
    <t>Montáž schodišťového zábradlí z trubek nebo tenkostěnných profilů do zdiva, hmotnosti 1 m zábradlí do 15 kg</t>
  </si>
  <si>
    <t>https://podminky.urs.cz/item/CS_URS_2023_01/767220110</t>
  </si>
  <si>
    <t>"Z12 - schodišťová část" 7,7+0,7</t>
  </si>
  <si>
    <t>54</t>
  </si>
  <si>
    <t>76799-R10.2</t>
  </si>
  <si>
    <t>Z12-Z13 dodávka ocelového trubkového zábradlí, vč. povrchové úpravy - žárové zinkování</t>
  </si>
  <si>
    <t>-858867292</t>
  </si>
  <si>
    <t>"viz D.1.4.5.23 / Z12-Z13" 308,00</t>
  </si>
  <si>
    <t>55</t>
  </si>
  <si>
    <t>998767101</t>
  </si>
  <si>
    <t>Přesun hmot tonážní pro zámečnické konstrukce v objektech v do 6 m</t>
  </si>
  <si>
    <t>-2018289199</t>
  </si>
  <si>
    <t>Přesun hmot pro zámečnické konstrukce stanovený z hmotnosti přesunovaného materiálu vodorovná dopravní vzdálenost do 50 m v objektech výšky do 6 m</t>
  </si>
  <si>
    <t>https://podminky.urs.cz/item/CS_URS_2023_01/998767101</t>
  </si>
  <si>
    <t>E01</t>
  </si>
  <si>
    <t>Část elektro</t>
  </si>
  <si>
    <t>56</t>
  </si>
  <si>
    <t>E01.01</t>
  </si>
  <si>
    <t>Plastová kabelová chránička HDPE DN 110, zevně korugovaná chránička, včetně uložení</t>
  </si>
  <si>
    <t>-1120840072</t>
  </si>
  <si>
    <t>13,5 *4 "ks"</t>
  </si>
  <si>
    <t>57</t>
  </si>
  <si>
    <t>E01.02</t>
  </si>
  <si>
    <t>Plastová kabelová chránička HDPE DN 160, zevně korugovaná chránička, včetně uložení</t>
  </si>
  <si>
    <t>966066261</t>
  </si>
  <si>
    <t>13,5 *1 "ks"</t>
  </si>
  <si>
    <t>58</t>
  </si>
  <si>
    <t>E01.03</t>
  </si>
  <si>
    <t>Zřízení betonové kabelové šachty</t>
  </si>
  <si>
    <t>-1225278834</t>
  </si>
  <si>
    <t xml:space="preserve">Zřízení betonové kabelové šachty
- beton
- bednění
- výztuž
- podpěrné lešení
- podkladní beton 
- žebřík
- cca 5,6 m3 betonu (z toho cca 1,3 m3 plošná nadbetonávka desky)
</t>
  </si>
  <si>
    <t>dlazba</t>
  </si>
  <si>
    <t>Podlaha z dlaždic</t>
  </si>
  <si>
    <t>61,3</t>
  </si>
  <si>
    <t>sokl</t>
  </si>
  <si>
    <t>Sokl dlažby</t>
  </si>
  <si>
    <t>19,8</t>
  </si>
  <si>
    <t>57,95</t>
  </si>
  <si>
    <t>bed_negativ</t>
  </si>
  <si>
    <t>bednění negativní</t>
  </si>
  <si>
    <t>22,63</t>
  </si>
  <si>
    <t>1152,764</t>
  </si>
  <si>
    <t>17,94</t>
  </si>
  <si>
    <t>bed_vtlak</t>
  </si>
  <si>
    <t>bednění vtlakové</t>
  </si>
  <si>
    <t>74,809</t>
  </si>
  <si>
    <t>540,94</t>
  </si>
  <si>
    <t>SO 02 - Strojovna MVE</t>
  </si>
  <si>
    <t>Úroveň 3:</t>
  </si>
  <si>
    <t>SO 02.1 - Strojovna MVE – spodní stavba</t>
  </si>
  <si>
    <t xml:space="preserve">    721 - Zdravotechnika - vnitřní kanalizace</t>
  </si>
  <si>
    <t xml:space="preserve">    751 - Vzduchotechnika</t>
  </si>
  <si>
    <t xml:space="preserve">    771 - Podlahy z dlaždic</t>
  </si>
  <si>
    <t xml:space="preserve">    784 - Dokončovací práce - malby a tapety</t>
  </si>
  <si>
    <t>233068444</t>
  </si>
  <si>
    <t>Oblast jalové propusti</t>
  </si>
  <si>
    <t>3,45"m2"*1,9</t>
  </si>
  <si>
    <t>1,2*9,3*1,9</t>
  </si>
  <si>
    <t>6,0"m2"*3,1-4,8"m2"*1,9-2,3"m2"*0,5 "odečet šachty"</t>
  </si>
  <si>
    <t>-235456548</t>
  </si>
  <si>
    <t>45,57</t>
  </si>
  <si>
    <t>12,63</t>
  </si>
  <si>
    <t>0,75</t>
  </si>
  <si>
    <t>41,55</t>
  </si>
  <si>
    <t>43,83</t>
  </si>
  <si>
    <t>2,06</t>
  </si>
  <si>
    <t>26,44</t>
  </si>
  <si>
    <t>43,60</t>
  </si>
  <si>
    <t>54,35</t>
  </si>
  <si>
    <t>3,57</t>
  </si>
  <si>
    <t>10,96</t>
  </si>
  <si>
    <t>13,42</t>
  </si>
  <si>
    <t>4,31</t>
  </si>
  <si>
    <t>6,76</t>
  </si>
  <si>
    <t>6,01</t>
  </si>
  <si>
    <t>5,64</t>
  </si>
  <si>
    <t>11,68</t>
  </si>
  <si>
    <t>6,05</t>
  </si>
  <si>
    <t>13,12</t>
  </si>
  <si>
    <t>2,02</t>
  </si>
  <si>
    <t>2,48</t>
  </si>
  <si>
    <t>15,42</t>
  </si>
  <si>
    <t>11,11</t>
  </si>
  <si>
    <t>5,63</t>
  </si>
  <si>
    <t>10,06</t>
  </si>
  <si>
    <t>6,30</t>
  </si>
  <si>
    <t>22,68</t>
  </si>
  <si>
    <t>1,37</t>
  </si>
  <si>
    <t>3,06</t>
  </si>
  <si>
    <t>8,89</t>
  </si>
  <si>
    <t>3,63</t>
  </si>
  <si>
    <t>9,23</t>
  </si>
  <si>
    <t>14,80</t>
  </si>
  <si>
    <t>18,35</t>
  </si>
  <si>
    <t>21,97</t>
  </si>
  <si>
    <t>7,10</t>
  </si>
  <si>
    <t>16,88</t>
  </si>
  <si>
    <t>5,18</t>
  </si>
  <si>
    <t>321321116R2</t>
  </si>
  <si>
    <t>Konstrukce vodních staveb ze samozhutnitelného betonu mrazuvzdorného tř. SCC 30/37 - XC4, XD2, XF3, XA1</t>
  </si>
  <si>
    <t>-1059422589</t>
  </si>
  <si>
    <t>Konstrukce vodních staveb ze samozhutnitelného betonu pro prostředí s mrazovými cykly tř. SCC 30/37 - XC4, XD2, XF3, XA1</t>
  </si>
  <si>
    <t>0,38</t>
  </si>
  <si>
    <t>0,68</t>
  </si>
  <si>
    <t>0,05</t>
  </si>
  <si>
    <t>0,18</t>
  </si>
  <si>
    <t>5,31</t>
  </si>
  <si>
    <t>0,54</t>
  </si>
  <si>
    <t>0,12</t>
  </si>
  <si>
    <t>1,84</t>
  </si>
  <si>
    <t>0,03</t>
  </si>
  <si>
    <t>0,28</t>
  </si>
  <si>
    <t>0,15</t>
  </si>
  <si>
    <t>0,34</t>
  </si>
  <si>
    <t>1,09</t>
  </si>
  <si>
    <t>0,49</t>
  </si>
  <si>
    <t>206450960</t>
  </si>
  <si>
    <t xml:space="preserve">Stěny - část vtoku </t>
  </si>
  <si>
    <t>12,65"m2"*5+5,4"m2"</t>
  </si>
  <si>
    <t>1,36*4,9+1,5*1,44</t>
  </si>
  <si>
    <t>17,65"m2"*7,3</t>
  </si>
  <si>
    <t>Jalová propust</t>
  </si>
  <si>
    <t>(0,8+1,16)*6,5 "jalová propust drážky"</t>
  </si>
  <si>
    <t>5,1*2,0*2-1,9-0,3*0,45*2 "vstup čelní stěna"</t>
  </si>
  <si>
    <t>4,6*4,9 "stěna na vstupu k MVE"</t>
  </si>
  <si>
    <t>11,15*2,4 "vnější stěna jalové propusti"</t>
  </si>
  <si>
    <t>1,9*1,9+1,9*2,65 "vlez"</t>
  </si>
  <si>
    <t>4,8*19,85 "jalová propust"</t>
  </si>
  <si>
    <t>Šachta u vytokového pilíře</t>
  </si>
  <si>
    <t>5,57*6,1+2,8*0,5+1,5"m2"</t>
  </si>
  <si>
    <t>Potrubí proudové migrace</t>
  </si>
  <si>
    <t>3,7*5,5 "ve dně"</t>
  </si>
  <si>
    <t>Tabulové rychlouzávěry</t>
  </si>
  <si>
    <t>0,65*(4,95+1,96)*2*2</t>
  </si>
  <si>
    <t>0,8*2,15*2</t>
  </si>
  <si>
    <t>Vnitřní stěny strojovny</t>
  </si>
  <si>
    <t>29,2 "stropu" +13,5*0,3</t>
  </si>
  <si>
    <t>13,0*4,3 +26,38"m2"+34,15 "m2" "stěna"</t>
  </si>
  <si>
    <t>7,3*5,4-(PI/4*1,5^2)*2 "stěna od vtoku"</t>
  </si>
  <si>
    <t>1,9*1,0+0,15"m2" +1,9*1,0+0,15"m2"*2 "schody"</t>
  </si>
  <si>
    <t>1,28*2,3 -0,9*1,9 +1,28*2,05 -0,9*1,9 "šikmina"</t>
  </si>
  <si>
    <t>2,25*0,8 -1,0*1,28/2</t>
  </si>
  <si>
    <t>vnější stěny strojovny</t>
  </si>
  <si>
    <t>81,55 "m2" +1,9*7,3</t>
  </si>
  <si>
    <t>6,3*7,06 "od výtoku po jalovou propust"</t>
  </si>
  <si>
    <t>0,52*2*7,75 "nadbetonávka původní stěny"</t>
  </si>
  <si>
    <t>14,2*2,2</t>
  </si>
  <si>
    <t>Bednění bloků turbíny</t>
  </si>
  <si>
    <t>1,2*0,9*2</t>
  </si>
  <si>
    <t>Stěny - část výtok</t>
  </si>
  <si>
    <t>(3,55+4,25)*6,0</t>
  </si>
  <si>
    <t>0,55*4,1</t>
  </si>
  <si>
    <t>1,0*5,2+5,4*0,3+6,1*2*0,3</t>
  </si>
  <si>
    <t>nezapočtené pracovní spáry</t>
  </si>
  <si>
    <t>184,6</t>
  </si>
  <si>
    <t>Jímky</t>
  </si>
  <si>
    <t>2,0*1,3*2+1,0*1,3*2+1,1*13*4</t>
  </si>
  <si>
    <t>321351010R01</t>
  </si>
  <si>
    <t>Bednění konstrukcí vodních staveb vztlakové- zřízení</t>
  </si>
  <si>
    <t>-644994288</t>
  </si>
  <si>
    <t>Bednění konstrukcí z betonu prostého nebo železového vodních staveb přehrad, jezů a plavebních komor, spodní stavby vodních elektráren, jader přehrad, odběrných věží a výpustných zařízení, opěrných zdí, šachet, šachtic a ostatních konstrukcí zřízení ploch vztlakových</t>
  </si>
  <si>
    <t>Drážky u vtoku</t>
  </si>
  <si>
    <t>(0,84*6,3*2+1,05*2,6)*2 *0</t>
  </si>
  <si>
    <t>Žlab na shrabky</t>
  </si>
  <si>
    <t>6,9*2,08+0,6*0,88</t>
  </si>
  <si>
    <t>(1,1*1,96*2+0,8*2,5)*2</t>
  </si>
  <si>
    <t>jalová propust drážky</t>
  </si>
  <si>
    <t>(0,83+1,06)*6,5 +1,74+5,5+0,8*1,44</t>
  </si>
  <si>
    <t>Drážky u výtoku</t>
  </si>
  <si>
    <t>(0,84*6,3*2+1,05*2,6)*2</t>
  </si>
  <si>
    <t>321351010R03</t>
  </si>
  <si>
    <t>Bednění konstrukcí vodních staveb negativní - zřízení</t>
  </si>
  <si>
    <t>-502821631</t>
  </si>
  <si>
    <t>Bednění konstrukcí z betonu prostého nebo železového vodních staveb přehrad, jezů a plavebních komor, spodní stavby vodních elektráren, jader přehrad, odběrných věží a výpustných zařízení, opěrných zdí, šachet, šachtic a ostatních konstrukcí zřízení ploch negativních</t>
  </si>
  <si>
    <t>pro česle</t>
  </si>
  <si>
    <t>7,3*3,1</t>
  </si>
  <si>
    <t>1064687766</t>
  </si>
  <si>
    <t>Střední pilíř - vtoková část</t>
  </si>
  <si>
    <t>2,0*5,67</t>
  </si>
  <si>
    <t>Střední pilíř - výtoková část</t>
  </si>
  <si>
    <t>1,1*6,0</t>
  </si>
  <si>
    <t>86908623</t>
  </si>
  <si>
    <t>321352010R03</t>
  </si>
  <si>
    <t>Bednění konstrukcí vodních staveb vztlakové- odstranění</t>
  </si>
  <si>
    <t>70134849</t>
  </si>
  <si>
    <t xml:space="preserve">Bednění konstrukcí z betonu prostého nebo železového vodních staveb přehrad, jezů a plavebních komor, spodní stavby vodních elektráren, jader přehrad, odběrných věží a výpustných zařízení, opěrných zdí, šachet, šachtic a ostatních konstrukcí odstranění ploch vztlakového
</t>
  </si>
  <si>
    <t>321352010R04</t>
  </si>
  <si>
    <t>Bednění konstrukcí vodních staveb negativní - odstranění</t>
  </si>
  <si>
    <t>-951496672</t>
  </si>
  <si>
    <t xml:space="preserve">Bednění konstrukcí z betonu prostého nebo železového vodních staveb přehrad, jezů a plavebních komor, spodní stavby vodních elektráren, jader přehrad, odběrných věží a výpustných zařízení, opěrných zdí, šachet, šachtic a ostatních konstrukcí odstranění ploch negativních
</t>
  </si>
  <si>
    <t>-1749754118</t>
  </si>
  <si>
    <t>321356111</t>
  </si>
  <si>
    <t>Bednění konstrukcí spirál a savek - zřízení</t>
  </si>
  <si>
    <t>-571413934</t>
  </si>
  <si>
    <t>Bednění konstrukcí spirál a savek jakéhokoliv tvaru a výšky zřízení</t>
  </si>
  <si>
    <t>https://podminky.urs.cz/item/CS_URS_2023_01/321356111</t>
  </si>
  <si>
    <t>2,3*3,45*2+2,5*3,45*2</t>
  </si>
  <si>
    <t>321356121</t>
  </si>
  <si>
    <t>Bednění konstrukcí spirál a savek - odstranění</t>
  </si>
  <si>
    <t>1076086434</t>
  </si>
  <si>
    <t>Bednění konstrukcí spirál a savek jakéhokoliv tvaru a výšky odstranění</t>
  </si>
  <si>
    <t>https://podminky.urs.cz/item/CS_URS_2023_01/321356121</t>
  </si>
  <si>
    <t>321356910</t>
  </si>
  <si>
    <t>Příplatek za zřízení rozepření spirál a savek objemu do 100 m3</t>
  </si>
  <si>
    <t>-406007660</t>
  </si>
  <si>
    <t>Bednění konstrukcí spirál a savek jakéhokoliv tvaru a výšky Příplatek k ceně -6111 za zřízení rozepření při objemu jednotlivě do 100 m3</t>
  </si>
  <si>
    <t>https://podminky.urs.cz/item/CS_URS_2023_01/321356910</t>
  </si>
  <si>
    <t>5,8"m2"*3,45</t>
  </si>
  <si>
    <t>321356930</t>
  </si>
  <si>
    <t>Příplatek za odstranění rozepření spirál a savek objemu do 100 m3</t>
  </si>
  <si>
    <t>1183582700</t>
  </si>
  <si>
    <t>Bednění konstrukcí spirál a savek jakéhokoliv tvaru a výšky Příplatek k ceně -6121 za odstranění rozepření při objemu jednotlivě do 100 m3</t>
  </si>
  <si>
    <t>https://podminky.urs.cz/item/CS_URS_2023_01/321356930</t>
  </si>
  <si>
    <t>745483573</t>
  </si>
  <si>
    <t>C3037*155 "kg/m3" /1000</t>
  </si>
  <si>
    <t>-1654782881</t>
  </si>
  <si>
    <t>87,00 "m2"</t>
  </si>
  <si>
    <t>17,70"m2"</t>
  </si>
  <si>
    <t>22,70"m2"</t>
  </si>
  <si>
    <t>40,20"m2"</t>
  </si>
  <si>
    <t>31,70"m2"</t>
  </si>
  <si>
    <t>1903140502</t>
  </si>
  <si>
    <t>33,7"m2, Dilatační spára vtoku"</t>
  </si>
  <si>
    <t>24,25 "m2, Dilatační spára výtoku"</t>
  </si>
  <si>
    <t>-1829799817</t>
  </si>
  <si>
    <t>935932117</t>
  </si>
  <si>
    <t>Odvodňovací plastový žlab pro zatížení A15 vnitřní š 100 mm s roštem mřížkovým z nerez oceli</t>
  </si>
  <si>
    <t>-2017019352</t>
  </si>
  <si>
    <t>Odvodňovací plastový žlab pro třídu zatížení A 15 vnitřní šířky 100 mm s krycím roštem mřížkovým z nerezové oceli</t>
  </si>
  <si>
    <t>https://podminky.urs.cz/item/CS_URS_2023_01/935932117</t>
  </si>
  <si>
    <t>-812654252</t>
  </si>
  <si>
    <t>17,3 "m2, Dilatační spára vtoku"</t>
  </si>
  <si>
    <t>24,7 "m2, Dilatační spára výtoku"</t>
  </si>
  <si>
    <t>953333121</t>
  </si>
  <si>
    <t>PVC těsnící pás do pracovních spar betonových kcí vnitřní š 240 mm</t>
  </si>
  <si>
    <t>-2048974132</t>
  </si>
  <si>
    <t>PVC těsnící pás do betonových konstrukcí do pracovních spar vnitřní, pokládaný doprostřed konstrukce mezi výztuž šířky 240 mm</t>
  </si>
  <si>
    <t>https://podminky.urs.cz/item/CS_URS_2023_01/953333121</t>
  </si>
  <si>
    <t>109,0 "svisle"</t>
  </si>
  <si>
    <t>52,0 "vodorovně"</t>
  </si>
  <si>
    <t>-1401451752</t>
  </si>
  <si>
    <t>2*6,5+2*6,4+6,4</t>
  </si>
  <si>
    <t>953333615</t>
  </si>
  <si>
    <t>PVC těsnící pás dodatečný přírubový pro připojení nové kce ke stávající vnitřní 180/170 mm</t>
  </si>
  <si>
    <t>1466794406</t>
  </si>
  <si>
    <t>PVC těsnící pás do betonových konstrukcí dodatečný přírubový pro připojení nové stavby ke stávající konstrukci vnitřní, pokládaný doprostřed konstrukce mezi výztuž rozměru 180/170 mm</t>
  </si>
  <si>
    <t>https://podminky.urs.cz/item/CS_URS_2023_01/953333615</t>
  </si>
  <si>
    <t>4,0 "napojení ke stávající ŽB stěně pilíře"</t>
  </si>
  <si>
    <t>1319936011</t>
  </si>
  <si>
    <t>14,15+2,0+0,55+0,50+3,4+1,7+8,6+16,0+6,5</t>
  </si>
  <si>
    <t>33,0+8,0</t>
  </si>
  <si>
    <t>20,0+18,5+6,0+6,5+19,0+14,5+3,4</t>
  </si>
  <si>
    <t>20,0+19,5+7,5+3,4</t>
  </si>
  <si>
    <t>7,5+3,6+9,5</t>
  </si>
  <si>
    <t>21,5+9,5+14,2+3,4+4,5+4,7+16,6</t>
  </si>
  <si>
    <t>35,8</t>
  </si>
  <si>
    <t>4,3+4,6+8,1</t>
  </si>
  <si>
    <t>357509252</t>
  </si>
  <si>
    <t>"D3" 15</t>
  </si>
  <si>
    <t>"Z6-Z11" 12+8+12+8+48+16</t>
  </si>
  <si>
    <t>"Z14-Z17" 12+9+9+12</t>
  </si>
  <si>
    <t>953961114</t>
  </si>
  <si>
    <t>Kotvy chemickým tmelem M 16 hl 125 mm do betonu, ŽB nebo kamene s vyvrtáním otvoru</t>
  </si>
  <si>
    <t>-1008448907</t>
  </si>
  <si>
    <t>Kotvy chemické s vyvrtáním otvoru do betonu, železobetonu nebo tvrdého kamene tmel, velikost M 16, hloubka 125 mm</t>
  </si>
  <si>
    <t>https://podminky.urs.cz/item/CS_URS_2023_01/953961114</t>
  </si>
  <si>
    <t>Viz přílohu D.1.4.5.23</t>
  </si>
  <si>
    <t>"D1" 30</t>
  </si>
  <si>
    <t>"Z1" 2*2</t>
  </si>
  <si>
    <t>"Z2" 2*2</t>
  </si>
  <si>
    <t>953961115</t>
  </si>
  <si>
    <t>Kotvy chemickým tmelem M 20 hl 170 mm do betonu, ŽB nebo kamene s vyvrtáním otvoru</t>
  </si>
  <si>
    <t>201695767</t>
  </si>
  <si>
    <t>Kotvy chemické s vyvrtáním otvoru do betonu, železobetonu nebo tvrdého kamene tmel, velikost M 20, hloubka 170 mm</t>
  </si>
  <si>
    <t>https://podminky.urs.cz/item/CS_URS_2023_01/953961115</t>
  </si>
  <si>
    <t>"kotvení česlí - viz D.1.4.5.28" 37</t>
  </si>
  <si>
    <t>953961116</t>
  </si>
  <si>
    <t>Kotvy chemickým tmelem M 24 hl 210 mm do betonu, ŽB nebo kamene s vyvrtáním otvoru</t>
  </si>
  <si>
    <t>870312718</t>
  </si>
  <si>
    <t>Kotvy chemické s vyvrtáním otvoru do betonu, železobetonu nebo tvrdého kamene tmel, velikost M 24, hloubka 210 mm</t>
  </si>
  <si>
    <t>https://podminky.urs.cz/item/CS_URS_2023_01/953961116</t>
  </si>
  <si>
    <t>"T1" 12*2</t>
  </si>
  <si>
    <t>"T2" 16</t>
  </si>
  <si>
    <t>-1092026057</t>
  </si>
  <si>
    <t>953965131</t>
  </si>
  <si>
    <t>Kotevní šroub pro chemické kotvy M 16 dl 190 mm</t>
  </si>
  <si>
    <t>-1016014421</t>
  </si>
  <si>
    <t>Kotvy chemické s vyvrtáním otvoru kotevní šrouby pro chemické kotvy, velikost M 16, délka 190 mm</t>
  </si>
  <si>
    <t>https://podminky.urs.cz/item/CS_URS_2023_01/953965131</t>
  </si>
  <si>
    <t>953965142</t>
  </si>
  <si>
    <t>Kotevní šroub pro chemické kotvy M 20 dl 260 mm</t>
  </si>
  <si>
    <t>-73947947</t>
  </si>
  <si>
    <t>Kotvy chemické s vyvrtáním otvoru kotevní šrouby pro chemické kotvy, velikost M 20, délka 260 mm</t>
  </si>
  <si>
    <t>https://podminky.urs.cz/item/CS_URS_2023_01/953965142</t>
  </si>
  <si>
    <t>953965151</t>
  </si>
  <si>
    <t>Kotevní šroub pro chemické kotvy M 24 dl 290 mm</t>
  </si>
  <si>
    <t>-690651568</t>
  </si>
  <si>
    <t>Kotvy chemické s vyvrtáním otvoru kotevní šrouby pro chemické kotvy, velikost M 24, délka 290 mm</t>
  </si>
  <si>
    <t>https://podminky.urs.cz/item/CS_URS_2023_01/953965151</t>
  </si>
  <si>
    <t>1608284073</t>
  </si>
  <si>
    <t>0,4*(15*2+9*2+12) "ks v oblasti jalové propusti"</t>
  </si>
  <si>
    <t>1523827574</t>
  </si>
  <si>
    <t>0,7*(15*2+9*2+12) "ks"*0,888"kg/m"/1000</t>
  </si>
  <si>
    <t>953945231</t>
  </si>
  <si>
    <t>Kotvy mechanické M 12 dl 135 mm pro těžká kotvení do betonu, ŽB nebo kamene s vyvrtáním otvoru</t>
  </si>
  <si>
    <t>-2140206241</t>
  </si>
  <si>
    <t>Kotvy mechanické s vyvrtáním otvoru do betonu, železobetonu nebo tvrdého kamene pro těžká kotvení, velikost M 12, délka 135 mm</t>
  </si>
  <si>
    <t>https://podminky.urs.cz/item/CS_URS_2023_01/953945231</t>
  </si>
  <si>
    <t>"M1" 16</t>
  </si>
  <si>
    <t>"M2" 12</t>
  </si>
  <si>
    <t>"M3" 12</t>
  </si>
  <si>
    <t>"M4" 8</t>
  </si>
  <si>
    <t>"M5" 20</t>
  </si>
  <si>
    <t>"M6" 20*2</t>
  </si>
  <si>
    <t>"M7" 8</t>
  </si>
  <si>
    <t>95396-R01</t>
  </si>
  <si>
    <t>Dodávka a montáž odlučovače ropných látek, vč. poklopu</t>
  </si>
  <si>
    <t>-730620404</t>
  </si>
  <si>
    <t>985331115</t>
  </si>
  <si>
    <t>Dodatečné vlepování betonářské výztuže D 16 mm do cementové aktivované malty včetně vyvrtání otvoru</t>
  </si>
  <si>
    <t>-1013130256</t>
  </si>
  <si>
    <t>Dodatečné vlepování betonářské výztuže včetně vyvrtání a vyčištění otvoru cementovou aktivovanou maltou průměr výztuže 16 mm</t>
  </si>
  <si>
    <t>https://podminky.urs.cz/item/CS_URS_2023_01/985331115</t>
  </si>
  <si>
    <t>46,6 "m2" *4"ks/m2"</t>
  </si>
  <si>
    <t>0,4*187 "ks"</t>
  </si>
  <si>
    <t>13021015</t>
  </si>
  <si>
    <t>tyč ocelová kruhová žebírková DIN 488 jakost B500B (10 505) výztuž do betonu D 16mm</t>
  </si>
  <si>
    <t>-220973577</t>
  </si>
  <si>
    <t>1,2*187 "ks" *1,58"kg/m"/1000</t>
  </si>
  <si>
    <t>9-R11</t>
  </si>
  <si>
    <t>P1 - Dodávka a osazení vodotěsné tlakové systémové průchodky rozměr 240x120 mm</t>
  </si>
  <si>
    <t>1701834411</t>
  </si>
  <si>
    <t>"P1 - viz D.1.4.5.23" 1 "ks"</t>
  </si>
  <si>
    <t>9-R12</t>
  </si>
  <si>
    <t>P10 - Odvodnění jímky kontejneru s mříží - dodávka a montáž</t>
  </si>
  <si>
    <t>2133581343</t>
  </si>
  <si>
    <t>P10 - Odvodnění jímky kontejneru s mříží - dodávka a montáž
včetně manžety, teleskopu, hladké části zabetonovaného potrubí dn 400 - 2,7 m (kgem)</t>
  </si>
  <si>
    <t>"P10 - viz D1.4.5.23" 1</t>
  </si>
  <si>
    <t>985131111</t>
  </si>
  <si>
    <t>Očištění ploch stěn, rubu kleneb a podlah tlakovou vodou</t>
  </si>
  <si>
    <t>681996628</t>
  </si>
  <si>
    <t>https://podminky.urs.cz/item/CS_URS_2023_01/985131111</t>
  </si>
  <si>
    <t>9-R13</t>
  </si>
  <si>
    <t>Dešťové vpustě a svody</t>
  </si>
  <si>
    <t>1965520379</t>
  </si>
  <si>
    <t>9-R117</t>
  </si>
  <si>
    <t xml:space="preserve">Dodávka a montáž sněhového PHP s hasící schopností nejméně 55B </t>
  </si>
  <si>
    <t>-264654863</t>
  </si>
  <si>
    <t>-132254093</t>
  </si>
  <si>
    <t>721</t>
  </si>
  <si>
    <t>Zdravotechnika - vnitřní kanalizace</t>
  </si>
  <si>
    <t>721173401R</t>
  </si>
  <si>
    <t>Potrubí kanalizační z PVC SN 4 svodné DN 110 - osazené v betonové konstrukci</t>
  </si>
  <si>
    <t>-328687527</t>
  </si>
  <si>
    <t>Poznámka k položce:_x000d_
Potrubí včetně tvarovek.</t>
  </si>
  <si>
    <t>"P5 - viz D.1.4.5.23" 50</t>
  </si>
  <si>
    <t>721173404R</t>
  </si>
  <si>
    <t>Potrubí kanalizační z PVC SN 4 svodné DN 200 - osazené v betonové konstrukci</t>
  </si>
  <si>
    <t>-1020150727</t>
  </si>
  <si>
    <t>"P6 - viz D.1.4.5.23" 20</t>
  </si>
  <si>
    <t>751</t>
  </si>
  <si>
    <t>Vzduchotechnika</t>
  </si>
  <si>
    <t>751111135</t>
  </si>
  <si>
    <t>Montáž ventilátoru axiálního nízkotlakého potrubního základního D přes 500 do 600 mm</t>
  </si>
  <si>
    <t>-1046767555</t>
  </si>
  <si>
    <t>Montáž ventilátoru axiálního nízkotlakého potrubního základního, průměru přes 500 do 600 mm</t>
  </si>
  <si>
    <t>https://podminky.urs.cz/item/CS_URS_2023_01/751111135</t>
  </si>
  <si>
    <t>Poznámka k položce:_x000d_
Do ceny je třeba zohlednit dodávku a montáž závěsné / podpěrné konstrukce</t>
  </si>
  <si>
    <t>1 +1 "ks"</t>
  </si>
  <si>
    <t>42914481</t>
  </si>
  <si>
    <t>ventilátor axiální potrubní ocelový 4 póly IP65 výkon 1100-1300W D 560mm</t>
  </si>
  <si>
    <t>1373401535</t>
  </si>
  <si>
    <t>1+1 "ks"</t>
  </si>
  <si>
    <t>7513441-R1</t>
  </si>
  <si>
    <t>Dodávka a montáž tlumiče hluku THP 10 1000x800-1500/5</t>
  </si>
  <si>
    <t>-1804074025</t>
  </si>
  <si>
    <t>Dodávka a montáž tlumiče hluku THP 10 800x500-1000/4</t>
  </si>
  <si>
    <t>Poznámka k položce:_x000d_
Výrobce: Stavoklima</t>
  </si>
  <si>
    <t>7513441-R2</t>
  </si>
  <si>
    <t>Dodávka a montáž tlumiče hluku THP 10 1250x630-1500/6</t>
  </si>
  <si>
    <t>1981992372</t>
  </si>
  <si>
    <t>751398056</t>
  </si>
  <si>
    <t>Montáž protidešťové žaluzie nebo žaluziové klapky na čtyřhranné potrubí přes 0,750 m2</t>
  </si>
  <si>
    <t>-991792299</t>
  </si>
  <si>
    <t>Montáž ostatních zařízení protidešťové žaluzie nebo žaluziové klapky na čtyřhranné potrubí, průřezu přes 0,750 m2</t>
  </si>
  <si>
    <t>https://podminky.urs.cz/item/CS_URS_2023_01/751398056</t>
  </si>
  <si>
    <t>429729R</t>
  </si>
  <si>
    <t>žaluzie protidešťová s pevnými lamelami, pozink, pro potrubí 1000x630mm</t>
  </si>
  <si>
    <t>642858384</t>
  </si>
  <si>
    <t>1 "ks"</t>
  </si>
  <si>
    <t>429729R2</t>
  </si>
  <si>
    <t>žaluzie protidešťová s pevnými lamelami, pozink, pro potrubí 1000x800mm</t>
  </si>
  <si>
    <t>-732094713</t>
  </si>
  <si>
    <t>7513980R2</t>
  </si>
  <si>
    <t>Dodávka a montáž ochranné větrací mřížky průměru 560 mm, pozink</t>
  </si>
  <si>
    <t>1977429755</t>
  </si>
  <si>
    <t>7513980R3</t>
  </si>
  <si>
    <t>Dodávka a montáž výustky se sítem 800x800 mm, pozink</t>
  </si>
  <si>
    <t>-654346916</t>
  </si>
  <si>
    <t>7513981R1</t>
  </si>
  <si>
    <t>Dodávka a montáž žaluziové regulační klapky se servopohonem RK 1000x800, poziink</t>
  </si>
  <si>
    <t>1218199204</t>
  </si>
  <si>
    <t>1 "ks "</t>
  </si>
  <si>
    <t>7513981R3</t>
  </si>
  <si>
    <t>Dodávka a montáž žaluziové regulační klapky se servopohonem RK 1250x630, pozink</t>
  </si>
  <si>
    <t>-425763375</t>
  </si>
  <si>
    <t>59</t>
  </si>
  <si>
    <t>751510015</t>
  </si>
  <si>
    <t>Vzduchotechnické potrubí z pozinkovaného plechu čtyřhranné s přírubou průřezu přes 0,28 do 0,50 m2</t>
  </si>
  <si>
    <t>525619323</t>
  </si>
  <si>
    <t>Vzduchotechnické potrubí z pozinkovaného plechu čtyřhranné s přírubou, průřezu přes 0,28 do 0,50 m2</t>
  </si>
  <si>
    <t>1,5*2</t>
  </si>
  <si>
    <t>60</t>
  </si>
  <si>
    <t>751510046</t>
  </si>
  <si>
    <t>Vzduchotechnické potrubí z pozinkovaného plechu kruhové spirálně vinutá trouba bez příruby D přes 500 do 600 mm</t>
  </si>
  <si>
    <t>1821825252</t>
  </si>
  <si>
    <t>Vzduchotechnické potrubí z pozinkovaného plechu kruhové, trouba spirálně vinutá bez příruby, průměru přes 500 do 600 mm</t>
  </si>
  <si>
    <t>https://podminky.urs.cz/item/CS_URS_2023_01/751510046</t>
  </si>
  <si>
    <t>61</t>
  </si>
  <si>
    <t>751514123</t>
  </si>
  <si>
    <t>Montáž oblouku do plechového potrubí čtyřhranného s přírubou přes 0,770 do 0,840 m2</t>
  </si>
  <si>
    <t>82016012</t>
  </si>
  <si>
    <t>Montáž oblouku do plechového potrubí čtyřhranného s přírubou, průřezu přes 0,770 do 0,840 m2</t>
  </si>
  <si>
    <t>https://podminky.urs.cz/item/CS_URS_2023_01/751514123</t>
  </si>
  <si>
    <t>2 "ks, oblouk 90° 1250X630"</t>
  </si>
  <si>
    <t>62</t>
  </si>
  <si>
    <t>42982308</t>
  </si>
  <si>
    <t>oblouk čtyřhranný Pz průřez do 0,79m2</t>
  </si>
  <si>
    <t>269459739</t>
  </si>
  <si>
    <t>1 "ks, oblouk 90° 1000X800"</t>
  </si>
  <si>
    <t>63</t>
  </si>
  <si>
    <t>751514423</t>
  </si>
  <si>
    <t>Montáž přechodu osového nebo pravoúhlého do plechového potrubí čtyřhranného s přírubou přes 0,770 do 0,840 m2</t>
  </si>
  <si>
    <t>1248064383</t>
  </si>
  <si>
    <t>Montáž přechodu osového nebo pravoúhlého do plechového potrubí čtyřhranného s přírubou, průřezu přes 0,770 do 0,840 m2</t>
  </si>
  <si>
    <t>https://podminky.urs.cz/item/CS_URS_2023_01/751514423</t>
  </si>
  <si>
    <t xml:space="preserve">1 "ks, Přechodový kus 1250x630 na D 560 " </t>
  </si>
  <si>
    <t xml:space="preserve">1 "ks, Přechodový kus 1000x800 na D 560 " </t>
  </si>
  <si>
    <t>2 "ks, T-kus 1000x800 na 2x 1000x500"</t>
  </si>
  <si>
    <t>42982208</t>
  </si>
  <si>
    <t>přechod čtyřhranný Pz průřez do 0,79m2</t>
  </si>
  <si>
    <t>1638360411</t>
  </si>
  <si>
    <t xml:space="preserve">1 "Přechodový kus 1250x630 na D 560 " </t>
  </si>
  <si>
    <t xml:space="preserve">1 "Přechodový kus 1000x800 na D 560 " </t>
  </si>
  <si>
    <t>1,5*2 "T-kus 1000x800 na 2x 1000x500"</t>
  </si>
  <si>
    <t>65</t>
  </si>
  <si>
    <t>751514580</t>
  </si>
  <si>
    <t>Montáž spojky do plechového potrubí vnitřní, vnější pružné kruhové s přírubou D přes 500 do 600 mm</t>
  </si>
  <si>
    <t>-177238718</t>
  </si>
  <si>
    <t>Montáž spojky do plechového potrubí pružné kruhové s přírubou, průměru přes 500 do 600 mm</t>
  </si>
  <si>
    <t>https://podminky.urs.cz/item/CS_URS_2023_01/751514580</t>
  </si>
  <si>
    <t>66</t>
  </si>
  <si>
    <t>42975269</t>
  </si>
  <si>
    <t>spojka potrubí k ventilátoru pružná, Pz příruba s PVC a PA tkaninou D 560mm</t>
  </si>
  <si>
    <t>1280609306</t>
  </si>
  <si>
    <t>1+2</t>
  </si>
  <si>
    <t>67</t>
  </si>
  <si>
    <t>998751101</t>
  </si>
  <si>
    <t>Přesun hmot tonážní pro vzduchotechniku v objektech výšky do 12 m</t>
  </si>
  <si>
    <t>82291410</t>
  </si>
  <si>
    <t>Přesun hmot pro vzduchotechniku stanovený z hmotnosti přesunovaného materiálu vodorovná dopravní vzdálenost do 100 m v objektech výšky do 12 m</t>
  </si>
  <si>
    <t>68</t>
  </si>
  <si>
    <t>-372499555</t>
  </si>
  <si>
    <t>"Z6 - viz D.1.4.5.17" 3,60</t>
  </si>
  <si>
    <t>"Z7 - viz D.1.4.5.17" 1,75</t>
  </si>
  <si>
    <t>"Z8 - viz D.1.4.5.17" 2,50</t>
  </si>
  <si>
    <t>"Z9 - viz D.1.4.5.17" 0,85</t>
  </si>
  <si>
    <t>"Z10 - viz D.1.4.5.17" 17,00</t>
  </si>
  <si>
    <t>"Z14 - viz D.1.4.5.19 ... 2 ks" 2,25*2</t>
  </si>
  <si>
    <t>"Z15 - viz D.1.4.5.19" 3,0</t>
  </si>
  <si>
    <t>"Z16 - viz D.1.4.5.19" 3,6</t>
  </si>
  <si>
    <t>"Z17 - viz D.1.4.5.19" 6,0</t>
  </si>
  <si>
    <t>69</t>
  </si>
  <si>
    <t>-154196567</t>
  </si>
  <si>
    <t>"Z11 - schodišťové" 5,88</t>
  </si>
  <si>
    <t>70</t>
  </si>
  <si>
    <t>Z6-Z11 dodávka ocelového trubkového zábradlí, vč. povrchové úpravy - žárové zinkování</t>
  </si>
  <si>
    <t>-1298895106</t>
  </si>
  <si>
    <t>"viz D.1.4.5.23 / Z6-Z11" 486</t>
  </si>
  <si>
    <t>71</t>
  </si>
  <si>
    <t>Z14-Z17 dodávka ocelového trubkového zábradlí, vč. povrchové úpravy - žárové zinkování</t>
  </si>
  <si>
    <t>-378199032</t>
  </si>
  <si>
    <t>"viz D.1.4.5.23 / Z14-Z17" 267</t>
  </si>
  <si>
    <t>72</t>
  </si>
  <si>
    <t>767640111R</t>
  </si>
  <si>
    <t>Montáž dveří ocelových tlakových jednokřídlových 1200x2000 mm</t>
  </si>
  <si>
    <t>1339293904</t>
  </si>
  <si>
    <t xml:space="preserve"> viz D.1.4.5.23</t>
  </si>
  <si>
    <t>"DE01 - vodotěsné tlakové dveře s rámem" 1</t>
  </si>
  <si>
    <t>73</t>
  </si>
  <si>
    <t>767-R05</t>
  </si>
  <si>
    <t>DE01 - vodotěsné tlakové dveře 1200x2000 mm s rámem a těsněním - pravé, 2x pant (dvoukloub)</t>
  </si>
  <si>
    <t>1250440392</t>
  </si>
  <si>
    <t>74</t>
  </si>
  <si>
    <t>767832122R</t>
  </si>
  <si>
    <t>Montáž venkovních žebříků do betonu bez suchovodu</t>
  </si>
  <si>
    <t>853374932</t>
  </si>
  <si>
    <t>Montáž venkovních požárních žebříků do betonu bez suchovodu</t>
  </si>
  <si>
    <t>"M2 - žebřík délky 3,10m" 3,10</t>
  </si>
  <si>
    <t>"M4 - žebřík délky 3,275m" 3,275</t>
  </si>
  <si>
    <t>"M5 - žebřík délky 6,43m" 6,43</t>
  </si>
  <si>
    <t>"M6 - žebřík délky 3,00m ... 2 ks" 3,00*2</t>
  </si>
  <si>
    <t>"M7 - žebřík délky 2,285m" 2,285</t>
  </si>
  <si>
    <t>75</t>
  </si>
  <si>
    <t>767-R03.1</t>
  </si>
  <si>
    <t>M1 - žebřík do horní strojovny, vč. povrchové úpravy - žárové zinkování</t>
  </si>
  <si>
    <t>-576597269</t>
  </si>
  <si>
    <t>"M1 - viz D.1.4.5.23" 52,10</t>
  </si>
  <si>
    <t>76</t>
  </si>
  <si>
    <t>767-R03.4</t>
  </si>
  <si>
    <t>M4 - žebřík na výtoku MVE, vč. povrchové úpravy - žárové zinkování</t>
  </si>
  <si>
    <t>-525984014</t>
  </si>
  <si>
    <t>"M4 - viz D.1.4.5.23" 53,70</t>
  </si>
  <si>
    <t>77</t>
  </si>
  <si>
    <t>767-R03.5</t>
  </si>
  <si>
    <t>M5 - žebřík do šachty vyčerpání HO, vč. povrchové úpravy - žárové zinkování</t>
  </si>
  <si>
    <t>-127336337</t>
  </si>
  <si>
    <t>"M5 - viz D.1.4.5.23" 84,10</t>
  </si>
  <si>
    <t>78</t>
  </si>
  <si>
    <t>767-R03.6</t>
  </si>
  <si>
    <t>M6 - žebřík do šachty hrazení RZ, vč. povrchové úpravy - žárové zinkování</t>
  </si>
  <si>
    <t>1316595902</t>
  </si>
  <si>
    <t>"M6 - viz D.1.4.5.23" 78,40</t>
  </si>
  <si>
    <t>79</t>
  </si>
  <si>
    <t>767-R03.7</t>
  </si>
  <si>
    <t>M7 - žebřík do šachty jalováku, vč. povrchové úpravy - žárové zinkování</t>
  </si>
  <si>
    <t>-578054299</t>
  </si>
  <si>
    <t>"M7 - viz D.1.4.5.23" 30,50</t>
  </si>
  <si>
    <t>80</t>
  </si>
  <si>
    <t>767861011</t>
  </si>
  <si>
    <t>Montáž vnitřních kovových žebříků přímých dl přes 2 do 5 m kotvených do betonu</t>
  </si>
  <si>
    <t>1482495293</t>
  </si>
  <si>
    <t>Montáž vnitřních kovových žebříků přímých délky přes 2 do 5 m, ukotvených do betonu</t>
  </si>
  <si>
    <t>https://podminky.urs.cz/item/CS_URS_2023_01/767861011</t>
  </si>
  <si>
    <t>"M1 - žebřík délky 3,80m" 1</t>
  </si>
  <si>
    <t>"M3 - žebřík délky 3,10m" 1</t>
  </si>
  <si>
    <t>81</t>
  </si>
  <si>
    <t>767-R03.2</t>
  </si>
  <si>
    <t>M2 - žebřík z koruny vtoku na střechu MVE, vč. povrchové úpravy - žárové zinkování</t>
  </si>
  <si>
    <t>-924106502</t>
  </si>
  <si>
    <t>"M2 - viz D.1.4.5.23" 50,80</t>
  </si>
  <si>
    <t>82</t>
  </si>
  <si>
    <t>767-R03.3</t>
  </si>
  <si>
    <t>M3 - žebřík ve strojovně MVE - dole, vč. povrchové úpravy - žárové zinkování</t>
  </si>
  <si>
    <t>-1997243832</t>
  </si>
  <si>
    <t>"M3 - viz D.1.4.5.23" 65,00</t>
  </si>
  <si>
    <t>83</t>
  </si>
  <si>
    <t>767995111</t>
  </si>
  <si>
    <t>Montáž atypických zámečnických konstrukcí hm do 5 kg</t>
  </si>
  <si>
    <t>1258932933</t>
  </si>
  <si>
    <t>Montáž ostatních atypických zámečnických konstrukcí hmotnosti do 5 kg</t>
  </si>
  <si>
    <t>https://podminky.urs.cz/item/CS_URS_2023_01/767995111</t>
  </si>
  <si>
    <t>"K3" 21,600</t>
  </si>
  <si>
    <t>"K5" 72,000</t>
  </si>
  <si>
    <t>"K7" 220,000</t>
  </si>
  <si>
    <t>"K8" 182,000</t>
  </si>
  <si>
    <t>"K9" 22,400</t>
  </si>
  <si>
    <t>"K10" 1,400</t>
  </si>
  <si>
    <t>"K11" 20,400</t>
  </si>
  <si>
    <t>84</t>
  </si>
  <si>
    <t>767-R08.03</t>
  </si>
  <si>
    <t>K3 - kotevní deska 100x300x10 se 2 přivařenými kotvami ∅20-250, ocel, bez nátěru</t>
  </si>
  <si>
    <t>405141346</t>
  </si>
  <si>
    <t>Viz přílohu D.1.4.5.21</t>
  </si>
  <si>
    <t>3,6 "kg/ks" * 6 "ks"</t>
  </si>
  <si>
    <t>85</t>
  </si>
  <si>
    <t>767-R08.05</t>
  </si>
  <si>
    <t>K5 - kotevní deska 100x225x10 se 2 přivařenými kotvami ∅20-250, ocel, bez nátěru</t>
  </si>
  <si>
    <t>1986719972</t>
  </si>
  <si>
    <t>3,0 "kg/ks" * 24 "ks"</t>
  </si>
  <si>
    <t>86</t>
  </si>
  <si>
    <t>767-R08.07</t>
  </si>
  <si>
    <t>K7 - kotevní deska 100x400x10 se 3 přivařenými kotvami ∅20-250, ocel, bez nátěru</t>
  </si>
  <si>
    <t>1149790256</t>
  </si>
  <si>
    <t>5,0 "kg/ks" * 44 "ks"</t>
  </si>
  <si>
    <t>87</t>
  </si>
  <si>
    <t>767-R08.08</t>
  </si>
  <si>
    <t>K8 - kotevní deska 100x175x10 se 2 přivařenými kotvami ∅20-250, ocel, bez nátěru</t>
  </si>
  <si>
    <t>-161085444</t>
  </si>
  <si>
    <t>2,6 "kg/ks" * 70 "ks"</t>
  </si>
  <si>
    <t>88</t>
  </si>
  <si>
    <t>767-R08.09</t>
  </si>
  <si>
    <t>K9 - kotevní deska 100x250x10 se 2 přivařenými kotvami ∅20-250, ocel, bez nátěru</t>
  </si>
  <si>
    <t>1825739335</t>
  </si>
  <si>
    <t>3,2 "kg/ks" * 7 "ks"</t>
  </si>
  <si>
    <t>89</t>
  </si>
  <si>
    <t>767-R08.10</t>
  </si>
  <si>
    <t>K10 - kotevní deska 100x100x10 s 1 přivařenou kotvou ∅20-250, ocel, bez nátěru</t>
  </si>
  <si>
    <t>-980619761</t>
  </si>
  <si>
    <t>1,4 "kg/ks" * 1 "ks"</t>
  </si>
  <si>
    <t>90</t>
  </si>
  <si>
    <t>767-R08.11</t>
  </si>
  <si>
    <t>K11 - kotevní deska 100x270x10 se 2 přivařenými kotvami ∅20-250, ocel, bez nátěru</t>
  </si>
  <si>
    <t>384902072</t>
  </si>
  <si>
    <t>3,4 "kg/ks" * 6 "ks"</t>
  </si>
  <si>
    <t>91</t>
  </si>
  <si>
    <t>767995112</t>
  </si>
  <si>
    <t>Montáž atypických zámečnických konstrukcí hm přes 5 do 10 kg</t>
  </si>
  <si>
    <t>133208908</t>
  </si>
  <si>
    <t>Montáž ostatních atypických zámečnických konstrukcí hmotnosti přes 5 do 10 kg</t>
  </si>
  <si>
    <t>https://podminky.urs.cz/item/CS_URS_2023_01/767995112</t>
  </si>
  <si>
    <t>"K2" 165,600</t>
  </si>
  <si>
    <t>"K4" 43,200</t>
  </si>
  <si>
    <t>"K6" 12,400</t>
  </si>
  <si>
    <t>92</t>
  </si>
  <si>
    <t>767-R08.02</t>
  </si>
  <si>
    <t>K2 - kotevní deska 200x200x20 se 2 přivařenými kotvami ∅20-250, ocel, bez nátěru</t>
  </si>
  <si>
    <t>133516237</t>
  </si>
  <si>
    <t>6,9 "kg/ks" * 24 "ks"</t>
  </si>
  <si>
    <t>93</t>
  </si>
  <si>
    <t>767-R08.04</t>
  </si>
  <si>
    <t>K4 - kotevní deska 100x450x10 se 3 přivařenými kotvami ∅20-250, ocel, bez nátěru</t>
  </si>
  <si>
    <t>1190594657</t>
  </si>
  <si>
    <t>5,4 "kg/ks" * 8 "ks"</t>
  </si>
  <si>
    <t>94</t>
  </si>
  <si>
    <t>767-R08.06</t>
  </si>
  <si>
    <t>K6 - kotevní deska 100x550x10 se 3 přivařenými kotvami ∅20-250, ocel, bez nátěru</t>
  </si>
  <si>
    <t>239724528</t>
  </si>
  <si>
    <t>6,2 "kg/ks" * 2 "ks"</t>
  </si>
  <si>
    <t>95</t>
  </si>
  <si>
    <t>767995113</t>
  </si>
  <si>
    <t>Montáž atypických zámečnických konstrukcí hm přes 10 do 20 kg</t>
  </si>
  <si>
    <t>1794434756</t>
  </si>
  <si>
    <t>Montáž ostatních atypických zámečnických konstrukcí hmotnosti přes 10 do 20 kg</t>
  </si>
  <si>
    <t>https://podminky.urs.cz/item/CS_URS_2023_01/767995113</t>
  </si>
  <si>
    <t>"D9 - kryty šachty snímání hladin s rámem - 4 ks" 14,50*4</t>
  </si>
  <si>
    <t>"D12 - uzamykatelný poklop na střeše" 20,00</t>
  </si>
  <si>
    <t>"K1" 116,800</t>
  </si>
  <si>
    <t>"K12" 365,200</t>
  </si>
  <si>
    <t>96</t>
  </si>
  <si>
    <t>767-R04.9</t>
  </si>
  <si>
    <t>D9 - kryty šachty snímání hladin s rámem, vč. povrchové úpravy - žárové zinkování</t>
  </si>
  <si>
    <t>1423217548</t>
  </si>
  <si>
    <t>97</t>
  </si>
  <si>
    <t>767-R04.11</t>
  </si>
  <si>
    <t>D12 - uzamykatelný poklop na střeše 600x800 mm, vč. povrchové úpravy - žárové zinkování</t>
  </si>
  <si>
    <t>1448533914</t>
  </si>
  <si>
    <t>98</t>
  </si>
  <si>
    <t>767-R08.01</t>
  </si>
  <si>
    <t>K1 - kotevní deska 100x1800x10 se 7 přivařenými kotvami ∅20-200, ocel, bez nátěru</t>
  </si>
  <si>
    <t>-1572005846</t>
  </si>
  <si>
    <t>14,6 "kg/ks" * 8 "ks"</t>
  </si>
  <si>
    <t>99</t>
  </si>
  <si>
    <t>767-R08.12</t>
  </si>
  <si>
    <t>K12 - kotevní deska 300x300x20 se 4 přivařenými kotvami ∅20-250, ocel, bez nátěru</t>
  </si>
  <si>
    <t>428866114</t>
  </si>
  <si>
    <t>16,6 "kg/ks" * 22 "ks"</t>
  </si>
  <si>
    <t>100</t>
  </si>
  <si>
    <t>767995114</t>
  </si>
  <si>
    <t>Montáž atypických zámečnických konstrukcí hm přes 20 do 50 kg</t>
  </si>
  <si>
    <t>995532529</t>
  </si>
  <si>
    <t>Montáž ostatních atypických zámečnických konstrukcí hmotnosti přes 20 do 50 kg</t>
  </si>
  <si>
    <t>https://podminky.urs.cz/item/CS_URS_2023_01/767995114</t>
  </si>
  <si>
    <t>"D4 - kryt kanálku vyčerpání PV s rámem" 39,00</t>
  </si>
  <si>
    <t>"D10 - uzamykatelný poklop 600x800 kabelové komory s rámem - 2 ks" 45,00*2</t>
  </si>
  <si>
    <t>"K13" 176,000</t>
  </si>
  <si>
    <t>"K14" 88,000</t>
  </si>
  <si>
    <t>"Montáž konstrukce hrybých česlí - předpokládá se po částech" 1907,84</t>
  </si>
  <si>
    <t>101</t>
  </si>
  <si>
    <t>767-R04.4</t>
  </si>
  <si>
    <t>D4 - kryt kanálku vyčerpání PV s rámem, vč. povrchové úpravy - žárové zinkování</t>
  </si>
  <si>
    <t>-831909325</t>
  </si>
  <si>
    <t>102</t>
  </si>
  <si>
    <t>767-R04.8</t>
  </si>
  <si>
    <t>D8 - kryty vlezu do jalováku s rámem, vč. povrchové úpravy - žárové zinkování</t>
  </si>
  <si>
    <t>1438072195</t>
  </si>
  <si>
    <t>"D8 - kryty vlezu do jalováku s rámem" 22,00</t>
  </si>
  <si>
    <t>103</t>
  </si>
  <si>
    <t>767-R04.10</t>
  </si>
  <si>
    <t>D10 - uzamykatelný poklop 600x800 kabelové komory s rámem, vč. povrchové úpravy - žárové zinkování</t>
  </si>
  <si>
    <t>1736545100</t>
  </si>
  <si>
    <t>104</t>
  </si>
  <si>
    <t>767-R08.13</t>
  </si>
  <si>
    <t>K13 - kotevní deska 250x400x20 se 4 přivařenými kotvami ∅20-520, ocel, bez nátěru</t>
  </si>
  <si>
    <t>-256356301</t>
  </si>
  <si>
    <t>22,0 "kg/ks" * 8 "ks"</t>
  </si>
  <si>
    <t>105</t>
  </si>
  <si>
    <t>767-R08.14</t>
  </si>
  <si>
    <t>K14 - kotevní deska 600x400x20 se 4 přivařenými kotvami ∅20-500, ocel, bez nátěru</t>
  </si>
  <si>
    <t>-118212398</t>
  </si>
  <si>
    <t>44,0 "kg/ks" * 2 "ks"</t>
  </si>
  <si>
    <t>106</t>
  </si>
  <si>
    <t>767-R13</t>
  </si>
  <si>
    <t>konstrukce hrubých česlí, vč. povrchové úpravy - žárové zinkování</t>
  </si>
  <si>
    <t>1605628819</t>
  </si>
  <si>
    <t>1907,84 "viz přílohu D.1.4.5.28"</t>
  </si>
  <si>
    <t>107</t>
  </si>
  <si>
    <t>767995115</t>
  </si>
  <si>
    <t>Montáž atypických zámečnických konstrukcí hm přes 50 do 100 kg</t>
  </si>
  <si>
    <t>1432045002</t>
  </si>
  <si>
    <t>Montáž ostatních atypických zámečnických konstrukcí hmotnosti přes 50 do 100 kg</t>
  </si>
  <si>
    <t>https://podminky.urs.cz/item/CS_URS_2023_01/767995115</t>
  </si>
  <si>
    <t>"D3 - kryt nad vyčerpáním PV s rámem " 99,00</t>
  </si>
  <si>
    <t>"D5 - kryt výklenku v podlaze 186,30 s rámem" 51,00</t>
  </si>
  <si>
    <t>"D7 - kryty nad jímkou vyčerpání HO s rámem" 51,00</t>
  </si>
  <si>
    <t>"RR - potrubí migrace ryb" 93,00</t>
  </si>
  <si>
    <t>108</t>
  </si>
  <si>
    <t>767-R04.3</t>
  </si>
  <si>
    <t>D3 - kryt nad vyčerpáním PV s rámem, vč. povrchové úpravy - žárové zinkování</t>
  </si>
  <si>
    <t>266413938</t>
  </si>
  <si>
    <t>109</t>
  </si>
  <si>
    <t>767-R04.5</t>
  </si>
  <si>
    <t>D5 - kryt výklenku v podlaze 186,30 s rámem, vč. povrchové úpravy - žárové zinkování</t>
  </si>
  <si>
    <t>-824875650</t>
  </si>
  <si>
    <t>110</t>
  </si>
  <si>
    <t>767-R04.7</t>
  </si>
  <si>
    <t>D7 - kryty nad jímkou vyčerpání HO s rámem, vč. povrchové úpravy - žárové zinkování</t>
  </si>
  <si>
    <t>-1468785618</t>
  </si>
  <si>
    <t>111</t>
  </si>
  <si>
    <t>767-R07</t>
  </si>
  <si>
    <t>RR - potrubí migrace ryb z nerezové ocely 1.4301 tr. ∅204x2</t>
  </si>
  <si>
    <t>1668959474</t>
  </si>
  <si>
    <t>112</t>
  </si>
  <si>
    <t>767995116</t>
  </si>
  <si>
    <t>Montáž atypických zámečnických konstrukcí hm přes 100 do 250 kg</t>
  </si>
  <si>
    <t>139993176</t>
  </si>
  <si>
    <t>Montáž ostatních atypických zámečnických konstrukcí hmotnosti přes 100 do 250 kg</t>
  </si>
  <si>
    <t>https://podminky.urs.cz/item/CS_URS_2023_01/767995116</t>
  </si>
  <si>
    <t>"D6 - kryty nad hrazením savek 186,20 s rámem" 149,00</t>
  </si>
  <si>
    <t>113</t>
  </si>
  <si>
    <t>767-R04.6</t>
  </si>
  <si>
    <t>D6 - kryty nad hrazením savek 186,20 s rámem, vč. povrchové úpravy - žárové zinkování</t>
  </si>
  <si>
    <t>684920184</t>
  </si>
  <si>
    <t>114</t>
  </si>
  <si>
    <t>767995117</t>
  </si>
  <si>
    <t>Montáž atypických zámečnických konstrukcí hm přes 250 do 500 kg</t>
  </si>
  <si>
    <t>358485558</t>
  </si>
  <si>
    <t>Montáž ostatních atypických zámečnických konstrukcí hmotnosti přes 250 do 500 kg</t>
  </si>
  <si>
    <t>https://podminky.urs.cz/item/CS_URS_2023_01/767995117</t>
  </si>
  <si>
    <t>"D1 - kryt montážního otvoru s rámem 2 ks " 3063,00</t>
  </si>
  <si>
    <t>"D2 - kryt nad RZ tabulemi s rámy" 274,00</t>
  </si>
  <si>
    <t>"T1 - traverza kladkostroje ve strojovně - 2 ks" 547,00*2</t>
  </si>
  <si>
    <t>"T2 - traverza kladkostroje nad hrazením savek" 630,00</t>
  </si>
  <si>
    <t>"Z1 - schody v MVE - horní" 358,60</t>
  </si>
  <si>
    <t>"Z2 - Schody v MVE - dolní" 327,00</t>
  </si>
  <si>
    <t>115</t>
  </si>
  <si>
    <t>767-R04.1</t>
  </si>
  <si>
    <t>D1 - kryt montážního otvoru s rámem, vč. povrchové úpravy - žárové zinkování + nátěrový systém</t>
  </si>
  <si>
    <t>-1300281747</t>
  </si>
  <si>
    <t>"D1 - kryt montážního otvoru s rámem 2 ks - viz D.1.4.5.23" 1531,50*2</t>
  </si>
  <si>
    <t>116</t>
  </si>
  <si>
    <t>767-R04.2</t>
  </si>
  <si>
    <t>D2 - kryt nad RZ tabulemi s rými, vč. povrchové úpravy - žárové zinkování</t>
  </si>
  <si>
    <t>-90348076</t>
  </si>
  <si>
    <t>117</t>
  </si>
  <si>
    <t>767-R06.1</t>
  </si>
  <si>
    <t>T1 - traverza kladkostroje ve strojovně I300 s kotvením, vč. povrchové úpravy - nátěrový systém</t>
  </si>
  <si>
    <t>-307815811</t>
  </si>
  <si>
    <t>118</t>
  </si>
  <si>
    <t>767-R06.2</t>
  </si>
  <si>
    <t>T2 - traverza kladkostroje nad hrazením savek I300 s kotvením, vč. povrchové úpravy - nátěrový systém</t>
  </si>
  <si>
    <t>1173477454</t>
  </si>
  <si>
    <t>119</t>
  </si>
  <si>
    <t>767-R09.1</t>
  </si>
  <si>
    <t>Z1 - Schody v MVE - horní, vč. povrchové úpravy - žárové zinkování</t>
  </si>
  <si>
    <t>883214749</t>
  </si>
  <si>
    <t>"Z1 - viz D1.4.5.23" 358,60</t>
  </si>
  <si>
    <t>120</t>
  </si>
  <si>
    <t>767-R09.2</t>
  </si>
  <si>
    <t>Z2 - Schody v MVE - dolní, vč. povrchové úpravy - žárové zinkování</t>
  </si>
  <si>
    <t>1432622528</t>
  </si>
  <si>
    <t>"Z2 - viz D1.4.5.23" 327,00</t>
  </si>
  <si>
    <t>121</t>
  </si>
  <si>
    <t>669036306</t>
  </si>
  <si>
    <t>771</t>
  </si>
  <si>
    <t>Podlahy z dlaždic</t>
  </si>
  <si>
    <t>122</t>
  </si>
  <si>
    <t>771474112</t>
  </si>
  <si>
    <t>Montáž soklů z dlaždic keramických rovných flexibilní lepidlo v přes 65 do 90 mm</t>
  </si>
  <si>
    <t>-662826263</t>
  </si>
  <si>
    <t>Montáž soklů z dlaždic keramických lepených flexibilním lepidlem rovných, výšky přes 65 do 90 mm</t>
  </si>
  <si>
    <t>123</t>
  </si>
  <si>
    <t>59761416</t>
  </si>
  <si>
    <t>sokl-dlažba keramická slinutá hladká do interiéru i exteriéru 300x80mm</t>
  </si>
  <si>
    <t>1360528702</t>
  </si>
  <si>
    <t>sokl*3</t>
  </si>
  <si>
    <t>59,4*1,837 'Přepočtené koeficientem množství</t>
  </si>
  <si>
    <t>124</t>
  </si>
  <si>
    <t>771574243</t>
  </si>
  <si>
    <t>Montáž podlah keramických pro mechanické zatížení hladkých lepených flexibilním lepidlem přes 9 do 12 ks/m2</t>
  </si>
  <si>
    <t>1128698009</t>
  </si>
  <si>
    <t>Montáž podlah z dlaždic keramických lepených flexibilním lepidlem maloformátových pro vysoké mechanické zatížení hladkých přes 9 do 12 ks/m2</t>
  </si>
  <si>
    <t>https://podminky.urs.cz/item/CS_URS_2023_01/771574243</t>
  </si>
  <si>
    <t>13,1 "kota 184,1"</t>
  </si>
  <si>
    <t>21,4 "kota 180,9"</t>
  </si>
  <si>
    <t>26,8 "kota 181,7"</t>
  </si>
  <si>
    <t>125</t>
  </si>
  <si>
    <t>59761434</t>
  </si>
  <si>
    <t>dlažba keramická slinutá hladká do interiéru i exteriéru pro vysoké mechanické namáhání přes 9 do 12ks/m2</t>
  </si>
  <si>
    <t>-1704846327</t>
  </si>
  <si>
    <t>61,3*1,15 'Přepočtené koeficientem množství</t>
  </si>
  <si>
    <t>126</t>
  </si>
  <si>
    <t>998771101</t>
  </si>
  <si>
    <t>Přesun hmot tonážní pro podlahy z dlaždic v objektech v do 6 m</t>
  </si>
  <si>
    <t>-1148175479</t>
  </si>
  <si>
    <t>Přesun hmot pro podlahy z dlaždic stanovený z hmotnosti přesunovaného materiálu vodorovná dopravní vzdálenost do 50 m v objektech výšky do 6 m</t>
  </si>
  <si>
    <t>https://podminky.urs.cz/item/CS_URS_2023_01/998771101</t>
  </si>
  <si>
    <t>784</t>
  </si>
  <si>
    <t>Dokončovací práce - malby a tapety</t>
  </si>
  <si>
    <t>127</t>
  </si>
  <si>
    <t>784-R001</t>
  </si>
  <si>
    <t>Nátěr vnitřních stěn a stropů na akrylátové bázi (nátěr pohledového betonu)</t>
  </si>
  <si>
    <t>-373110439</t>
  </si>
  <si>
    <t>Poznámka k položce:_x000d_
Měrná jednotka 1 m2 fasády. Počet vrstev nátěru dle konkrétního nátěrového systému.</t>
  </si>
  <si>
    <t>stěny</t>
  </si>
  <si>
    <t>1,8*19,8+1,24*4,3</t>
  </si>
  <si>
    <t>37,0"m2"+21,71"m2"</t>
  </si>
  <si>
    <t>7,5*4,2</t>
  </si>
  <si>
    <t>Strop</t>
  </si>
  <si>
    <t>29,2</t>
  </si>
  <si>
    <t>malba</t>
  </si>
  <si>
    <t>136,04</t>
  </si>
  <si>
    <t>izol_strech</t>
  </si>
  <si>
    <t>Tepelná izolace střechy</t>
  </si>
  <si>
    <t>60,56</t>
  </si>
  <si>
    <t>asf_pas</t>
  </si>
  <si>
    <t>Střešní krytina s asf pásů</t>
  </si>
  <si>
    <t>27,5</t>
  </si>
  <si>
    <t>31,05</t>
  </si>
  <si>
    <t>108,8</t>
  </si>
  <si>
    <t>916,794</t>
  </si>
  <si>
    <t>leseni_podlahy</t>
  </si>
  <si>
    <t>368,36</t>
  </si>
  <si>
    <t>399,464</t>
  </si>
  <si>
    <t>SO 02.2 - Strojovna MVE – horní stavba</t>
  </si>
  <si>
    <t xml:space="preserve">    712 - Povlakové krytiny</t>
  </si>
  <si>
    <t xml:space="preserve">    713 - Izolace tepelné</t>
  </si>
  <si>
    <t xml:space="preserve">    764 - Konstrukce klempířské</t>
  </si>
  <si>
    <t>2030148978</t>
  </si>
  <si>
    <t>15,21</t>
  </si>
  <si>
    <t>2,54</t>
  </si>
  <si>
    <t>10,58</t>
  </si>
  <si>
    <t>10,64</t>
  </si>
  <si>
    <t>11,48</t>
  </si>
  <si>
    <t>5,58</t>
  </si>
  <si>
    <t>6,66</t>
  </si>
  <si>
    <t>2,16</t>
  </si>
  <si>
    <t>1,26</t>
  </si>
  <si>
    <t>1,51</t>
  </si>
  <si>
    <t>18,58</t>
  </si>
  <si>
    <t>22,79</t>
  </si>
  <si>
    <t>4,42</t>
  </si>
  <si>
    <t>1,87</t>
  </si>
  <si>
    <t>0,31</t>
  </si>
  <si>
    <t>-841954357</t>
  </si>
  <si>
    <t>0,24</t>
  </si>
  <si>
    <t>0,19</t>
  </si>
  <si>
    <t>2054153575</t>
  </si>
  <si>
    <t>Stěny</t>
  </si>
  <si>
    <t>30,5*3,3+7,3*1,3 +0,4*3,3*4"vnější"</t>
  </si>
  <si>
    <t>34,2*3,3"vnitřní"</t>
  </si>
  <si>
    <t>72,8"m2"-2*13,7"m2" "MVE"</t>
  </si>
  <si>
    <t>11,0"m2"+0,2*29 "podbednění atik"</t>
  </si>
  <si>
    <t>Atiky</t>
  </si>
  <si>
    <t>2*0,85*16,2 +2*0,55*17,8</t>
  </si>
  <si>
    <t>0,85*41+0,55*39,4</t>
  </si>
  <si>
    <t>0,85*3,44+0,55*4,4</t>
  </si>
  <si>
    <t>311862616</t>
  </si>
  <si>
    <t>348948308</t>
  </si>
  <si>
    <t>Viz příloha D.1.6.1.3 a D.1.6.1.4</t>
  </si>
  <si>
    <t>C3037*145 "kg/m3" /1000</t>
  </si>
  <si>
    <t>-1810864570</t>
  </si>
  <si>
    <t>11,3*4,0*2</t>
  </si>
  <si>
    <t>2,0*9,2</t>
  </si>
  <si>
    <t>-1662939391</t>
  </si>
  <si>
    <t>924342136</t>
  </si>
  <si>
    <t>-498608690</t>
  </si>
  <si>
    <t>https://podminky.urs.cz/item/CS_URS_2023_01/943121111</t>
  </si>
  <si>
    <t>70,5"m2"*7,3 "vnitřní"</t>
  </si>
  <si>
    <t>9,2*1,7*9,6 "vnější"</t>
  </si>
  <si>
    <t>18*4,0*3,5 "v rybochodu"</t>
  </si>
  <si>
    <t>1792207931</t>
  </si>
  <si>
    <t>https://podminky.urs.cz/item/CS_URS_2023_01/943121211</t>
  </si>
  <si>
    <t>leseni_tezke*60</t>
  </si>
  <si>
    <t>1436135176</t>
  </si>
  <si>
    <t>949211111</t>
  </si>
  <si>
    <t>Montáž lešeňové podlahy s příčníky pro trubková lešení v do 10 m</t>
  </si>
  <si>
    <t>1541974929</t>
  </si>
  <si>
    <t>Montáž lešeňové podlahy pro trubková lešení z fošen, prken nebo dřevěných sbíjených lešeňových dílců s příčníky nebo podélníky, ve výšce do 10 m</t>
  </si>
  <si>
    <t>https://podminky.urs.cz/item/CS_URS_2023_01/949211111</t>
  </si>
  <si>
    <t>18*3,5*2 "v rybochodu"</t>
  </si>
  <si>
    <t>34,2*1,2*4 "vnitřní MVE"</t>
  </si>
  <si>
    <t>9,2*1,7*5 "vnější MVE"</t>
  </si>
  <si>
    <t>949211211</t>
  </si>
  <si>
    <t>Příplatek k lešeňové podlaze s příčníky pro trubková lešení za první a ZKD den použití</t>
  </si>
  <si>
    <t>-992934363</t>
  </si>
  <si>
    <t>Montáž lešeňové podlahy pro trubková lešení Příplatek za první a každý další den použití lešení k ceně -1111 nebo -1112</t>
  </si>
  <si>
    <t>https://podminky.urs.cz/item/CS_URS_2023_01/949211211</t>
  </si>
  <si>
    <t>leseni_podlahy*60</t>
  </si>
  <si>
    <t>9533-R01</t>
  </si>
  <si>
    <t>Dodávka a montáž hliníkového okna 2,0 x 0,8 m s izolačním dvojsklem</t>
  </si>
  <si>
    <t>-1892136614</t>
  </si>
  <si>
    <t>Dodávka a montáž hliníkového okna 2,0 x 0,8 m s izolačním dvojsklem, vč. parapetu</t>
  </si>
  <si>
    <t>9533-R02</t>
  </si>
  <si>
    <t>Dodávka a montáž hliníkového okna 1,0 x 0,8 m s izolačním dvojsklem</t>
  </si>
  <si>
    <t>-1051629762</t>
  </si>
  <si>
    <t>Dodávka a montáž hliníkového okna 1,0 x 0,8 m s izolačním dvojsklem, vč. parapetu</t>
  </si>
  <si>
    <t>9533-R03</t>
  </si>
  <si>
    <t xml:space="preserve">Dodávka a vstupních jednokřídlých tlakových dveří 2,0 x 1,2 m, vč. rámu </t>
  </si>
  <si>
    <t>-119380882</t>
  </si>
  <si>
    <t>-1905798665</t>
  </si>
  <si>
    <t>-426723131</t>
  </si>
  <si>
    <t>-1684765817</t>
  </si>
  <si>
    <t>18,65 *4 "ks"</t>
  </si>
  <si>
    <t>1248097537</t>
  </si>
  <si>
    <t>18,65 *1 "ks"</t>
  </si>
  <si>
    <t>-1401249040</t>
  </si>
  <si>
    <t>Zřízení betonové kabelové šachty
- beton
- bednění
- výztuž
- podpěrné lešení
- podkladní beton 
- žebřík
- cca 5,6 m3 betonu (z toho cca 1,3 m3 plošná nadbetonávka desky)</t>
  </si>
  <si>
    <t>712</t>
  </si>
  <si>
    <t>Povlakové krytiny</t>
  </si>
  <si>
    <t>712341559</t>
  </si>
  <si>
    <t>Provedení povlakové krytiny střech do 10° pásy NAIP přitavením v plné ploše</t>
  </si>
  <si>
    <t>1607775984</t>
  </si>
  <si>
    <t>Provedení povlakové krytiny střech plochých do 10° pásy přitavením NAIP v plné ploše</t>
  </si>
  <si>
    <t>https://podminky.urs.cz/item/CS_URS_2023_01/712341559</t>
  </si>
  <si>
    <t>viz příl. D.1.2.2.1 až D.1.2.2.10</t>
  </si>
  <si>
    <t>2*asf_pas</t>
  </si>
  <si>
    <t>62852257R</t>
  </si>
  <si>
    <t>pás asfaltovaný modifikovaný (např. SBS Elastek 50 Special Dekor)</t>
  </si>
  <si>
    <t>1180070150</t>
  </si>
  <si>
    <t xml:space="preserve">pásy s modifikovaným asfaltem tl. 5,0 mm vložka polyesterové rouno minerální  jemnozrnný posyp</t>
  </si>
  <si>
    <t>asf_pas*1,2 "20% na přesahy a ztratné"</t>
  </si>
  <si>
    <t>628522580R</t>
  </si>
  <si>
    <t>pás asfaltovaný modifikovaný (např. SBS Elastek 40 Combi)</t>
  </si>
  <si>
    <t>835690271</t>
  </si>
  <si>
    <t xml:space="preserve">pásy s modifikovaným asfaltem tl. 5,2 mm vložka polyesterové rouno a  skleněné mřížky minerální posyp</t>
  </si>
  <si>
    <t>712-R175</t>
  </si>
  <si>
    <t>Dodávka a montáž ukončovací lišty hydroizolace na atice</t>
  </si>
  <si>
    <t>-1162606883</t>
  </si>
  <si>
    <t>Viz příloha D.1.4.2.3</t>
  </si>
  <si>
    <t>39,4+17,8+17,8+4,4</t>
  </si>
  <si>
    <t>998712101</t>
  </si>
  <si>
    <t>Přesun hmot tonážní tonážní pro krytiny povlakové v objektech v do 6 m</t>
  </si>
  <si>
    <t>-702609519</t>
  </si>
  <si>
    <t>Přesun hmot pro povlakové krytiny stanovený z hmotnosti přesunovaného materiálu vodorovná dopravní vzdálenost do 50 m v objektech výšky do 6 m</t>
  </si>
  <si>
    <t>https://podminky.urs.cz/item/CS_URS_2023_01/998712101</t>
  </si>
  <si>
    <t>713</t>
  </si>
  <si>
    <t>Izolace tepelné</t>
  </si>
  <si>
    <t>713121131</t>
  </si>
  <si>
    <t>Montáž izolace tepelné podlah parotěsné reflexní tl do 5 mm</t>
  </si>
  <si>
    <t>-1060856282</t>
  </si>
  <si>
    <t>Montáž tepelné izolace podlah parotěsnými reflexními pásy, tloušťka izolace do 5 mm</t>
  </si>
  <si>
    <t>https://podminky.urs.cz/item/CS_URS_2023_01/713121131</t>
  </si>
  <si>
    <t>R109</t>
  </si>
  <si>
    <t>parozábrana např. ROOFTEK AL SPECIAL MINERAL</t>
  </si>
  <si>
    <t>628842593</t>
  </si>
  <si>
    <t>izol_strech*1,2 "20% na přesahy a ztratné"</t>
  </si>
  <si>
    <t>713141331</t>
  </si>
  <si>
    <t>Montáž izolace tepelné střech plochých lepené za studena zplna, spádová vrstva</t>
  </si>
  <si>
    <t>512183244</t>
  </si>
  <si>
    <t>Montáž tepelné izolace střech plochých spádovými klíny v ploše přilepenými za studena zplna</t>
  </si>
  <si>
    <t>https://podminky.urs.cz/item/CS_URS_2023_01/713141331</t>
  </si>
  <si>
    <t>60,56 "m2"</t>
  </si>
  <si>
    <t>R110</t>
  </si>
  <si>
    <t>spádová tepelná izolace střechy z EPS tl. 40-200 mm (např. POLYDEK EPS)</t>
  </si>
  <si>
    <t>168167739</t>
  </si>
  <si>
    <t xml:space="preserve">spádová tepelná izolace střechy z EPS tl. 40-200 mm </t>
  </si>
  <si>
    <t>izol_strech*1,05</t>
  </si>
  <si>
    <t>998713101</t>
  </si>
  <si>
    <t>Přesun hmot tonážní pro izolace tepelné v objektech v do 6 m</t>
  </si>
  <si>
    <t>1224400689</t>
  </si>
  <si>
    <t>Přesun hmot pro izolace tepelné stanovený z hmotnosti přesunovaného materiálu vodorovná dopravní vzdálenost do 50 m v objektech výšky do 6 m</t>
  </si>
  <si>
    <t>https://podminky.urs.cz/item/CS_URS_2023_01/998713101</t>
  </si>
  <si>
    <t>721173401</t>
  </si>
  <si>
    <t>Potrubí kanalizační z PVC SN 4 svodné DN 110</t>
  </si>
  <si>
    <t>1179362028</t>
  </si>
  <si>
    <t>Potrubí z trub PVC SN4 svodné (ležaté) DN 110</t>
  </si>
  <si>
    <t>https://podminky.urs.cz/item/CS_URS_2023_01/721173401</t>
  </si>
  <si>
    <t>Zavzdušnění vtoku</t>
  </si>
  <si>
    <t>6,0</t>
  </si>
  <si>
    <t>prostupy</t>
  </si>
  <si>
    <t>5,0</t>
  </si>
  <si>
    <t>764</t>
  </si>
  <si>
    <t>Konstrukce klempířské</t>
  </si>
  <si>
    <t>764215611</t>
  </si>
  <si>
    <t>Oplechování horních ploch a atik bez rohů z Pz s povrch úpravou celoplošně lepené rš přes 800 mm</t>
  </si>
  <si>
    <t>-481196380</t>
  </si>
  <si>
    <t>Oplechování horních ploch zdí a nadezdívek (atik) z pozinkovaného plechu s povrchovou úpravou celoplošně lepené přes rš 800 mm</t>
  </si>
  <si>
    <t>https://podminky.urs.cz/item/CS_URS_2023_01/764215611</t>
  </si>
  <si>
    <t>39,4*1,0</t>
  </si>
  <si>
    <t>764215646</t>
  </si>
  <si>
    <t>Příplatek za zvýšenou pracnost při oplechování rohů nadezdívek(atik)z Pz s povrch úprav rš přes 400 mm</t>
  </si>
  <si>
    <t>1158370850</t>
  </si>
  <si>
    <t>Oplechování horních ploch zdí a nadezdívek (atik) z pozinkovaného plechu s povrchovou úpravou Příplatek k cenám za zvýšenou pracnost při provedení rohu nebo koutu přes rš 400 mm</t>
  </si>
  <si>
    <t>https://podminky.urs.cz/item/CS_URS_2023_01/764215646</t>
  </si>
  <si>
    <t>998764101</t>
  </si>
  <si>
    <t>Přesun hmot tonážní pro konstrukce klempířské v objektech v do 6 m</t>
  </si>
  <si>
    <t>1163684287</t>
  </si>
  <si>
    <t>Přesun hmot pro konstrukce klempířské stanovený z hmotnosti přesunovaného materiálu vodorovná dopravní vzdálenost do 50 m v objektech výšky do 6 m</t>
  </si>
  <si>
    <t>https://podminky.urs.cz/item/CS_URS_2023_01/998764101</t>
  </si>
  <si>
    <t>1673105447</t>
  </si>
  <si>
    <t>https://podminky.urs.cz/item/CS_URS_2023_01/771474112</t>
  </si>
  <si>
    <t>646562825</t>
  </si>
  <si>
    <t>82,5*1,837 'Přepočtené koeficientem množství</t>
  </si>
  <si>
    <t>-236876369</t>
  </si>
  <si>
    <t>31,05 "kota 188,3"</t>
  </si>
  <si>
    <t>870592049</t>
  </si>
  <si>
    <t>31,05*1,15 'Přepočtené koeficientem množství</t>
  </si>
  <si>
    <t>363481060</t>
  </si>
  <si>
    <t>-1464035147</t>
  </si>
  <si>
    <t>34,2*3,18 -9,6</t>
  </si>
  <si>
    <t>6,7*0,4+19,9*0,4</t>
  </si>
  <si>
    <t>45,4</t>
  </si>
  <si>
    <t>784-R002</t>
  </si>
  <si>
    <t xml:space="preserve">Nátěr vnějších stěn a stropů </t>
  </si>
  <si>
    <t>2029277624</t>
  </si>
  <si>
    <t>Nátěr vnějších stěn a stropů (omítka a malba)</t>
  </si>
  <si>
    <t>7,3*1,3+30,5*3,3-9,6</t>
  </si>
  <si>
    <t>2*0,55*17,8+0,85*41,0+0,55*4,4</t>
  </si>
  <si>
    <t>11,0+0,2*29</t>
  </si>
  <si>
    <t>SO 02.3 - Strojovna MVE – stavební elektroinstalace</t>
  </si>
  <si>
    <t>02.3 - Část stavební elektroinstalace</t>
  </si>
  <si>
    <t>Část stavební elektroinstalace</t>
  </si>
  <si>
    <t>02.3.1</t>
  </si>
  <si>
    <t>Rozvaděč RS1</t>
  </si>
  <si>
    <t>468222673</t>
  </si>
  <si>
    <t>Rozvaděč RS1
Nástěnná polyesterová skříň s průhlednými dveřmi a montážním rámem.
Orientační rozměry cca 1035x835x300mm
Krytí IP65/20
Přívod i vývody přes průchodky spodem i vrchem
Základní náplň:
1 ks - Hlavní trojfázový přívod s jističem 50A, char. C, 10kA
1 ks - Čtyřpólový proudový chránič 63A, 300mA, selektivní S, 10kA
1 ks - Přepěťová ochrana stupně SPD2 (C), 3p, 230/275V AC s vyměnitelným moduly 
2 ks - Trojfázový stykačový vývod pro ventilátor
obsahující: 
motorový spouštěč 6.3A, 10kA, PK
trojpólový stykač 9A, AC3, PK
ovládací obvod s pomocným jističem 4A, otočný přepínač volby provozu 10A, pomocné relé 230V, dvoustavová signálka
2 ks - Jednofázový spínaný vývod pro vzduchotechnickou klapku
s jističem 4A, s PK ovládací obvod, otočný přepínač volby provozu 10A, pomocná relé 230V (3x), dvoustavová signálka
1 ks - Jednofázový spínaný vývod pro ventilátor
s jističem 4A s PK, ovládací obvod, 2x časové relé (1x asymetrycký cyklovač, 1x zpožděný návrat), pomocné relé 
2 ks - Trojfázový jističový vývod s jističem 32A, char. C, 10kA
1 ks - Trojfázový jističový vývod s jističem 16A, char. C, 10kA
1 ks - Čtyřpólový proudový chránič 25A, 30mA, zpožděný G, 10kA
15 ks - Jednofázový jističový vývod s jističem do 16A, char. C, 10kA
1 sada - Propojení vstupů a výstupů vzd. na DT3
1 sada - Řadové svorky
1 sada - Sběrnice N, PE, propojovací lišty
1 sada - Ostatní materiál, jako jsou svorkový, propojovací, nosný
a úložný materiál, průchodky atd.</t>
  </si>
  <si>
    <t>02.3.2</t>
  </si>
  <si>
    <t>Prachotěsné průmyslové LED svítidlo 33W, 230V, IP66,</t>
  </si>
  <si>
    <t>-703780805</t>
  </si>
  <si>
    <t>Prachotěsné průmyslové LED svítidlo 33W, 230V, IP66, 
cca 4400lm (rozměrový ekvivalent zářivkového svítidla 2x36 W), 4000 K, životnost LED modulů 70000h, průběžná montáž, montáž na stěnu a strop
např. EXTRA-LED nebo podobné
Součástí je kompletní instalace a připojení</t>
  </si>
  <si>
    <t>02.3.3</t>
  </si>
  <si>
    <t>Prachotěsné průmyslové LED svítidlo 16W, 230V, IP66,</t>
  </si>
  <si>
    <t>362845296</t>
  </si>
  <si>
    <t>Prachotěsné průmyslové LED svítidlo 16W, 230V, IP66, 
cca 2100lm (rozměrový ekvivalent zářivkového svítidla 2x18W), 4000 K, životnost LED modulů 70000h, průběžná montáž, montáž na stěnu a strop
např. EXTRA-LED nebo podobné
Součástí je kompletní instalace a připojení</t>
  </si>
  <si>
    <t>02.3.4</t>
  </si>
  <si>
    <t>Průmyslové nouzové svítidlo 1x7W, 230V, záloha 1h, min. IP65</t>
  </si>
  <si>
    <t>1807477630</t>
  </si>
  <si>
    <t xml:space="preserve">Průmyslové nouzové svítidlo 1x7W, 230V, záloha 1h, min. IP65
včetně světelného zdroje, životnost LED modulů 50000h, montáž na stěnu
Součástí je kompletní instalace a připojení
</t>
  </si>
  <si>
    <t>02.3.5</t>
  </si>
  <si>
    <t>Venkovní LED reflektor, 100W, IP65</t>
  </si>
  <si>
    <t>-1457551722</t>
  </si>
  <si>
    <t>Venkovní LED reflektor, 100W, IP65
cca 15000lm, 4000 K, životnost LED modulů 70000h, montáž na stěnu
Součástí je kompletní instalace a připojení</t>
  </si>
  <si>
    <t>02.3.6</t>
  </si>
  <si>
    <t>Venkovní LED reflektor, 50W, IP65</t>
  </si>
  <si>
    <t>-787250725</t>
  </si>
  <si>
    <t xml:space="preserve">Venkovní LED reflektor, 50W, IP65
4000 K, životnost 50000h, s PIR čidlem, montáž na stěnu
Součástí je kompletní instalace a připojení
</t>
  </si>
  <si>
    <t>02.3.7</t>
  </si>
  <si>
    <t>Přímotopný konvektor 2.0kW s vestavěným elektronickým termostatem,</t>
  </si>
  <si>
    <t>-1836053229</t>
  </si>
  <si>
    <t xml:space="preserve">Přímotopný konvektor 2.0kW s vestavěným elektronickým termostatem,
230V, IP24, třída ochrany II, upevnění na stěnu
Součástí je kompletní instalace a připojení
</t>
  </si>
  <si>
    <t>02.3.8</t>
  </si>
  <si>
    <t>Typová zásuvková skříň s proudovým chráničem 30mA,</t>
  </si>
  <si>
    <t>1165014109</t>
  </si>
  <si>
    <t xml:space="preserve">Typová zásuvková skříň s proudovým chráničem 30mA, 
Zásuvky 1x 400V/32A/5p, 2x230V/16A, IP 44, jištěno jističi
Součástí je kompletní instalace a připojení
</t>
  </si>
  <si>
    <t>02.3.9</t>
  </si>
  <si>
    <t>Jednopólový spínač osvětlení 250V, 50Hz, 10A, IP44</t>
  </si>
  <si>
    <t>-2109784021</t>
  </si>
  <si>
    <t>Jednopólový spínač osvětlení 250V, 50Hz, 10A, IP44
Součástí je montáž i připojení</t>
  </si>
  <si>
    <t>02.3.10</t>
  </si>
  <si>
    <t>Dvoupólový sériový spínač osvětlení 250V, 50Hz, 10A, IP44_x000d_
Součástí je montáž i připojení</t>
  </si>
  <si>
    <t>2036231560</t>
  </si>
  <si>
    <t xml:space="preserve">Dvoupólový sériový spínač osvětlení 250V, 50Hz, 10A, IP44
Součástí je montáž i připojení
</t>
  </si>
  <si>
    <t>02.3.11</t>
  </si>
  <si>
    <t>Pomocná nerezová konstrukce pro upevnění svítidla LED 33W šikmo na pod jeřábovou dráhu, montáž</t>
  </si>
  <si>
    <t>116973014</t>
  </si>
  <si>
    <t xml:space="preserve">Pomocná nerezová konstrukce pro upevnění svítidla LED 33W šikmo na pod jeřábovou dráhu, montáž
</t>
  </si>
  <si>
    <t>02.3.12</t>
  </si>
  <si>
    <t>Pomocná nerezová konstrukce pro upevnění svítidla LED 16W šikmo na stěnu, montáž</t>
  </si>
  <si>
    <t>-867152024</t>
  </si>
  <si>
    <t xml:space="preserve">Pomocná nerezová konstrukce pro upevnění svítidla LED 16W šikmo na stěnu, montáž
</t>
  </si>
  <si>
    <t>02.3.13</t>
  </si>
  <si>
    <t>Plastová svorkovnicová skříň, krabicová rozvodka</t>
  </si>
  <si>
    <t>1387192799</t>
  </si>
  <si>
    <t xml:space="preserve">Plastová svorkovnicová skříň, krabicová rozvodka
Plastová skříň, min. IP54 s řadovou svorkovnicí do 2.5 mm2,
4 x kabelová průchodka 
Součástí je montáž i připojení
</t>
  </si>
  <si>
    <t>02.3.14</t>
  </si>
  <si>
    <t>Materiál kabelových tras</t>
  </si>
  <si>
    <t>1075602462</t>
  </si>
  <si>
    <t xml:space="preserve">Materiál kabelových tras
32 m - kabelová trasa po obvodu strojovny tvořená z kabelových žlabů (drátěných) 62.5x50mm uložených horizontálně na ocelových výložnících - vše v provedení žárový zinek
90 m – Plastová elektroinstalační trubka včetně upevnění pomocí příchytek
</t>
  </si>
  <si>
    <t>02.3.15</t>
  </si>
  <si>
    <t>Kabeláž napájecí (nn a mn) a signalizační</t>
  </si>
  <si>
    <t>-1744481667</t>
  </si>
  <si>
    <t xml:space="preserve">Kabeláž napájecí (nn a mn) a signalizační 
Kompletní kabeláž stavební elektroinstalace v prostoru MVE
20m - celoplastový kabel s měděnými jádry CYKY 4x10 mm2
30 m - celoplastový kabel s měděnými jádry CYKY 5x6 mm2
130 m - celoplastový kabel s měděnými jádry CYKY 3x2.5 mm2
80 m - celoplastový kabel s měděnými jádry CYKY do 7x1.5 mm2
185 m - celoplastový kabel s měděnými jádry CYKY 3x1.5 mm2
12 m - celoplastový kabel s měděnými jádry CYKY 2x1.5 mm2
60 m - stíněný ovládací kabel s měděnými jádry např. JYTY do 14x1 mm
dodávka a montáž kabelů, včetně ukončení a připojení, označení štítky
</t>
  </si>
  <si>
    <t>02.3.16</t>
  </si>
  <si>
    <t>Uzemnění a pospojování</t>
  </si>
  <si>
    <t>215273926</t>
  </si>
  <si>
    <t>Uzemnění a pospojování
Ekvipotenciální svorkovnice s krytem
Uzemňovací vedení ø10, V4A
Uzemňovací vedení FeZn ø10
Uzemňovací vedení FeZn 30x4, včetně podpěr na zeď 
a svorek
Vodič pospojování CYA 25 mm2
Vodič pospojování CY 6 mm2
Svorky pro spojení jímacího vedení, křížová, drát - drát, nerezová, SK N
Svorky připojovací, pro spojení jímacího nebo uzemňovacího vedení s kovovými předměty, nerezová, např SP N nebo podobná
Připojení LPS na vývod zemniče (přes zemnící destičky), nerezovým šroubem M12
Antikorozní ochrana podzemních spojů a přechodů při změně prostředí</t>
  </si>
  <si>
    <t>02.3.17</t>
  </si>
  <si>
    <t>Systém ochrany před bleskem LPS (hromosvod)</t>
  </si>
  <si>
    <t>1755896318</t>
  </si>
  <si>
    <t>Systém ochrany před bleskem LPS (hromosvod)
objektu MVE, kompletní, mřížová soustava, včetně uzemnění zábradlí kolem MVE a vtokou
Jímací a svodové vedení FeZn ø8
Podpěra pro vedení do zdiva, výška 55mm, plastová, upevnění pomocí hmoždinky a nerezového šroubu, např. PV1p nebo podobná
Podpěra pro vedení na ploché střechy, plastová, např. PV21c nebo podobná
Svorka připojovací, pro spojení jímacího nebo uzemňovacího vedení s kovovými předměty, např SP nebo podobná
 Připojení LPS na vývod zemniče (přes zemnící destičky), nerezovým šroubem M12
Svorky pro spojení jímacího vedení, křížová, drát - drát, např. SK
 vorka zkušební
Označovací štítky svodu
Propojení zábradlí, pásek 4x30 délky do 200mm s dvojicí otvorů ∅18, žárově zinkováno, připevnění pod upevňovací šrouby stojin zábradlí</t>
  </si>
  <si>
    <t>02.3.18</t>
  </si>
  <si>
    <t>Systém PZTS (EZS)</t>
  </si>
  <si>
    <t>-1104573846</t>
  </si>
  <si>
    <t>Systém PZTS (EZS)
Poplachový zabezpečovací a tísňový systém nové MVE, obsahující např:
1 ks - Ústředna PZTS, kompaktní, pro drátové čidla, 
s poplachovým výstupem, zdrojem a záložním akumulátorem, přepěťové ochrany, poplachový výstup pro připojení na ŘS
1 ks - Přístupová klávesnice, podsvětlený displej 2x20 znaků, vstup / výstup
1 ks - Venkovní zálohovaná siréna 110dB/1m, červený maják, se záložním akumulátorem
3 ks - Duální prostorový PIR+MW pohybový detektor, dosah 12m, kombinovaná zrcadlová optika s klouzavým ohniskem doplněná mikrovlnným systémem, kontakt NC, schválení NBÚ-D, montážní konzola
2 ks - Optický detektor kouře s paticí a s automatickou resetací a dorovnáváním citlivosti, NO/NC relé výstup 1A/30Vss, napájení 10-15Vss, dvojbarevná programovatelná LED signalizující poplach, zaprášení a poruchu detektoru, programovatelná citlivost, dosah poloměr 6 m, IP43, certifikát NBÚ pro připojení na systémy PZTS
 ks - Magnetický kontakt na vstupní dveře a poklopy, zodolněné provedení, 
pracovní mezera 30mm
1 ks - Kryt požárních hlásičů - komora pro vzduchotechniku, pro detektor kouře
1 kpl - Plastová elektroinstalační lišta 20x25mm
1 kpl - Propojovací kabeláž systému PZTS, včetně kabelového propojení do strojovny vtokového objektu
1 kpl - Nastavení ústředny systému 
1 kpl - Drobný instalační materiál
Dodávka, montáž, nastavení a úprava systému</t>
  </si>
  <si>
    <t>02.3.19</t>
  </si>
  <si>
    <t>Základový zemnič objektu MVE</t>
  </si>
  <si>
    <t>1459125213</t>
  </si>
  <si>
    <t xml:space="preserve">Základový zemnič objektu MVE
1 sada - propojení ocelové armatury v betonu stavby strojovny MVE a vtokového objektu pro vytvoření klecové sítě cca 2x2m, propojení bude zajištěno svařováním viz. technická zpráva D.1.1.1.
s délkou svarů min. 50mm
30 ks - Zemnící bod - vývod z armování železobetonu pomocí typového připojovacího nerezového dílu (zemnící destičky)
</t>
  </si>
  <si>
    <t>02.3.20</t>
  </si>
  <si>
    <t>Realizační dodavatelská dokumentace</t>
  </si>
  <si>
    <t>1036847015</t>
  </si>
  <si>
    <t>02.3.21</t>
  </si>
  <si>
    <t>Oživení, uvedení do provozu</t>
  </si>
  <si>
    <t>631111058</t>
  </si>
  <si>
    <t>02.3.22</t>
  </si>
  <si>
    <t>Výchozí revize elektrické instalace, včetně vypracování revizní zprávy</t>
  </si>
  <si>
    <t>-905391978</t>
  </si>
  <si>
    <t>02.3.23</t>
  </si>
  <si>
    <t>Výchozí revize hromosvodu (LPS), měření odporů uzemnění, včetně vypracování revizní zprávy</t>
  </si>
  <si>
    <t>1687893958</t>
  </si>
  <si>
    <t>DKB</t>
  </si>
  <si>
    <t>Dlažba do betonu</t>
  </si>
  <si>
    <t>23,35</t>
  </si>
  <si>
    <t>289,38</t>
  </si>
  <si>
    <t>217,37</t>
  </si>
  <si>
    <t>155,32</t>
  </si>
  <si>
    <t>25,65</t>
  </si>
  <si>
    <t>2,62</t>
  </si>
  <si>
    <t>197,5</t>
  </si>
  <si>
    <t>SO 03 - Výtokový objekt</t>
  </si>
  <si>
    <t>-746900693</t>
  </si>
  <si>
    <t>Viz příloha C.3 a D.1.9.19.9</t>
  </si>
  <si>
    <t>Dil. blok SO 03. I</t>
  </si>
  <si>
    <t>0 "Blok1+2 "</t>
  </si>
  <si>
    <t>77,7+7,83 "Blok 3+4 "</t>
  </si>
  <si>
    <t xml:space="preserve">17,33  "Blok 6"</t>
  </si>
  <si>
    <t>17,56 "Blok 8"</t>
  </si>
  <si>
    <t xml:space="preserve">37,0  "Blok 9"</t>
  </si>
  <si>
    <t xml:space="preserve">16,02+23,73+3,5+1,56  "Blok 10"</t>
  </si>
  <si>
    <t>Dil. blok SO 03. II</t>
  </si>
  <si>
    <t>32,5 +22,29 "Blok 4"</t>
  </si>
  <si>
    <t>19,14 "Blok 7 "</t>
  </si>
  <si>
    <t xml:space="preserve">13,22  "Blok 6"</t>
  </si>
  <si>
    <t>1170613228</t>
  </si>
  <si>
    <t>0,7</t>
  </si>
  <si>
    <t>208634710</t>
  </si>
  <si>
    <t>3,8+7,35+5,34 "Blok1 "</t>
  </si>
  <si>
    <t>2,0+6,0+2,6 "Blok 2"</t>
  </si>
  <si>
    <t xml:space="preserve">6,95+3,9  "Blok 3"</t>
  </si>
  <si>
    <t>7,25+5,52+6,95 "Blok 4 "</t>
  </si>
  <si>
    <t xml:space="preserve">2,7+1,46  "Blok 6"</t>
  </si>
  <si>
    <t>1,64 "Blok 8"</t>
  </si>
  <si>
    <t xml:space="preserve">8,98  "Blok 9"</t>
  </si>
  <si>
    <t>3,22 "Blok 4"</t>
  </si>
  <si>
    <t>1,64+26,45+31,66+2,05 "Blok 7 "</t>
  </si>
  <si>
    <t xml:space="preserve">15,66+1,2+18,24  "Blok 6"</t>
  </si>
  <si>
    <t>313908341</t>
  </si>
  <si>
    <t xml:space="preserve">2,62  "Blok 6"</t>
  </si>
  <si>
    <t>-1857529193</t>
  </si>
  <si>
    <t xml:space="preserve">12,55+4,72  "Blok 3"</t>
  </si>
  <si>
    <t xml:space="preserve">17,63+18,03  "Blok 6"</t>
  </si>
  <si>
    <t xml:space="preserve">23,32+23,74  "Blok 8"</t>
  </si>
  <si>
    <t xml:space="preserve">8,87  "Blok 9" </t>
  </si>
  <si>
    <t xml:space="preserve">28,42+15,57  "Blok 10"</t>
  </si>
  <si>
    <t xml:space="preserve">2,47  "Blok 6"</t>
  </si>
  <si>
    <t>516201452</t>
  </si>
  <si>
    <t>-1557178753</t>
  </si>
  <si>
    <t>-1720989417</t>
  </si>
  <si>
    <t>-2054045176</t>
  </si>
  <si>
    <t>-270585496</t>
  </si>
  <si>
    <t>C3037*75"kg/m3" /1000</t>
  </si>
  <si>
    <t>451313111</t>
  </si>
  <si>
    <t>Podklad pod dlažbu z betonu prostého C 20/25 tl přes 150 do 200 mm</t>
  </si>
  <si>
    <t>-1685256759</t>
  </si>
  <si>
    <t>Podklad pod dlažbu z betonu prostého bez zvýšených nároků na prostředí tř. C 20/25 tl. přes 150 do 200 mm</t>
  </si>
  <si>
    <t>https://podminky.urs.cz/item/CS_URS_2023_01/451313111</t>
  </si>
  <si>
    <t>1766685884</t>
  </si>
  <si>
    <t>249,2</t>
  </si>
  <si>
    <t>465513327</t>
  </si>
  <si>
    <t>Dlažba z lomového kamene na cementovou maltu s vyspárováním tl 300 mm pro hráze</t>
  </si>
  <si>
    <t>-2133164325</t>
  </si>
  <si>
    <t>Dlažba z lomového kamene lomařsky upraveného na cementovou maltu, s vyspárováním cementovou maltou, tl. kamene 300 mm</t>
  </si>
  <si>
    <t>https://podminky.urs.cz/item/CS_URS_2023_01/465513327</t>
  </si>
  <si>
    <t>-1793400434</t>
  </si>
  <si>
    <t>5,6+0,6+10"DS"</t>
  </si>
  <si>
    <t>3,5+5,35+0,6 "DS"</t>
  </si>
  <si>
    <t>-953637113</t>
  </si>
  <si>
    <t>768593414</t>
  </si>
  <si>
    <t xml:space="preserve">(29,0+10,5)*5,0 </t>
  </si>
  <si>
    <t>751607051</t>
  </si>
  <si>
    <t>-1336152540</t>
  </si>
  <si>
    <t>1551063244</t>
  </si>
  <si>
    <t>5,6*0,6+10*0,6"DS"</t>
  </si>
  <si>
    <t>3,5*0,6+5,35*0,6 "DS"</t>
  </si>
  <si>
    <t>-2037468133</t>
  </si>
  <si>
    <t>5,3+5,05</t>
  </si>
  <si>
    <t>-772000324</t>
  </si>
  <si>
    <t>0,4*22 "ks"</t>
  </si>
  <si>
    <t>845450017</t>
  </si>
  <si>
    <t>0,7*22 "ks"*0,888"kg/m"/1000</t>
  </si>
  <si>
    <t>-554768430</t>
  </si>
  <si>
    <t>"D9 - kryty šachty snímání hladin s rámem - 1 ks" 14,50</t>
  </si>
  <si>
    <t>-1597811353</t>
  </si>
  <si>
    <t>-897702501</t>
  </si>
  <si>
    <t>154,875</t>
  </si>
  <si>
    <t>bedn_rov</t>
  </si>
  <si>
    <t>241,998</t>
  </si>
  <si>
    <t>leseni_pomocne</t>
  </si>
  <si>
    <t>lešení pomocné</t>
  </si>
  <si>
    <t>111,741</t>
  </si>
  <si>
    <t>5,1</t>
  </si>
  <si>
    <t>asf_nater_VD</t>
  </si>
  <si>
    <t>asfaltový vodorovný nátěr</t>
  </si>
  <si>
    <t>27,9</t>
  </si>
  <si>
    <t>127,002</t>
  </si>
  <si>
    <t>poklop_hladinomer</t>
  </si>
  <si>
    <t>8,8</t>
  </si>
  <si>
    <t>zabradli</t>
  </si>
  <si>
    <t>zábradlí</t>
  </si>
  <si>
    <t>337,8</t>
  </si>
  <si>
    <t>SO 04 - Opěrná PB zeď v nadjezí</t>
  </si>
  <si>
    <t>320360412</t>
  </si>
  <si>
    <t>Svařované nosné spoje s přesahy po obou stranách l přes 50 do 100 mm D přes 12 do 32 mm</t>
  </si>
  <si>
    <t>-58598073</t>
  </si>
  <si>
    <t>Svařované nosné spoje (silové) z výztužných ocelí se zaručenou nebo dobrou svařitelností s přesahy po obou stranách svařovanými délky přes 50 do 100 mm, prutů průměru přes 12 do 32 mm</t>
  </si>
  <si>
    <t>svar výztuže ke štětové stěně - Viz D.1.6.1.4</t>
  </si>
  <si>
    <t>2"ks"*21 "ks" *2</t>
  </si>
  <si>
    <t>321321116</t>
  </si>
  <si>
    <t>Konstrukce vodních staveb ze ŽB mrazuvzdorného tř. C 30/37</t>
  </si>
  <si>
    <t>-1310132832</t>
  </si>
  <si>
    <t>Konstrukce vodních staveb z betonu přehrad, jezů a plavebních komor, spodní stavby vodních elektráren, jader přehrad, odběrných věží a výpustných zařízení, opěrných zdí, šachet, šachtic a ostatních konstrukcí železového pro prostředí s mrazovými cykly tř. C 30/37</t>
  </si>
  <si>
    <t>https://podminky.urs.cz/item/CS_URS_2023_01/321321116</t>
  </si>
  <si>
    <t>Poznámka k položce:_x000d_
Beton C 30/37 XC4, XF3, XA1</t>
  </si>
  <si>
    <t>C 30/37 XC4, XF3, XA1</t>
  </si>
  <si>
    <t>Viz D.1.4.3.9</t>
  </si>
  <si>
    <t>83,05"m2" "základ"*1,0</t>
  </si>
  <si>
    <t>3,26"m2"*21,36 "zeď"</t>
  </si>
  <si>
    <t>0,1"m2"*21,91 "římsa"</t>
  </si>
  <si>
    <t>-2020919710</t>
  </si>
  <si>
    <t xml:space="preserve">Poznámka k položce:_x000d_
Bednění pracovních spar je třeba zohlednit do ceny. </t>
  </si>
  <si>
    <t>20,85*1,0 "základ"</t>
  </si>
  <si>
    <t>(0,31+0,21)*21,91 "římsa"</t>
  </si>
  <si>
    <t>(4,9+4,92)*21,36"zeď"</t>
  </si>
  <si>
    <t>-299220362</t>
  </si>
  <si>
    <t>-1294365828</t>
  </si>
  <si>
    <t>C3037*60"kg/m3"/1000</t>
  </si>
  <si>
    <t>451315124</t>
  </si>
  <si>
    <t>Podkladní nebo výplňová vrstva z betonu C 12/15 tl do 150 mm</t>
  </si>
  <si>
    <t>1804100571</t>
  </si>
  <si>
    <t>Podkladní a výplňové vrstvy z betonu prostého tloušťky do 150 mm, z betonu C 12/15</t>
  </si>
  <si>
    <t>https://podminky.urs.cz/item/CS_URS_2023_01/451315124</t>
  </si>
  <si>
    <t>Viz příloha D.1.6.1.2 + D.1.6.1.3</t>
  </si>
  <si>
    <t>2,1*30,6 + 3,8*1,05</t>
  </si>
  <si>
    <t>1961897077</t>
  </si>
  <si>
    <t>2,55*2 "ks. D.S."</t>
  </si>
  <si>
    <t>1647814756</t>
  </si>
  <si>
    <t>-799662063</t>
  </si>
  <si>
    <t xml:space="preserve">5,1*21,91 </t>
  </si>
  <si>
    <t>33091386</t>
  </si>
  <si>
    <t>leseni_pomocne*30</t>
  </si>
  <si>
    <t>1301424013</t>
  </si>
  <si>
    <t>1389882523</t>
  </si>
  <si>
    <t>7,27 "m2, Dilatační spára"*2 "ks"</t>
  </si>
  <si>
    <t>-225842936</t>
  </si>
  <si>
    <t>6,7 *2</t>
  </si>
  <si>
    <t>985331119R</t>
  </si>
  <si>
    <t>Dodatečné vlepování betonářské výztuže D 25 mm do cementové nesmrštivé zálivky včetně vyvrtání otvoru</t>
  </si>
  <si>
    <t>-677126986</t>
  </si>
  <si>
    <t xml:space="preserve">Dodatečné vlepování betonářské výztuže, včetně vyvrtání a vyčištění otvoru s cementovou nesmrštivou zálivkou, průměr výztuže 25 mm
</t>
  </si>
  <si>
    <t>propojení původní a nové kce zdi</t>
  </si>
  <si>
    <t>0,9*2"ve dvou řadách"*44 "ks, předpoklad o sponu 1m"</t>
  </si>
  <si>
    <t>13021019</t>
  </si>
  <si>
    <t>tyč ocelová kruhová žebírková DIN 488 jakost B500B (10 505) výztuž do betonu D 25mm</t>
  </si>
  <si>
    <t>1676371226</t>
  </si>
  <si>
    <t>1,8*2"ve dvou řadách"*44 "ks, předpoklad o sponu 1m"</t>
  </si>
  <si>
    <t>158,4*0,00397 'Přepočtené koeficientem množství</t>
  </si>
  <si>
    <t>-609849106</t>
  </si>
  <si>
    <t>711111001</t>
  </si>
  <si>
    <t>Provedení izolace proti zemní vlhkosti vodorovné za studena nátěrem penetračním</t>
  </si>
  <si>
    <t>1398643841</t>
  </si>
  <si>
    <t>Provedení izolace proti zemní vlhkosti natěradly a tmely za studena na ploše vodorovné V nátěrem penetračním</t>
  </si>
  <si>
    <t>https://podminky.urs.cz/item/CS_URS_2023_01/711111001</t>
  </si>
  <si>
    <t>1,5*18,6</t>
  </si>
  <si>
    <t>-1625937323</t>
  </si>
  <si>
    <t>27,9*0,0003 'Přepočtené koeficientem množství</t>
  </si>
  <si>
    <t>711111002</t>
  </si>
  <si>
    <t>Provedení izolace proti zemní vlhkosti vodorovné za studena lakem asfaltovým</t>
  </si>
  <si>
    <t>-1346324800</t>
  </si>
  <si>
    <t>Provedení izolace proti zemní vlhkosti natěradly a tmely za studena na ploše vodorovné V nátěrem lakem asfaltovým</t>
  </si>
  <si>
    <t>https://podminky.urs.cz/item/CS_URS_2023_01/711111002</t>
  </si>
  <si>
    <t>530843721</t>
  </si>
  <si>
    <t>27,9*0,00039 'Přepočtené koeficientem množství</t>
  </si>
  <si>
    <t>-688963081</t>
  </si>
  <si>
    <t>(5,1+1,0)*20,82</t>
  </si>
  <si>
    <t>1541284650</t>
  </si>
  <si>
    <t>127,002*0,00034 'Přepočtené koeficientem množství</t>
  </si>
  <si>
    <t>1788920381</t>
  </si>
  <si>
    <t>84582906</t>
  </si>
  <si>
    <t>127,002*0,00041 'Přepočtené koeficientem množství</t>
  </si>
  <si>
    <t>226894666</t>
  </si>
  <si>
    <t>721173315</t>
  </si>
  <si>
    <t>Potrubí kanalizační z PVC SN 4 dešťové DN 110</t>
  </si>
  <si>
    <t>-1925127729</t>
  </si>
  <si>
    <t>Potrubí z trub PVC SN4 dešťové DN 110</t>
  </si>
  <si>
    <t xml:space="preserve">Viz D.1.6.1.3 - hladinová sonda </t>
  </si>
  <si>
    <t>4,5</t>
  </si>
  <si>
    <t>1607093254</t>
  </si>
  <si>
    <t>10,95</t>
  </si>
  <si>
    <t>998721101</t>
  </si>
  <si>
    <t>Přesun hmot tonážní pro vnitřní kanalizace v objektech v do 6 m</t>
  </si>
  <si>
    <t>1107608717</t>
  </si>
  <si>
    <t>Přesun hmot pro vnitřní kanalizace stanovený z hmotnosti přesunovaného materiálu vodorovná dopravní vzdálenost do 50 m v objektech výšky do 6 m</t>
  </si>
  <si>
    <t>https://podminky.urs.cz/item/CS_URS_2023_01/998721101</t>
  </si>
  <si>
    <t>1570706334</t>
  </si>
  <si>
    <t>76799-R11</t>
  </si>
  <si>
    <t>Dodávka ocelového rámu a poklopu šachty měření hladiny, vč. povrchové úpravy</t>
  </si>
  <si>
    <t>1547558495</t>
  </si>
  <si>
    <t>Dodávka ocelového zábradlí, vč. povrchové úpravy.
Detailní popis viz příloha D.1.6.6.2</t>
  </si>
  <si>
    <t>viz příloha D.1.6.1.6</t>
  </si>
  <si>
    <t>-1291848021</t>
  </si>
  <si>
    <t>-1461067755</t>
  </si>
  <si>
    <t>872390382</t>
  </si>
  <si>
    <t>76799-R10</t>
  </si>
  <si>
    <t>Dodávka ocelového zábradlí, vč. povrchové úpravy</t>
  </si>
  <si>
    <t>-1130533661</t>
  </si>
  <si>
    <t>viz příloha D.1.6.1.5</t>
  </si>
  <si>
    <t>15"kg/m"*22,52</t>
  </si>
  <si>
    <t>-284155104</t>
  </si>
  <si>
    <t>komunikace</t>
  </si>
  <si>
    <t>292</t>
  </si>
  <si>
    <t>obrub_sil</t>
  </si>
  <si>
    <t>120,5</t>
  </si>
  <si>
    <t>SO 05 - Komunikace a zpevněné plochy</t>
  </si>
  <si>
    <t xml:space="preserve">    5 - Komunikace pozemní</t>
  </si>
  <si>
    <t>Komunikace pozemní</t>
  </si>
  <si>
    <t>564851111</t>
  </si>
  <si>
    <t>Podklad ze štěrkodrtě ŠD plochy přes 100 m2 tl 150 mm</t>
  </si>
  <si>
    <t>-1469494068</t>
  </si>
  <si>
    <t>Podklad ze štěrkodrti ŠD s rozprostřením a zhutněním plochy přes 100 m2, po zhutnění tl. 150 mm</t>
  </si>
  <si>
    <t>https://podminky.urs.cz/item/CS_URS_2023_01/564851111</t>
  </si>
  <si>
    <t>Poznámka k položce:_x000d_
Uvažováno jako výměna podloží.</t>
  </si>
  <si>
    <t xml:space="preserve">komunikace </t>
  </si>
  <si>
    <t>-248967087</t>
  </si>
  <si>
    <t>565155121</t>
  </si>
  <si>
    <t>Asfaltový beton vrstva podkladní ACP 16 (obalované kamenivo OKS) tl 70 mm š přes 3 m</t>
  </si>
  <si>
    <t>527661345</t>
  </si>
  <si>
    <t>Asfaltový beton vrstva podkladní ACP 16 (obalované kamenivo střednězrnné - OKS) s rozprostřením a zhutněním v pruhu šířky přes 3 m, po zhutnění tl. 70 mm</t>
  </si>
  <si>
    <t>https://podminky.urs.cz/item/CS_URS_2023_01/565155121</t>
  </si>
  <si>
    <t>573111112</t>
  </si>
  <si>
    <t>Postřik živičný infiltrační s posypem z asfaltu množství 1 kg/m2</t>
  </si>
  <si>
    <t>233126322</t>
  </si>
  <si>
    <t>Postřik infiltrační PI z asfaltu silničního s posypem kamenivem, v množství 1,00 kg/m2</t>
  </si>
  <si>
    <t>https://podminky.urs.cz/item/CS_URS_2023_01/573111112</t>
  </si>
  <si>
    <t>573231106</t>
  </si>
  <si>
    <t>Postřik živičný spojovací ze silniční emulze v množství 0,30 kg/m2</t>
  </si>
  <si>
    <t>-532420617</t>
  </si>
  <si>
    <t>Postřik spojovací PS bez posypu kamenivem ze silniční emulze, v množství 0,30 kg/m2</t>
  </si>
  <si>
    <t>https://podminky.urs.cz/item/CS_URS_2023_01/573231106</t>
  </si>
  <si>
    <t>577134221</t>
  </si>
  <si>
    <t>Asfaltový beton vrstva obrusná ACO 11 (ABS) tř. II tl 40 mm š přes 3 m z nemodifikovaného asfaltu</t>
  </si>
  <si>
    <t>-2022879727</t>
  </si>
  <si>
    <t>Asfaltový beton vrstva obrusná ACO 11 (ABS) s rozprostřením a se zhutněním z nemodifikovaného asfaltu v pruhu šířky přes 3 m tř. II, po zhutnění tl. 40 mm</t>
  </si>
  <si>
    <t>https://podminky.urs.cz/item/CS_URS_2023_01/577134221</t>
  </si>
  <si>
    <t>292,0</t>
  </si>
  <si>
    <t>916131213</t>
  </si>
  <si>
    <t>Osazení silničního obrubníku betonového stojatého s boční opěrou do lože z betonu prostého</t>
  </si>
  <si>
    <t>-1100431809</t>
  </si>
  <si>
    <t>Osazení silničního obrubníku betonového se zřízením lože, s vyplněním a zatřením spár cementovou maltou stojatého s boční opěrou z betonu prostého, do lože z betonu prostého</t>
  </si>
  <si>
    <t>https://podminky.urs.cz/item/CS_URS_2023_01/916131213</t>
  </si>
  <si>
    <t>54,0+66,5</t>
  </si>
  <si>
    <t>59217034</t>
  </si>
  <si>
    <t>obrubník betonový silniční 1000x150x300mm</t>
  </si>
  <si>
    <t>-843303210</t>
  </si>
  <si>
    <t>120,5*1,005 'Přepočtené koeficientem množství</t>
  </si>
  <si>
    <t>935111211</t>
  </si>
  <si>
    <t>Osazení příkopového žlabu do štěrkopísku tl 100 mm z betonových tvárnic š 800 mm</t>
  </si>
  <si>
    <t>1312829545</t>
  </si>
  <si>
    <t>Osazení betonového příkopového žlabu s vyplněním a zatřením spár cementovou maltou s ložem tl. 100 mm z kameniva těženého nebo štěrkopísku z betonových příkopových tvárnic šířky přes 500 do 800 mm</t>
  </si>
  <si>
    <t>https://podminky.urs.cz/item/CS_URS_2023_01/935111211</t>
  </si>
  <si>
    <t>58,5</t>
  </si>
  <si>
    <t>59227035</t>
  </si>
  <si>
    <t>žlab odvodňovací betonový 510x 650x157mm</t>
  </si>
  <si>
    <t>1115279723</t>
  </si>
  <si>
    <t>1169639934</t>
  </si>
  <si>
    <t>SO 06 - Vyvedení výkonu z MVE – přípojka vn</t>
  </si>
  <si>
    <t>1.6 - Vyvedení výkonu z MVE</t>
  </si>
  <si>
    <t>1.6</t>
  </si>
  <si>
    <t>Vyvedení výkonu z MVE</t>
  </si>
  <si>
    <t>1.6.1</t>
  </si>
  <si>
    <t>Úprava připojovacího místa</t>
  </si>
  <si>
    <t>1335536035</t>
  </si>
  <si>
    <t>Úprava připojovacího místa
doplnění stávajícího podpěrného bodu zejména o:
3 ks – Omezovač přepětí 24kV/10kA, upevnění omezovače na konzolu
1 sada - Kabelový svod na betonovém stožáru, včetně kabelového krytu výšky 3m, upevnění kabelů na stožár pomocí příchytek např. KPZ nebo podobné
Pozn: Typ instalovaných zařízení a provedení instalace na nápojném sloupu projedná vysoutěžený dodavatel s provozovatelem distribuční soustavy – EG.D.
Dodávku a instalaci svislého odpínače pro napojení kabelové přípojky a konzoly omezovačů přepětí na stávajícím podpěrném bodě již zajistila EG.D na vlastní náklady.</t>
  </si>
  <si>
    <t>1.6.2</t>
  </si>
  <si>
    <t>Kabelové vedení vn</t>
  </si>
  <si>
    <t>-1770633885</t>
  </si>
  <si>
    <t>Kabelové vedení vn
Kabelové vedení 22kV 22-AXEKVCEY 1x120/16, uložené převážně ve výkopu a částečně v chráničkové trase se šachtami, kabely budou uloženy v trojúhelníkovém uspořádání, svazkování po 3 m</t>
  </si>
  <si>
    <t>1.6.3</t>
  </si>
  <si>
    <t>Připojení a upevnění vn kabelů</t>
  </si>
  <si>
    <t>1695732647</t>
  </si>
  <si>
    <t>Připojení a upevnění vn kabelů
Připojení vn kabelů na nápojném bodě a na rozvaděči vn a upevnění vn kabelů v MVE zejména:
3 sada - Připojení kabelů vn na svorkách omezovačů přepětí připojovacího místa pomocí kabelových vn koncovek, např. POLT 24D/1X0 nebo podobné
3 sada - Připojení kabelového vedení vn na vn rozvaděč pomocí vn koncovek T dle typu rozvaděče vn v objektu MVE
3 sada – Svodič přepětí na vn kabelovou koncovku T, 24kV 
1 sada - Upevnění kabelového svazku pomocí příchytek např. KPZ nebo podobných
1 sada - Kabelové příchytky pro jednotlivé vn kabely např. KHF 35-54 nebo podobné
1 sada - Drobný spojovací, montážní a označovací materiál (šrouby, vruty, stahovacích pásky, kabelové štítky, apod)</t>
  </si>
  <si>
    <t>1.6.4</t>
  </si>
  <si>
    <t>Vodotěsné zatěsnění prostupu</t>
  </si>
  <si>
    <t>1161827687</t>
  </si>
  <si>
    <t>Vodotěsné zatěsnění prostupu
Vodotěsné tlakové zatěsnění prostupu vn kabelů stěnou MVE, demontovatelné, DN 200 – dle typu prostupu ve hrubé stavbě, např. pomocí kompresní ucpávky s technologií multidiametr Roxtec R, nebo podobný</t>
  </si>
  <si>
    <t>1.6.5</t>
  </si>
  <si>
    <t>Zemnící pásek FeZn 4x30 mm, včetně svorek a antikorozní ochrany při přechodu prostředí (u nápojného bodu)</t>
  </si>
  <si>
    <t>778692761</t>
  </si>
  <si>
    <t>Zemnící pásek FeZn 4x30 mm
včetně svorek a antikorozní ochrany při přechodu prostředí (u nápojného bodu)</t>
  </si>
  <si>
    <t>1.6.6</t>
  </si>
  <si>
    <t>-1807175685</t>
  </si>
  <si>
    <t>1.6.8</t>
  </si>
  <si>
    <t>Revize a zkoušky elektrických zařízení, Zkouška vn kabelů zvýšeným napětím, Provedení výchozí revize elektrozařízení objektu SO 06, včetně vypracování revizní zprávy</t>
  </si>
  <si>
    <t>-1802098362</t>
  </si>
  <si>
    <t>1.6.7</t>
  </si>
  <si>
    <t>-1450975477</t>
  </si>
  <si>
    <t>Zemní práce
- 125 m - Výkop a zához nezapažené kabelové rýhy 1.2x0.5 m v zemině třídy 3 a 4 (20%/ 80%), včetně zřízení kabelového lože s písku, krytí betonovými (či plastovými) deskami nebo cihlami, výstražná fólie, hutněný zásyp po vrstvách 20 cm, 95% PS 
- 15 m -Výkop a zához nezapažené kabelové rýhy 1.2x0.5 m v místě budoucí komunikace
hloubení rýhy pro kabelovou trasu v zemině v zemině třídy 3 a 4 (20%/ 80%), založení chráničky do pískového lože 25 cm, zához kabelové rýhy, hutnění po vrstvách 20 cm, 98% PS
- odvoz přebytku zeminy</t>
  </si>
  <si>
    <t>SO 07 - Venkovní kabelové rozvody</t>
  </si>
  <si>
    <t>O01 - Ostatní</t>
  </si>
  <si>
    <t>O01</t>
  </si>
  <si>
    <t>1.7.1</t>
  </si>
  <si>
    <t>Osvětlovací stožár bezpaticový 4 m</t>
  </si>
  <si>
    <t>255925517</t>
  </si>
  <si>
    <t>Osvětlovací stožár bezpaticový 4 m
sadový, dvoustupňový, ∅133/60mm, délka 4 m, provedení s ochrannou manžetou, v provedení žárově-zinkováno, celková délka stožáru 4,6 m
montáž stožáru do připraveného betonového základu</t>
  </si>
  <si>
    <t xml:space="preserve">Poznámka k položce:_x000d_
Popis položek  je z D.1.7.1. Technická zpráva_x000d_
</t>
  </si>
  <si>
    <t>1.7.2</t>
  </si>
  <si>
    <t xml:space="preserve">Svítidlo silniční pro veřejné osvětlení  30W, 230V AC</t>
  </si>
  <si>
    <t>-510350401</t>
  </si>
  <si>
    <t>Svítidlo silniční pro veřejné osvětlení 30W, 230V AC
min IP 65, např. Modus LVLEDOS nebo podobné, svítidlo bude v provedení se sadovou přírubou, upevnění na stožár ∅60mm</t>
  </si>
  <si>
    <t>1.7.3</t>
  </si>
  <si>
    <t>Kabel CYKY-J 3x35+25 mm2_x000d_
včetně uložení, ukončení a označení štítky</t>
  </si>
  <si>
    <t>1762998944</t>
  </si>
  <si>
    <t>Kabel CYKY-J 3x35+25 mm2
včetně uložení, ukončení a označení štítky</t>
  </si>
  <si>
    <t>1.7.4</t>
  </si>
  <si>
    <t>Kabel CYKY-J 5x10 mm2 ,včetně uložení, ukončení a označení štítky</t>
  </si>
  <si>
    <t>-994738097</t>
  </si>
  <si>
    <t>1.7.5</t>
  </si>
  <si>
    <t>Kabel CYKY-J 5x6 mm2 ,včetně uložení, ukončení a označení štítky</t>
  </si>
  <si>
    <t>84071894</t>
  </si>
  <si>
    <t>1.7.6</t>
  </si>
  <si>
    <t>Kabel CYKY-J 5x4 mm2 ,včetně uložení, ukončení a označení štítky</t>
  </si>
  <si>
    <t>436120164</t>
  </si>
  <si>
    <t>1.7.7</t>
  </si>
  <si>
    <t>Kabel CYKY-J 3x2.5 mm2 ,včetně uložení – montáž protažením ve stožáru, ukončení</t>
  </si>
  <si>
    <t>589655839</t>
  </si>
  <si>
    <t>1.7.8</t>
  </si>
  <si>
    <t>Optický kabel 12 vláken 9/125 SM, dodávka kabelu včetně zatažení – zafouknutí do chráničky</t>
  </si>
  <si>
    <t>1374382630</t>
  </si>
  <si>
    <t>1.7.9</t>
  </si>
  <si>
    <t>Navaření optických vláken včetně konektorů pro připojení do stávajících optických rozvaděčů, včetně proměření kvality spoje</t>
  </si>
  <si>
    <t>2042339619</t>
  </si>
  <si>
    <t>1.7.10</t>
  </si>
  <si>
    <t>Pojistková rozpojovací skříň PRIS</t>
  </si>
  <si>
    <t>-633593238</t>
  </si>
  <si>
    <t>Pojistková rozpojovací skříň PRIS
Rozpojovací a jistící skříň s třemi vývody z pojistkových lišt velikosti 00 do 160A, včetně nožových pojistek vel. 00 (3x63A, 6x32A)
Plastové venkovní provedení, včetně pilíře a jeho usazení do výkopu na základovou desku
Připojení stávajících kabelů do provozní budovy</t>
  </si>
  <si>
    <t>1.7.11</t>
  </si>
  <si>
    <t>Stožárová svorkovnice pro soustavu TN-C-S, trojfázová, průběžná, 10 mm2, s pojistkovým spodkem E14 a pojistkovou vložkou 6 A. montáž do stožáru</t>
  </si>
  <si>
    <t>-1351705930</t>
  </si>
  <si>
    <t>1.7.12</t>
  </si>
  <si>
    <t>-456881030</t>
  </si>
  <si>
    <t>1.7.13</t>
  </si>
  <si>
    <t>Plastová kabelová chránička HDPE do DN 75, zevně korugovaná chránička, včetně uložení</t>
  </si>
  <si>
    <t>-1783555411</t>
  </si>
  <si>
    <t>1.7.14</t>
  </si>
  <si>
    <t>Chránička optiky HDPE D32, včetně spojek a uložení</t>
  </si>
  <si>
    <t>267028086</t>
  </si>
  <si>
    <t>1.7.15</t>
  </si>
  <si>
    <t>Chránička optiky – zodolněná miktrotrubička 14/10, včetně uložení</t>
  </si>
  <si>
    <t>9507435</t>
  </si>
  <si>
    <t>1.7.16</t>
  </si>
  <si>
    <t>Uzemňovací vodič FeZn 10 mm, včetně svorek pro spojování a antikorozní ochrany při změně prostředí</t>
  </si>
  <si>
    <t>-788674779</t>
  </si>
  <si>
    <t>1.7.18</t>
  </si>
  <si>
    <t>Revize elektrických zařízení, včetně vypracování revizní zprávy, proměření zemního odporu uzemnění stožárů</t>
  </si>
  <si>
    <t>-1196235013</t>
  </si>
  <si>
    <t>1.7.17</t>
  </si>
  <si>
    <t>-795330870</t>
  </si>
  <si>
    <t>bed_vztlak</t>
  </si>
  <si>
    <t>vztlakové bednění</t>
  </si>
  <si>
    <t>1,879</t>
  </si>
  <si>
    <t>13,372</t>
  </si>
  <si>
    <t>21,85</t>
  </si>
  <si>
    <t>0,646</t>
  </si>
  <si>
    <t>šachta</t>
  </si>
  <si>
    <t>demontaz</t>
  </si>
  <si>
    <t>645,957</t>
  </si>
  <si>
    <t>bet_bour</t>
  </si>
  <si>
    <t>bouraný beton</t>
  </si>
  <si>
    <t>6,949</t>
  </si>
  <si>
    <t>bet_suť</t>
  </si>
  <si>
    <t>betonová suť</t>
  </si>
  <si>
    <t>17,025</t>
  </si>
  <si>
    <t>docas_hraz</t>
  </si>
  <si>
    <t>dočasná sypaná hráz</t>
  </si>
  <si>
    <t>25,823</t>
  </si>
  <si>
    <t>SO 08 - Objekt Stará Pila – stavební část</t>
  </si>
  <si>
    <t>115101204</t>
  </si>
  <si>
    <t>Čerpání vody na dopravní výšku do 10 m průměrný přítok do přes 2 000 do 4 000 l/min</t>
  </si>
  <si>
    <t>191469428</t>
  </si>
  <si>
    <t>Čerpání vody na dopravní výšku do 10 m s uvažovaným průměrným přítokem přes 2 000 do 4 000 l/min</t>
  </si>
  <si>
    <t>https://podminky.urs.cz/item/CS_URS_2023_01/115101204</t>
  </si>
  <si>
    <t>7"dní"*24"h"</t>
  </si>
  <si>
    <t>115101209</t>
  </si>
  <si>
    <t>Příplatek ZKD 2000 l/min při čerpání vody na dopravní výšku do 10 m</t>
  </si>
  <si>
    <t>1511969384</t>
  </si>
  <si>
    <t>Čerpání vody na dopravní výšku do 10 m Příplatek k ceně 1204 za každých dalších i započatých 2 000 l/min</t>
  </si>
  <si>
    <t>https://podminky.urs.cz/item/CS_URS_2023_01/115101209</t>
  </si>
  <si>
    <t>7"dní"*24"h" *6"příplatků"</t>
  </si>
  <si>
    <t>122251101</t>
  </si>
  <si>
    <t>Odkopávky a prokopávky nezapažené v hornině třídy těžitelnosti I skupiny 3 objem do 20 m3 strojně</t>
  </si>
  <si>
    <t>-445771477</t>
  </si>
  <si>
    <t>Odkopávky a prokopávky nezapažené strojně v hornině třídy těžitelnosti I skupiny 3 do 20 m3</t>
  </si>
  <si>
    <t>https://podminky.urs.cz/item/CS_URS_2023_01/122251101</t>
  </si>
  <si>
    <t>docas_hraz*1/3</t>
  </si>
  <si>
    <t>127751101</t>
  </si>
  <si>
    <t>Vykopávky pod vodou v hornině třídy těžitelnosti I a II skupiny 1 až 4 tl vrstvy do 0,5 m objem do 1000 m3 strojně</t>
  </si>
  <si>
    <t>-263213335</t>
  </si>
  <si>
    <t>Vykopávky pod vodou strojně na hloubku do 5 m pod projektem stanovenou hladinou vody v horninách třídy těžitelnosti I a II skupiny 1 až 4, průměrné tloušťky projektované vrstvy do 0,50 m do 1 000 m3</t>
  </si>
  <si>
    <t>https://podminky.urs.cz/item/CS_URS_2023_01/127751101</t>
  </si>
  <si>
    <t>docas_hraz*2,/3</t>
  </si>
  <si>
    <t>162351104</t>
  </si>
  <si>
    <t>Vodorovné přemístění přes 500 do 1000 m výkopku/sypaniny z horniny třídy těžitelnosti I skupiny 1 až 3</t>
  </si>
  <si>
    <t>541549761</t>
  </si>
  <si>
    <t>Vodorovné přemístění výkopku nebo sypaniny po suchu na obvyklém dopravním prostředku, bez naložení výkopku, avšak se složením bez rozhrnutí z horniny třídy těžitelnosti I skupiny 1 až 3 na vzdálenost přes 500 do 1 000 m</t>
  </si>
  <si>
    <t>https://podminky.urs.cz/item/CS_URS_2023_01/162351104</t>
  </si>
  <si>
    <t xml:space="preserve">Poznámka k položce:_x000d_
 </t>
  </si>
  <si>
    <t>přemístění z MD a na MD</t>
  </si>
  <si>
    <t>docas_hraz*2</t>
  </si>
  <si>
    <t>167151101</t>
  </si>
  <si>
    <t>Nakládání výkopku z hornin třídy těžitelnosti I skupiny 1 až 3 do 100 m3</t>
  </si>
  <si>
    <t>159572697</t>
  </si>
  <si>
    <t>Nakládání, skládání a překládání neulehlého výkopku nebo sypaniny strojně nakládání, množství do 100 m3, z horniny třídy těžitelnosti I, skupiny 1 až 3</t>
  </si>
  <si>
    <t>https://podminky.urs.cz/item/CS_URS_2023_01/167151101</t>
  </si>
  <si>
    <t>171103201</t>
  </si>
  <si>
    <t>Uložení sypanin z horniny třídy těžitelnosti I a II skupiny 1 až 4 do hrází nádrží se zhutněním 100 % PS C s příměsí jílu do 20 %</t>
  </si>
  <si>
    <t>677657597</t>
  </si>
  <si>
    <t>Uložení netříděných sypanin do zemních hrází z hornin třídy těžitelnosti I a II, skupiny 1 až 4 pro jakoukoliv šířku koruny přehradních a jiných vodních nádrží se zhutněním do 100 % PS - koef. C s příměsí jílové hlíny do 20 % objemu</t>
  </si>
  <si>
    <t>https://podminky.urs.cz/item/CS_URS_2023_01/171103201</t>
  </si>
  <si>
    <t>Poznámka k položce:_x000d_
Z vytěžené zeminy v rámci stavby.</t>
  </si>
  <si>
    <t>Viz příloha D.1.8.2</t>
  </si>
  <si>
    <t>2,17"m2"*11,9 "dočasná hráz"</t>
  </si>
  <si>
    <t>-1002532830</t>
  </si>
  <si>
    <t xml:space="preserve">Poznámka k položce:_x000d_
Beton C 30/37 XC4, XF3, XA1_x000d_
Bednění pracovních spar je třeba zohlednit do ceny. </t>
  </si>
  <si>
    <t>Viz D.1.8.2.</t>
  </si>
  <si>
    <t xml:space="preserve">2,2*(3,6+3,45)*0,58 -0,94"m2"*0,58 -0,58*0,1*0,45 *2 </t>
  </si>
  <si>
    <t>Konstrukce vodních staveb z betonu samozhutnitelného mrazuvzdorného tř. SCC 30/37</t>
  </si>
  <si>
    <t>1874756530</t>
  </si>
  <si>
    <t>Konstrukce vodních staveb z betonu samozhutnitelného pro prostředí s mrazovými cykly tř. SCC 30/37</t>
  </si>
  <si>
    <t>1,01*0,1*0,45 *2 "zalití bočního vedení stavidla"</t>
  </si>
  <si>
    <t>0,06"m2"*2,68 "dolní práh stavidla"</t>
  </si>
  <si>
    <t>0,35"m2"*2,2 "dolní práh česlí"</t>
  </si>
  <si>
    <t>zabetonování otvoru po nosníku I320</t>
  </si>
  <si>
    <t>0,055"m2"*0,5*2</t>
  </si>
  <si>
    <t>1724960360</t>
  </si>
  <si>
    <t>0,58*(3,6+3,45) +1,0*(3,6+3,45) +0,58*(2,21-0,45) "přeliv"</t>
  </si>
  <si>
    <t>0,58*(0,9+1,0) "šachta odběru do rybníku"</t>
  </si>
  <si>
    <t>0,055"m2"*2 "zaplnění otvoru po nosníku"</t>
  </si>
  <si>
    <t>32135101R</t>
  </si>
  <si>
    <t>Bednění konstrukcí vodních staveb vztlakové - zřízení</t>
  </si>
  <si>
    <t>407291219</t>
  </si>
  <si>
    <t>Viz D.2.5.2.1</t>
  </si>
  <si>
    <t>0,93*1,01 "boční vedení stavidla" *2</t>
  </si>
  <si>
    <t>-861634091</t>
  </si>
  <si>
    <t>32135201R</t>
  </si>
  <si>
    <t>-1559522366</t>
  </si>
  <si>
    <t>321368211</t>
  </si>
  <si>
    <t>Výztuž železobetonových konstrukcí vodních staveb ze svařovaných sítí</t>
  </si>
  <si>
    <t>-214084646</t>
  </si>
  <si>
    <t>Výztuž železobetonových konstrukcí vodních staveb přehrad, jezů a plavebních komor, spodní stavby vodních elektráren, jader přehrad, odběrných věží a výpustných zařízení, opěrných zdí, šachet, šachtic a ostatních konstrukcí svařované sítě z ocelových tažených drátů jakéhokoliv druhu oceli jakéhokoliv průměru a roztečí</t>
  </si>
  <si>
    <t>https://podminky.urs.cz/item/CS_URS_2023_01/321368211</t>
  </si>
  <si>
    <t>(2,2*(3,6+3,45) -0,94"m2"-0,1*0,45 *2 +2,2*0,58*4)*5,364 "kg/m2 KY 80" *1,3 "30% přesahy"/1000</t>
  </si>
  <si>
    <t>((2,13+0,9-0,6)*0,58)*5,364 "kg/m2 KY 80" *1,3 "30% přesahy"/1000</t>
  </si>
  <si>
    <t>616340809</t>
  </si>
  <si>
    <t>9,5*2,3</t>
  </si>
  <si>
    <t>729134407</t>
  </si>
  <si>
    <t>1246430416</t>
  </si>
  <si>
    <t>953334118</t>
  </si>
  <si>
    <t>Bobtnavý pásek do pracovních spar betonových kcí bentonitový 20 x 15 mm</t>
  </si>
  <si>
    <t>829156648</t>
  </si>
  <si>
    <t>Bobtnavý pásek do pracovních spar betonových konstrukcí bentonitový, rozměru 20 x 15 mm</t>
  </si>
  <si>
    <t>https://podminky.urs.cz/item/CS_URS_2023_01/953334118</t>
  </si>
  <si>
    <t>Viz D.1.8.2</t>
  </si>
  <si>
    <t>(3,6+3,45) +10,0</t>
  </si>
  <si>
    <t>-1443979366</t>
  </si>
  <si>
    <t>Poznámka k položce:_x000d_
Dodávka kotev je součásti PS 25.</t>
  </si>
  <si>
    <t xml:space="preserve">Viz D.2.5.2.1 </t>
  </si>
  <si>
    <t>Boční vedení stavidla</t>
  </si>
  <si>
    <t>595159422</t>
  </si>
  <si>
    <t>Poznámka k položce:_x000d_
Šetrné bourání s ohledem na stávající konstrukce.- je třeba zohlednit v ceně</t>
  </si>
  <si>
    <t>2,2*3,6*0,45 -0,94"m2"*0,45 +3,45*2,2*0,45</t>
  </si>
  <si>
    <t>0,05"m2" *2,2</t>
  </si>
  <si>
    <t>0,07"m2" *2,68</t>
  </si>
  <si>
    <t>0,43*0,1*0,45*2 "boční vedení stavidla"</t>
  </si>
  <si>
    <t>Odbourání otvoru po nosníku I320</t>
  </si>
  <si>
    <t>977211111</t>
  </si>
  <si>
    <t>Řezání stěnovou pilou betonových nebo ŽB kcí s výztuží průměru do 16 mm hl do 200 mm</t>
  </si>
  <si>
    <t>254228470</t>
  </si>
  <si>
    <t>Řezání konstrukcí stěnovou pilou betonových nebo železobetonových průměru řezané výztuže do 16 mm hloubka řezu do 200 mm</t>
  </si>
  <si>
    <t>https://podminky.urs.cz/item/CS_URS_2023_01/977211111</t>
  </si>
  <si>
    <t>2,2 "kotvení prahu česlí"</t>
  </si>
  <si>
    <t>2,68*2 "kotvení prahu stavidla"</t>
  </si>
  <si>
    <t>0,43*2*2 "boční vedení stavidla"</t>
  </si>
  <si>
    <t>653057928</t>
  </si>
  <si>
    <t>2,2*(3,6+3,45) -0,94"m2"</t>
  </si>
  <si>
    <t>0,43*0,45*2 "boční vedení stavidla"</t>
  </si>
  <si>
    <t>0,45*2,68 + 0,23*2,2 "prahy"</t>
  </si>
  <si>
    <t>9852331R</t>
  </si>
  <si>
    <t>Úprava pracovní spáry zdrsněním</t>
  </si>
  <si>
    <t>-1346911575</t>
  </si>
  <si>
    <t>985331215</t>
  </si>
  <si>
    <t>Dodatečné vlepování betonářské výztuže D 16 mm do chemické malty včetně vyvrtání otvoru</t>
  </si>
  <si>
    <t>-808962164</t>
  </si>
  <si>
    <t>Dodatečné vlepování betonářské výztuže včetně vyvrtání a vyčištění otvoru chemickou maltou průměr výztuže 16 mm</t>
  </si>
  <si>
    <t>https://podminky.urs.cz/item/CS_URS_2023_01/985331215</t>
  </si>
  <si>
    <t>12*7*0,3 -6*0,3</t>
  </si>
  <si>
    <t>-720954226</t>
  </si>
  <si>
    <t>12*7*0,7 -6*0,7</t>
  </si>
  <si>
    <t>54,6*0,00163 'Přepočtené koeficientem množství</t>
  </si>
  <si>
    <t>9999-R2</t>
  </si>
  <si>
    <t>Odstranění stávajících dluží, vč. likvidace</t>
  </si>
  <si>
    <t>474446863</t>
  </si>
  <si>
    <t>kompletní odstranění stávajících dluží, vč. likvidace a poplatku za uložení na skládku. (Rozměry cca 2,2x0,14x0,06 m / 1 Ks. Předpokládá se 6 "ks")</t>
  </si>
  <si>
    <t xml:space="preserve">Poznámka k položce:_x000d_
_x000d_
</t>
  </si>
  <si>
    <t>9999-R3</t>
  </si>
  <si>
    <t>Dočasné převedení vody potrubím DN 450</t>
  </si>
  <si>
    <t>1347022519</t>
  </si>
  <si>
    <t>Dočasné převedení vody potrubím DN 450 (HDPE DN 450)
- dodávka a osazení potrubí dl. 12 m
- odřezání potrubí 
- utěsnění a odtěsnění potrubí
- zpětné napojení potrubí 
- podepření potrubí přeš zabetonovaný práh
- odstranění potrubí</t>
  </si>
  <si>
    <t>9999-R4</t>
  </si>
  <si>
    <t>Dočasné převedení vody potrubím DN 200</t>
  </si>
  <si>
    <t>-1719709161</t>
  </si>
  <si>
    <t>Dočasné převedení vody potrubím DN 200 (HDPE DN 200)
- dodávka a osazení potrubí dl. 12 m
- odstranění potrubí</t>
  </si>
  <si>
    <t>-28447430</t>
  </si>
  <si>
    <t>-1302713021</t>
  </si>
  <si>
    <t>https://podminky.urs.cz/item/CS_URS_2023_01/997002611</t>
  </si>
  <si>
    <t>Naložení odřezaných štětovnic - Viz příloha C.5. a D.1.9.3.1</t>
  </si>
  <si>
    <t>demontaz/1000</t>
  </si>
  <si>
    <t>-1423496177</t>
  </si>
  <si>
    <t>835209773</t>
  </si>
  <si>
    <t>bet_suť *19"průměrně celkem do 20 km"</t>
  </si>
  <si>
    <t>997221862</t>
  </si>
  <si>
    <t>Poplatek za uložení stavebního odpadu na recyklační skládce (skládkovné) z armovaného betonu pod kódem 17 01 01</t>
  </si>
  <si>
    <t>1687762403</t>
  </si>
  <si>
    <t>Poplatek za uložení stavebního odpadu na recyklační skládce (skládkovné) z armovaného betonu zatříděného do Katalogu odpadů pod kódem 17 01 01</t>
  </si>
  <si>
    <t>https://podminky.urs.cz/item/CS_URS_2023_01/997221862</t>
  </si>
  <si>
    <t>bet_bour*2,45</t>
  </si>
  <si>
    <t>-1767174042</t>
  </si>
  <si>
    <t>-2085253707</t>
  </si>
  <si>
    <t>-741244773</t>
  </si>
  <si>
    <t>767-M8</t>
  </si>
  <si>
    <t>Úprava šachty odběru do rybníka</t>
  </si>
  <si>
    <t>-1834795134</t>
  </si>
  <si>
    <t>Úprava šachty odběru do rybníka, vč. povrchové úpravy dle D.1.8.3</t>
  </si>
  <si>
    <t xml:space="preserve">Poznámka k položce:_x000d_
Udávaná hmotnost je hmotnost hotového výrobku. Případné ztratné a prořezy je třeba zohlednit do ceny. </t>
  </si>
  <si>
    <t>Viz D.1.8.3</t>
  </si>
  <si>
    <t>16 "kg"</t>
  </si>
  <si>
    <t>767996702</t>
  </si>
  <si>
    <t>Demontáž atypických zámečnických konstrukcí řezáním hm jednotlivých dílů přes 50 do 100 kg</t>
  </si>
  <si>
    <t>-1406681715</t>
  </si>
  <si>
    <t>Demontáž ostatních zámečnických konstrukcí řezáním o hmotnosti jednotlivých dílů přes 50 do 100 kg</t>
  </si>
  <si>
    <t>https://podminky.urs.cz/item/CS_URS_2023_01/767996702</t>
  </si>
  <si>
    <t>61,0 "kg/m"*9,53 "Nosník I320"</t>
  </si>
  <si>
    <t>8,64 "kg/m"*(2,64*2+2,2) "Rám U80"</t>
  </si>
  <si>
    <t>7679967-R1</t>
  </si>
  <si>
    <t>Posunutí původního krytu s rámem a odřezanými díly vedení</t>
  </si>
  <si>
    <t>346145606</t>
  </si>
  <si>
    <t xml:space="preserve">Posunutí původního krytu s rámem a odřezanými díly vedení na novou úroveň. Vč. potřebného řezání vedení, rámu krytu a zbytku posouvané ocelové konstrukce. </t>
  </si>
  <si>
    <t>-987932195</t>
  </si>
  <si>
    <t>prohrabka</t>
  </si>
  <si>
    <t>5348,27</t>
  </si>
  <si>
    <t>Odvoz</t>
  </si>
  <si>
    <t>SO 10 - Prohrábky koryta v podjezí</t>
  </si>
  <si>
    <t>127751102R</t>
  </si>
  <si>
    <t>Vykopávky pod vodou v hornině třídy těžitelnosti I a II skupiny 1 až 4 tl vrstvy do 0,5 m objem do 5000 m3 strojně</t>
  </si>
  <si>
    <t>360821946</t>
  </si>
  <si>
    <t>Vykopávky pod vodou strojně na hloubku do 5 m pod projektem stanovenou hladinou vody v horninách třídy těžitelnosti I a II skupiny 1 až 4, průměrné tloušťky projektované vrstvy do 0,50 m přes 1 000 do 5 000 m3</t>
  </si>
  <si>
    <t>https://podminky.urs.cz/item/CS_URS_2023_01/127751102R</t>
  </si>
  <si>
    <t xml:space="preserve">Poznámka k položce:_x000d_
Cena položky je včetně zajištění potřebných prací, případně zařízení pro provedení těžby z vody. Nepředpokládá se snížená hladina vody. ( Napřklad zřízení pontonu, speciální vodní bagry, ...)_x000d_
</t>
  </si>
  <si>
    <t>Viz příloha C.3 a D.1.10.4 a D.1.10.3</t>
  </si>
  <si>
    <t xml:space="preserve">Pod jezem k potrubí </t>
  </si>
  <si>
    <t>31,4*0,7 *70,42</t>
  </si>
  <si>
    <t>1,15 "m2"*38,5 "zához"</t>
  </si>
  <si>
    <t>Od potrubí - konec úseku</t>
  </si>
  <si>
    <t>(17,07+4,57) "m2, PF 93+92"/2*347,15</t>
  </si>
  <si>
    <t>786585181</t>
  </si>
  <si>
    <t>Odvoz přebytku zeminy</t>
  </si>
  <si>
    <t>-1578866106</t>
  </si>
  <si>
    <t>Odvoz*8 "celkem do 18 km"</t>
  </si>
  <si>
    <t>164203101</t>
  </si>
  <si>
    <t>Vodorovné přemístění výkopku po vodě do 50 m s vyložením horniny třídy těžitelnosti I a II skupiny 1 až 4</t>
  </si>
  <si>
    <t>1245211392</t>
  </si>
  <si>
    <t>Vodorovné přemístění výkopku po vodě bez naložení výkopku, avšak s jeho vyložením z horniny třídy těžitelnosti I a II, skupiny 1 až 4, na vzdálenost do 50 m</t>
  </si>
  <si>
    <t>https://podminky.urs.cz/item/CS_URS_2023_01/164203101</t>
  </si>
  <si>
    <t>Přemístění výkopku z koryta řeky k břehu</t>
  </si>
  <si>
    <t>167151131</t>
  </si>
  <si>
    <t>Nakládání nebo překládání na loď nebo z lodi výkopku z horniny třídy těžitelnosti I skupiny 1 až 3</t>
  </si>
  <si>
    <t>568170917</t>
  </si>
  <si>
    <t>Nakládání, skládání a překládání neulehlého výkopku nebo sypaniny strojně nakládání nebo překládání na loď nebo překládání nebo vykládání z lodi, z hornin třídy těžitelnosti I, skupiny 1 až 3</t>
  </si>
  <si>
    <t>https://podminky.urs.cz/item/CS_URS_2023_01/167151131</t>
  </si>
  <si>
    <t>Přeložení zeminy z lodi na vozidla</t>
  </si>
  <si>
    <t>-1175659790</t>
  </si>
  <si>
    <t>Odvoz*1,9</t>
  </si>
  <si>
    <t>171201R</t>
  </si>
  <si>
    <t>Příplatek za ztížené provedení likvidace vytěžené zeminy</t>
  </si>
  <si>
    <t>-1885936264</t>
  </si>
  <si>
    <t>Příplatek za ztížené provedení likvidace vytěžené zeminy (například sušení zeminy, související nadstandartní přesuny, ukládání zeminy, pronájmy parcel a podobně ... ).</t>
  </si>
  <si>
    <t>462512570</t>
  </si>
  <si>
    <t>Zához z lomového kamene s proštěrkováním z plavidla hmotnost přes 200 do 500 kg</t>
  </si>
  <si>
    <t>1968042937</t>
  </si>
  <si>
    <t>Zához z lomového kamene neupraveného záhozového s proštěrkováním z plavidla, hmotnosti jednotlivých kamenů přes 200 do 500 kg</t>
  </si>
  <si>
    <t>https://podminky.urs.cz/item/CS_URS_2023_01/462512570</t>
  </si>
  <si>
    <t>Viz C.3 a D.1.10.3</t>
  </si>
  <si>
    <t>2,3"m2"*35,7</t>
  </si>
  <si>
    <t>-1114021861</t>
  </si>
  <si>
    <t>jama_zapaz</t>
  </si>
  <si>
    <t>15,797</t>
  </si>
  <si>
    <t>jama</t>
  </si>
  <si>
    <t>23,514</t>
  </si>
  <si>
    <t>klapka</t>
  </si>
  <si>
    <t>klapka DN 300</t>
  </si>
  <si>
    <t>skruz_100</t>
  </si>
  <si>
    <t>plot</t>
  </si>
  <si>
    <t>94,9</t>
  </si>
  <si>
    <t>4,718</t>
  </si>
  <si>
    <t>stavítko</t>
  </si>
  <si>
    <t>stavítko DN 300</t>
  </si>
  <si>
    <t>49,771</t>
  </si>
  <si>
    <t>zasyp_hraz</t>
  </si>
  <si>
    <t>62,731</t>
  </si>
  <si>
    <t>SO 11 - Venkovní úpravy a oplocení</t>
  </si>
  <si>
    <t>nakup_zemina</t>
  </si>
  <si>
    <t>31,366</t>
  </si>
  <si>
    <t>143,11</t>
  </si>
  <si>
    <t>skuz_prechod</t>
  </si>
  <si>
    <t>skuz_prechod_100</t>
  </si>
  <si>
    <t>dno_100</t>
  </si>
  <si>
    <t>dno šachy</t>
  </si>
  <si>
    <t>poklop_šachet</t>
  </si>
  <si>
    <t>skuz_50</t>
  </si>
  <si>
    <t>podkladky</t>
  </si>
  <si>
    <t>Prstenec_100</t>
  </si>
  <si>
    <t>trouba_300</t>
  </si>
  <si>
    <t>trouba_400</t>
  </si>
  <si>
    <t>16,7</t>
  </si>
  <si>
    <t>zasyp</t>
  </si>
  <si>
    <t>7,318</t>
  </si>
  <si>
    <t>Ohum_rov</t>
  </si>
  <si>
    <t>ohumusovani prave strany PK</t>
  </si>
  <si>
    <t>110,6</t>
  </si>
  <si>
    <t>ohum_svah</t>
  </si>
  <si>
    <t>ohumusování svahu</t>
  </si>
  <si>
    <t>10,621</t>
  </si>
  <si>
    <t>zalití</t>
  </si>
  <si>
    <t>3,637</t>
  </si>
  <si>
    <t>22,64</t>
  </si>
  <si>
    <t>pazeni</t>
  </si>
  <si>
    <t>102,86</t>
  </si>
  <si>
    <t>zapaz_ryha</t>
  </si>
  <si>
    <t>49,144</t>
  </si>
  <si>
    <t>131251102</t>
  </si>
  <si>
    <t>Hloubení jam nezapažených v hornině třídy těžitelnosti I skupiny 3 objem do 50 m3 strojně</t>
  </si>
  <si>
    <t>-1987539471</t>
  </si>
  <si>
    <t>Hloubení nezapažených jam a zářezů strojně s urovnáním dna do předepsaného profilu a spádu v hornině třídy těžitelnosti I skupiny 3 přes 20 do 50 m3</t>
  </si>
  <si>
    <t>https://podminky.urs.cz/item/CS_URS_2023_01/131251102</t>
  </si>
  <si>
    <t>Viz příloha D.1.11.3 a D.1.11.4 a C.3</t>
  </si>
  <si>
    <t xml:space="preserve">8,32"m2"*0,82 </t>
  </si>
  <si>
    <t>3,06 "m2"*1,65 +0,94"m2"*2/2*0,82 +11,59"m2"*0,93</t>
  </si>
  <si>
    <t>Navýšení šachty Š2</t>
  </si>
  <si>
    <t xml:space="preserve">1,2*1,2*0,4 -(PI/4*1,24^2)*0,4 </t>
  </si>
  <si>
    <t>131251204</t>
  </si>
  <si>
    <t>Hloubení jam zapažených v hornině třídy těžitelnosti I skupiny 3 objem do 500 m3 strojně</t>
  </si>
  <si>
    <t>-237927035</t>
  </si>
  <si>
    <t>Hloubení zapažených jam a zářezů strojně s urovnáním dna do předepsaného profilu a spádu v hornině třídy těžitelnosti I skupiny 3 přes 100 do 500 m3</t>
  </si>
  <si>
    <t>https://podminky.urs.cz/item/CS_URS_2023_01/131251204</t>
  </si>
  <si>
    <t>1,8*1,8*2,1 "šachta Š1"</t>
  </si>
  <si>
    <t>2,3*2,3*1,7 "šachta drénu"</t>
  </si>
  <si>
    <t>132254202</t>
  </si>
  <si>
    <t>Hloubení zapažených rýh š do 2000 mm v hornině třídy těžitelnosti I skupiny 3 objem do 50 m3</t>
  </si>
  <si>
    <t>773162434</t>
  </si>
  <si>
    <t>Hloubení zapažených rýh šířky přes 800 do 2 000 mm strojně s urovnáním dna do předepsaného profilu a spádu v hornině třídy těžitelnosti I skupiny 3 přes 20 do 50 m3</t>
  </si>
  <si>
    <t>https://podminky.urs.cz/item/CS_URS_2023_01/132254202</t>
  </si>
  <si>
    <t>Viz příloha D.1.11.3 a C.3</t>
  </si>
  <si>
    <t>36,95"m2"*1,33</t>
  </si>
  <si>
    <t>151101102</t>
  </si>
  <si>
    <t>Zřízení příložného pažení a rozepření stěn rýh hl přes 2 do 4 m</t>
  </si>
  <si>
    <t>2056033777</t>
  </si>
  <si>
    <t>Zřízení pažení a rozepření stěn rýh pro podzemní vedení příložné pro jakoukoliv mezerovitost, hloubky přes 2 do 4 m</t>
  </si>
  <si>
    <t>https://podminky.urs.cz/item/CS_URS_2023_01/151101102</t>
  </si>
  <si>
    <t>1,8*4*1,85</t>
  </si>
  <si>
    <t>36,95"m2" *2</t>
  </si>
  <si>
    <t>2,3*4*1,7</t>
  </si>
  <si>
    <t>151101112</t>
  </si>
  <si>
    <t>Odstranění příložného pažení a rozepření stěn rýh hl přes 2 do 4 m</t>
  </si>
  <si>
    <t>-2010427672</t>
  </si>
  <si>
    <t>Odstranění pažení a rozepření stěn rýh pro podzemní vedení s uložením materiálu na vzdálenost do 3 m od kraje výkopu příložné, hloubky přes 2 do 4 m</t>
  </si>
  <si>
    <t>https://podminky.urs.cz/item/CS_URS_2023_01/151101112</t>
  </si>
  <si>
    <t>-1929784</t>
  </si>
  <si>
    <t>zasyp_hraz*0,5 "předpokládá se 50% zeminy odpovídající požadované kvalitě pro homogenní hráz" *2</t>
  </si>
  <si>
    <t>zasyp*2</t>
  </si>
  <si>
    <t xml:space="preserve">(Ohum_rov+ohum_svah)*0,15 </t>
  </si>
  <si>
    <t>-728274281</t>
  </si>
  <si>
    <t>-zasyp_hraz*0,5</t>
  </si>
  <si>
    <t>-zasyp</t>
  </si>
  <si>
    <t>649742274</t>
  </si>
  <si>
    <t>-1131927696</t>
  </si>
  <si>
    <t>zasyp_hraz*0,5</t>
  </si>
  <si>
    <t>347488298</t>
  </si>
  <si>
    <t xml:space="preserve">(8,32-4,59)"m2"*0,72 </t>
  </si>
  <si>
    <t xml:space="preserve">(3,06 "m2"*1,55 -0,3"m2"*1,55) +0,94"m2"*2/2*0,72  +(11,59"m2"*0,83 -0,85"m2"*2,07)</t>
  </si>
  <si>
    <t xml:space="preserve">1,2*1,2*0,82 -(PI/4*1,24^2)*0,82 </t>
  </si>
  <si>
    <t>Nová šachta Š1</t>
  </si>
  <si>
    <t xml:space="preserve">1,8*1,8*2,4 -(PI/4*1,24^2)*2,4 </t>
  </si>
  <si>
    <t>Zapažená rýha</t>
  </si>
  <si>
    <t>31,7"m2"*1,33</t>
  </si>
  <si>
    <t>15311911R</t>
  </si>
  <si>
    <t>Pořízení a dovoz vhodné zeminy pro homogenní hráz</t>
  </si>
  <si>
    <t>164506173</t>
  </si>
  <si>
    <t xml:space="preserve">Pořízení a dovoz vhodné zeminy dle PD. 
Položka zahrnuje kompletní dovoz a nákup materiálu, zejména:
 - poplatek za pořízení / nákup
- naložení a přemístění po suchu
 </t>
  </si>
  <si>
    <t>zasyp_hraz*0,5 "předpokládá se dovoz 50% objemu"</t>
  </si>
  <si>
    <t>nakup_zemina*1,8</t>
  </si>
  <si>
    <t>1730511366</t>
  </si>
  <si>
    <t>51811325</t>
  </si>
  <si>
    <t>zasyp_hraz*0,5"uložení na MD"</t>
  </si>
  <si>
    <t>-113816629</t>
  </si>
  <si>
    <t>Viz příloha D.1.11.6</t>
  </si>
  <si>
    <t>šachta drénu</t>
  </si>
  <si>
    <t>2,3*2,3*1,75</t>
  </si>
  <si>
    <t>-(PI/4*0,7^2)*0,9</t>
  </si>
  <si>
    <t>-1,03"m2"*0,6</t>
  </si>
  <si>
    <t>-1,35*1,35*0,1 - 2,3*2,3*0,15</t>
  </si>
  <si>
    <t>181351103</t>
  </si>
  <si>
    <t>Rozprostření ornice tl vrstvy do 200 mm pl přes 100 do 500 m2 v rovině nebo ve svahu do 1:5 strojně</t>
  </si>
  <si>
    <t>-701936194</t>
  </si>
  <si>
    <t>Rozprostření a urovnání ornice v rovině nebo ve svahu sklonu do 1:5 strojně při souvislé ploše přes 100 do 500 m2, tl. vrstvy do 200 mm</t>
  </si>
  <si>
    <t>https://podminky.urs.cz/item/CS_URS_2023_01/181351103</t>
  </si>
  <si>
    <t>Viz c.3</t>
  </si>
  <si>
    <t>181411121</t>
  </si>
  <si>
    <t>Založení lučního trávníku výsevem pl do 1000 m2 v rovině a ve svahu do 1:5</t>
  </si>
  <si>
    <t>-537192735</t>
  </si>
  <si>
    <t>Založení trávníku na půdě předem připravené plochy do 1000 m2 výsevem včetně utažení lučního v rovině nebo na svahu do 1:5</t>
  </si>
  <si>
    <t>https://podminky.urs.cz/item/CS_URS_2023_01/181411121</t>
  </si>
  <si>
    <t>00572472</t>
  </si>
  <si>
    <t>osivo směs travní krajinná-rovinná</t>
  </si>
  <si>
    <t>-1937560205</t>
  </si>
  <si>
    <t>Ohum_rov*300/10000 "300 kg/ha"</t>
  </si>
  <si>
    <t>181411122</t>
  </si>
  <si>
    <t>Založení lučního trávníku výsevem pl do 1000 m2 ve svahu přes 1:5 do 1:2</t>
  </si>
  <si>
    <t>-751829925</t>
  </si>
  <si>
    <t>Založení trávníku na půdě předem připravené plochy do 1000 m2 výsevem včetně utažení lučního na svahu přes 1:5 do 1:2</t>
  </si>
  <si>
    <t>https://podminky.urs.cz/item/CS_URS_2023_01/181411122</t>
  </si>
  <si>
    <t>00572474</t>
  </si>
  <si>
    <t>osivo směs travní krajinná-svahová</t>
  </si>
  <si>
    <t>1541886859</t>
  </si>
  <si>
    <t>ohum_svah*300/10000 "300 kg/ha"</t>
  </si>
  <si>
    <t>181951111</t>
  </si>
  <si>
    <t>Úprava pláně v hornině třídy těžitelnosti I skupiny 1 až 3 bez zhutnění strojně</t>
  </si>
  <si>
    <t>2008984703</t>
  </si>
  <si>
    <t>Úprava pláně vyrovnáním výškových rozdílů strojně v hornině třídy těžitelnosti I, skupiny 1 až 3 bez zhutnění</t>
  </si>
  <si>
    <t>https://podminky.urs.cz/item/CS_URS_2023_01/181951111</t>
  </si>
  <si>
    <t>182151111</t>
  </si>
  <si>
    <t>Svahování v zářezech v hornině třídy těžitelnosti I skupiny 1 až 3 strojně</t>
  </si>
  <si>
    <t>1398066284</t>
  </si>
  <si>
    <t>Svahování trvalých svahů do projektovaných profilů strojně s potřebným přemístěním výkopku při svahování v zářezech v hornině třídy těžitelnosti I, skupiny 1 až 3</t>
  </si>
  <si>
    <t>https://podminky.urs.cz/item/CS_URS_2023_01/182151111</t>
  </si>
  <si>
    <t>182351023</t>
  </si>
  <si>
    <t>Rozprostření ornice pl do 100 m2 ve svahu přes 1:5 tl vrstvy do 200 mm strojně</t>
  </si>
  <si>
    <t>-1721222350</t>
  </si>
  <si>
    <t>Rozprostření a urovnání ornice ve svahu sklonu přes 1:5 strojně při souvislé ploše do 100 m2, tl. vrstvy do 200 mm</t>
  </si>
  <si>
    <t>https://podminky.urs.cz/item/CS_URS_2023_01/182351023</t>
  </si>
  <si>
    <t>9,5"m2"*1,118 "svah 1 : 2"</t>
  </si>
  <si>
    <t>185803111</t>
  </si>
  <si>
    <t>Ošetření trávníku shrabáním v rovině a svahu do 1:5</t>
  </si>
  <si>
    <t>-863446430</t>
  </si>
  <si>
    <t>Ošetření trávníku jednorázové v rovině nebo na svahu do 1:5</t>
  </si>
  <si>
    <t>https://podminky.urs.cz/item/CS_URS_2023_01/185803111</t>
  </si>
  <si>
    <t>185803112</t>
  </si>
  <si>
    <t>Ošetření trávníku shrabáním ve svahu přes 1:5 do 1:2</t>
  </si>
  <si>
    <t>1660594468</t>
  </si>
  <si>
    <t>Ošetření trávníku jednorázové na svahu přes 1:5 do 1:2</t>
  </si>
  <si>
    <t>https://podminky.urs.cz/item/CS_URS_2023_01/185803112</t>
  </si>
  <si>
    <t>185804312</t>
  </si>
  <si>
    <t>Zalití rostlin vodou plocha přes 20 m2</t>
  </si>
  <si>
    <t>277353495</t>
  </si>
  <si>
    <t>Zalití rostlin vodou plochy záhonů jednotlivě přes 20 m2</t>
  </si>
  <si>
    <t>https://podminky.urs.cz/item/CS_URS_2023_01/185804312</t>
  </si>
  <si>
    <t>3*0,010*(Ohum_rov+ohum_svah)</t>
  </si>
  <si>
    <t>185851121</t>
  </si>
  <si>
    <t>Dovoz vody pro zálivku rostlin za vzdálenost do 1000 m</t>
  </si>
  <si>
    <t>-1766366159</t>
  </si>
  <si>
    <t>Dovoz vody pro zálivku rostlin na vzdálenost do 1000 m</t>
  </si>
  <si>
    <t>https://podminky.urs.cz/item/CS_URS_2023_01/185851121</t>
  </si>
  <si>
    <t>212751102</t>
  </si>
  <si>
    <t>Trativod z drenážních trubek flexibilních PVC-U SN 4 perforace 360° včetně lože otevřený výkop DN 65 pro meliorace</t>
  </si>
  <si>
    <t>731442286</t>
  </si>
  <si>
    <t>Trativody z drenážních a melioračních trubek pro meliorace, dočasné nebo odlehčovací drenáže se zřízením štěrkového lože pod trubky a s jejich obsypem v otevřeném výkopu trubka flexibilní PVC-U SN 4 celoperforovaná 360° DN 65</t>
  </si>
  <si>
    <t>https://podminky.urs.cz/item/CS_URS_2023_01/212751102</t>
  </si>
  <si>
    <t xml:space="preserve">30 </t>
  </si>
  <si>
    <t>271572211</t>
  </si>
  <si>
    <t>Podsyp pod základové konstrukce se zhutněním z netříděného štěrkopísku</t>
  </si>
  <si>
    <t>-1991524394</t>
  </si>
  <si>
    <t>Podsyp pod základové konstrukce se zhutněním a urovnáním povrchu ze štěrkopísku netříděného</t>
  </si>
  <si>
    <t>https://podminky.urs.cz/item/CS_URS_2023_01/271572211</t>
  </si>
  <si>
    <t>2,3*2,3*0,15</t>
  </si>
  <si>
    <t>Konstrukce vodních staveb ze ŽB mrazuvzdorného tř. C 30/37 - XC4, XF3, XA1</t>
  </si>
  <si>
    <t>-175116065</t>
  </si>
  <si>
    <t>Konstrukce vodních staveb z betonu přehrad, jezů a plavebních komor, spodní stavby vodních elektráren, jader přehrad, odběrných věží a výpustných zařízení, opěrných zdí, šachet, šachtic a ostatních konstrukcí železového pro prostředí s mrazovými cykly tř. C 30/37 - XC4, XF3, XA1</t>
  </si>
  <si>
    <t>Viz příloha D.1.11.4</t>
  </si>
  <si>
    <t xml:space="preserve">1,34"m2"*1,9 + 0,35*0,3*0,9  "čelo"</t>
  </si>
  <si>
    <t>(1,44+0,89) "m2"*0,3 "křídla"</t>
  </si>
  <si>
    <t>3,36"m2"*0,41 "dno"</t>
  </si>
  <si>
    <t>1008790788</t>
  </si>
  <si>
    <t>7,25 *1,5 +0,35*0,9 "čelo"</t>
  </si>
  <si>
    <t>(1,44+0,89)"m2"*2 + 0,3*(2,69+1,89)+0,35*2*1,2 "křídla"</t>
  </si>
  <si>
    <t>11,44*0,4 "dno"</t>
  </si>
  <si>
    <t>1368961926</t>
  </si>
  <si>
    <t>-1327879142</t>
  </si>
  <si>
    <t>C3037*100 "kg/m3" /1000</t>
  </si>
  <si>
    <t>3213661-R01</t>
  </si>
  <si>
    <t>ŽB schodiště 20x20/30 cm</t>
  </si>
  <si>
    <t>100175634</t>
  </si>
  <si>
    <t>ŽB schodiště 20x20/30 cm
- beton, bednění, vyztužení sítí, podkladní beton
- šířka stupně 1,0 m , celková šířka 1,4 m</t>
  </si>
  <si>
    <t>3213661-R02</t>
  </si>
  <si>
    <t>ŽB schodiště 12x20/30 cm</t>
  </si>
  <si>
    <t>-1796265759</t>
  </si>
  <si>
    <t>ŽB schodiště 12x20/30 cm
- beton, bednění, vyztužení sítí, podkladní beton
- šířka stupně 1,0 m , celková šířka 1,4 m</t>
  </si>
  <si>
    <t>3213661-R03</t>
  </si>
  <si>
    <t>ŽB schodiště 8x18,75/28,1 cm</t>
  </si>
  <si>
    <t>-1914595935</t>
  </si>
  <si>
    <t>ŽB schodiště 8x18,75/28,1 cm
- beton, bednění, vyztužení sítí, podkladní beton
- šířka stupně 0,8 m , celková šířka 1,2 m</t>
  </si>
  <si>
    <t>3213661-R04</t>
  </si>
  <si>
    <t>ŽB schodiště 15x16/32 cm</t>
  </si>
  <si>
    <t>2138039361</t>
  </si>
  <si>
    <t>ŽB schodiště 15x16/32 cm
- beton, bednění, vyztužení sítí, podkladní beton
- šířka stupně 1,2 m , celková šířka 1,6 m</t>
  </si>
  <si>
    <t>3213661-R05</t>
  </si>
  <si>
    <t>ŽB schodiště 14x16,43/32,86 cm</t>
  </si>
  <si>
    <t>181083551</t>
  </si>
  <si>
    <t>ŽB schodiště 14x16,43/32,86 cm
- beton, bednění, vyztužení sítí, podkladní beton
- šířka stupně 1,0 m , celková šířka 1,4 m</t>
  </si>
  <si>
    <t>3213661-R06</t>
  </si>
  <si>
    <t>ŽB schodiště 8x16,25/32,5 cm</t>
  </si>
  <si>
    <t>966037223</t>
  </si>
  <si>
    <t>ŽB schodiště 8x16,25/32,5 cm
- beton, bednění, vyztužení sítí, podkladní beton
- šířka stupně 1,0 m , celková šířka 1,2-1,36 m</t>
  </si>
  <si>
    <t>338171123R1</t>
  </si>
  <si>
    <t>Osazování sloupků a vzpěr plotových ocelových v přes 2 m se zabetonováním</t>
  </si>
  <si>
    <t>1870264862</t>
  </si>
  <si>
    <t xml:space="preserve">Montáž sloupků a vzpěr plotových ocelových trubkových nebo profilovaných výšky přes 2 m se zabetonováním, vč. vykopání jamek </t>
  </si>
  <si>
    <t>Viz D.1.11.7</t>
  </si>
  <si>
    <t>55342-R101</t>
  </si>
  <si>
    <t xml:space="preserve">dodávka ocelového plotového sloupku(2200 mm + 0,85 mm) vč. víčka s patkou </t>
  </si>
  <si>
    <t>-565495607</t>
  </si>
  <si>
    <t>55342-R102</t>
  </si>
  <si>
    <t>dodávka ocelové plotové vzpěry s patkou</t>
  </si>
  <si>
    <t>1116847744</t>
  </si>
  <si>
    <t>dodávka ocelové plotové vzpěry s betonovo patkou, vč. vykopaní jamek</t>
  </si>
  <si>
    <t>33817112R2</t>
  </si>
  <si>
    <t>Osazování sloupků a vzpěr plotových ocelových v přes 2 m ukotvením k pevnému podkladu, vč. kotvení</t>
  </si>
  <si>
    <t>1909690307</t>
  </si>
  <si>
    <t xml:space="preserve">Osazování sloupků a vzpěr plotových ocelových v přes 2 m ukotvením k pevnému podkladu, vč. kotvení (kotvy + základna stojek, vrt + chemická malta)
</t>
  </si>
  <si>
    <t>55342254</t>
  </si>
  <si>
    <t>sloupek plotový Pz a komaxitový 2200 mm, vč. víčka</t>
  </si>
  <si>
    <t>947380935</t>
  </si>
  <si>
    <t>55342-R103</t>
  </si>
  <si>
    <t>dodávka ocelové plotové vzpěry kotvených do betonu</t>
  </si>
  <si>
    <t>-2112701125</t>
  </si>
  <si>
    <t>dodávka ocelové plotové vzpěry kotvené do betonového podkladu</t>
  </si>
  <si>
    <t>348401130</t>
  </si>
  <si>
    <t>Montáž oplocení ze strojového pletiva s napínacími dráty v přes 1,6 do 2,0 m</t>
  </si>
  <si>
    <t>1835589533</t>
  </si>
  <si>
    <t>Montáž oplocení z pletiva strojového s napínacími dráty přes 1,6 do 2,0 m</t>
  </si>
  <si>
    <t>https://podminky.urs.cz/item/CS_URS_2023_01/348401130</t>
  </si>
  <si>
    <t>52,0+7,55+12,85+22,5</t>
  </si>
  <si>
    <t>31327506</t>
  </si>
  <si>
    <t>pletivo drátěné plastifikované se čtvercovými oky 50/2,7 mm v 1800mm</t>
  </si>
  <si>
    <t>-1684039958</t>
  </si>
  <si>
    <t>348401320</t>
  </si>
  <si>
    <t>Rozvinutí, montáž a napnutí ostnatého drátu</t>
  </si>
  <si>
    <t>1436897632</t>
  </si>
  <si>
    <t>Montáž oplocení z pletiva rozvinutí, uchycení a napnutí drátu ostnatého</t>
  </si>
  <si>
    <t>https://podminky.urs.cz/item/CS_URS_2023_01/348401320</t>
  </si>
  <si>
    <t>2*plot</t>
  </si>
  <si>
    <t>31478001</t>
  </si>
  <si>
    <t>drát ostnatý</t>
  </si>
  <si>
    <t>198094473</t>
  </si>
  <si>
    <t>189,8*1,05 'Přepočtené koeficientem množství</t>
  </si>
  <si>
    <t>348401350</t>
  </si>
  <si>
    <t>Rozvinutí, montáž a napnutí napínacího drátu na oplocení</t>
  </si>
  <si>
    <t>9007181</t>
  </si>
  <si>
    <t>Montáž oplocení z pletiva rozvinutí, uchycení a napnutí drátu napínacího</t>
  </si>
  <si>
    <t>https://podminky.urs.cz/item/CS_URS_2023_01/348401350</t>
  </si>
  <si>
    <t>3*plot</t>
  </si>
  <si>
    <t>15615185</t>
  </si>
  <si>
    <t>drát kruhový Pz měkký ČSN 42 6403 jakost 11 343 D 3,15mm</t>
  </si>
  <si>
    <t>1729837320</t>
  </si>
  <si>
    <t>Poznámka k položce:_x000d_
Hmotnost: 0,099 kg/m</t>
  </si>
  <si>
    <t>3*plot*1,15*61,1759/1000 "kg/1000 m"</t>
  </si>
  <si>
    <t>311970140</t>
  </si>
  <si>
    <t>napínák lanový oko-hák Zn bílý M16</t>
  </si>
  <si>
    <t>-479601264</t>
  </si>
  <si>
    <t>5*4</t>
  </si>
  <si>
    <t>348401360</t>
  </si>
  <si>
    <t>Přiháčkování strojového pletiva k napínacímu drátu na oplocení</t>
  </si>
  <si>
    <t>-282556111</t>
  </si>
  <si>
    <t>Montáž oplocení z pletiva rozvinutí, uchycení a napnutí drátu přiháčkování pletiva k napínacímu drátu</t>
  </si>
  <si>
    <t>https://podminky.urs.cz/item/CS_URS_2023_01/348401360</t>
  </si>
  <si>
    <t>15614145</t>
  </si>
  <si>
    <t>drát kruhový Pz měkký DIN 177 jakost 11 300 D 1,25mm</t>
  </si>
  <si>
    <t>-242733326</t>
  </si>
  <si>
    <t>Poznámka k položce:_x000d_
Hmotnost: 0,00963 kg/m</t>
  </si>
  <si>
    <t>3*plot*0,10*9,6334 /1000 "kg/1000 m"</t>
  </si>
  <si>
    <t>348401-R1</t>
  </si>
  <si>
    <t xml:space="preserve">Dodávka a montáž jednokřídlé plotové ocelové branky Š. 1,7 x V. 2,0 m </t>
  </si>
  <si>
    <t>475305219</t>
  </si>
  <si>
    <t xml:space="preserve">Dodávka a montáž jednokřídlé plotové ocelové branky Š. 1,7 x V. 2,0 m, vč. betonových patek a vykopání jamek </t>
  </si>
  <si>
    <t>348401-R2</t>
  </si>
  <si>
    <t xml:space="preserve">Dodávka a montáž dvoukřídlé plotové ocelové brány Š. 4,5 x V. 2,0 m </t>
  </si>
  <si>
    <t>-1246626812</t>
  </si>
  <si>
    <t xml:space="preserve">Dodávka a montáž dvoukřídlé plotové ocelové brány Š. 4,5 x V. 2,0 m, vč. betonových patek a vykopání jamek </t>
  </si>
  <si>
    <t>-1366868069</t>
  </si>
  <si>
    <t>-473021892</t>
  </si>
  <si>
    <t xml:space="preserve">Poznámka k položce:_x000d_
Beton C 12/15 X0_x000d_
</t>
  </si>
  <si>
    <t>1,5*1,5</t>
  </si>
  <si>
    <t>1,35*1,35</t>
  </si>
  <si>
    <t>-813938804</t>
  </si>
  <si>
    <t>5,89 "m2"</t>
  </si>
  <si>
    <t>452111141</t>
  </si>
  <si>
    <t>Osazení betonových pražců otevřený výkop pl přes 75000 mm2</t>
  </si>
  <si>
    <t>2032343856</t>
  </si>
  <si>
    <t>Osazení betonových dílců pražců pod potrubí v otevřeném výkopu, průřezové plochy přes 75000 mm2</t>
  </si>
  <si>
    <t>https://podminky.urs.cz/item/CS_URS_2023_01/452111141</t>
  </si>
  <si>
    <t>59223733</t>
  </si>
  <si>
    <t>podkladek pod trouby betonové/ŽB DN 300-500</t>
  </si>
  <si>
    <t>1254552662</t>
  </si>
  <si>
    <t>Viz příloha D.1.11.3 a D.1.11.6</t>
  </si>
  <si>
    <t>452112112</t>
  </si>
  <si>
    <t>Osazení betonových prstenců nebo rámů v do 100 mm</t>
  </si>
  <si>
    <t>-967312457</t>
  </si>
  <si>
    <t>Osazení betonových dílců prstenců nebo rámů pod poklopy a mříže, výšky do 100 mm</t>
  </si>
  <si>
    <t>https://podminky.urs.cz/item/CS_URS_2023_01/452112112</t>
  </si>
  <si>
    <t>59224013</t>
  </si>
  <si>
    <t>prstenec šachtový vyrovnávací betonový 625x100x100mm</t>
  </si>
  <si>
    <t>-183104488</t>
  </si>
  <si>
    <t>1 "Š1"</t>
  </si>
  <si>
    <t>452311131</t>
  </si>
  <si>
    <t>Podkladní desky z betonu prostého bez zvýšených nároků na prostředí tř. C 12/15 otevřený výkop</t>
  </si>
  <si>
    <t>-2091298856</t>
  </si>
  <si>
    <t>Podkladní a zajišťovací konstrukce z betonu prostého v otevřeném výkopu bez zvýšených nároků na prostředí desky pod potrubí, stoky a drobné objekty z betonu tř. C 12/15</t>
  </si>
  <si>
    <t>https://podminky.urs.cz/item/CS_URS_2023_01/452311131</t>
  </si>
  <si>
    <t>1,33*0,1*16,45</t>
  </si>
  <si>
    <t>-1318367446</t>
  </si>
  <si>
    <t>119,06"m2"*1,202 "koef. sklonu"</t>
  </si>
  <si>
    <t>812372221</t>
  </si>
  <si>
    <t>Montáž potrubí z trub TBH s integrovaným pryžovým těsněním a čedičovou výstelkou otevřený výkop sklon do 20 % DN 300</t>
  </si>
  <si>
    <t>-562277005</t>
  </si>
  <si>
    <t>Montáž potrubí z trub betonových hrdlových v otevřeném výkopu ve sklonu do 20 % s integrovaným pryžovým těsněním a čedičovou výstelkou DN 300</t>
  </si>
  <si>
    <t>https://podminky.urs.cz/item/CS_URS_2023_01/812372221</t>
  </si>
  <si>
    <t>Viz D.1.11.3 a C.3</t>
  </si>
  <si>
    <t>59223020</t>
  </si>
  <si>
    <t>trouba betonová hrdlová DN 300</t>
  </si>
  <si>
    <t>-745133211</t>
  </si>
  <si>
    <t>16,7*1,01 'Přepočtené koeficientem množství</t>
  </si>
  <si>
    <t>891372322</t>
  </si>
  <si>
    <t>Montáž kanalizačních stavítek DN 300</t>
  </si>
  <si>
    <t>161837287</t>
  </si>
  <si>
    <t>Montáž kanalizačních armatur na potrubí stavítek DN 300</t>
  </si>
  <si>
    <t>https://podminky.urs.cz/item/CS_URS_2023_01/891372322</t>
  </si>
  <si>
    <t>42291082</t>
  </si>
  <si>
    <t>souprava zemní pro šoupátka DN 250-300mm Rd 2,0m</t>
  </si>
  <si>
    <t>1999453646</t>
  </si>
  <si>
    <t>42223007</t>
  </si>
  <si>
    <t>šoupátko/stavítko vřetenové nástěnné nerezová ocel DN 300</t>
  </si>
  <si>
    <t>136550891</t>
  </si>
  <si>
    <t>Viz D.1.11.3 - Š1</t>
  </si>
  <si>
    <t>1 "ks, stavítko"</t>
  </si>
  <si>
    <t>891372421</t>
  </si>
  <si>
    <t>Montáž koncových klapek PE-HD na kolmou stěnu DN 300</t>
  </si>
  <si>
    <t>850380479</t>
  </si>
  <si>
    <t>Montáž kanalizačních armatur na potrubí koncových klapek PE-HD na kolmou stěnu DN 300</t>
  </si>
  <si>
    <t>https://podminky.urs.cz/item/CS_URS_2023_01/891372421</t>
  </si>
  <si>
    <t>42283006</t>
  </si>
  <si>
    <t>klapka koncová na kolmou betonovou stěnu PE-HD DN 300</t>
  </si>
  <si>
    <t>1073926064</t>
  </si>
  <si>
    <t>1 "ks, klapka"</t>
  </si>
  <si>
    <t>54879834</t>
  </si>
  <si>
    <t>sada pro ukotvení koncové klapky na kolmou betonovou stěnu DN 300</t>
  </si>
  <si>
    <t>1916967550</t>
  </si>
  <si>
    <t>894411311</t>
  </si>
  <si>
    <t>Osazení betonových nebo železobetonových dílců pro šachty skruží rovných</t>
  </si>
  <si>
    <t>1768506601</t>
  </si>
  <si>
    <t>https://podminky.urs.cz/item/CS_URS_2023_01/894411311</t>
  </si>
  <si>
    <t>Viz D.1.11.6</t>
  </si>
  <si>
    <t>59224161</t>
  </si>
  <si>
    <t>skruž kanalizační s ocelovými stupadly 100x50x12cm</t>
  </si>
  <si>
    <t>1672970327</t>
  </si>
  <si>
    <t>Poznámka k položce:_x000d_
Poplastovaná stupadla</t>
  </si>
  <si>
    <t>1 "Š2"</t>
  </si>
  <si>
    <t>59224162</t>
  </si>
  <si>
    <t>skruž kanalizační s ocelovými stupadly 100x100x12cm</t>
  </si>
  <si>
    <t>-224169352</t>
  </si>
  <si>
    <t>1 "š1"</t>
  </si>
  <si>
    <t>894412411</t>
  </si>
  <si>
    <t>Osazení betonových nebo železobetonových dílců pro šachty skruží přechodových</t>
  </si>
  <si>
    <t>1402169109</t>
  </si>
  <si>
    <t>https://podminky.urs.cz/item/CS_URS_2023_01/894412411</t>
  </si>
  <si>
    <t>1 "původní skruž Š2"</t>
  </si>
  <si>
    <t>59224167</t>
  </si>
  <si>
    <t>skruž betonová přechodová 62,5/100x60x12cm, stupadla poplastovaná</t>
  </si>
  <si>
    <t>-2037519934</t>
  </si>
  <si>
    <t>Poznámka k položce:_x000d_
Viz D.1.11.6 - 1x kapsové a 1x ocelové stupadlo s polyethylenovým obalem</t>
  </si>
  <si>
    <t>894414111</t>
  </si>
  <si>
    <t>Osazení betonových nebo železobetonových dílců pro šachty skruží základových (dno)</t>
  </si>
  <si>
    <t>-2064313937</t>
  </si>
  <si>
    <t>https://podminky.urs.cz/item/CS_URS_2023_01/894414111</t>
  </si>
  <si>
    <t>592243R</t>
  </si>
  <si>
    <t>dno betonové šachty kanalizační přímé 1000x720x120 mm</t>
  </si>
  <si>
    <t>55273532</t>
  </si>
  <si>
    <t>Viz D.1.11.3</t>
  </si>
  <si>
    <t>894812325</t>
  </si>
  <si>
    <t>Revizní a čistící šachta z PP typ DN 600/315 šachtové dno průtočné</t>
  </si>
  <si>
    <t>-1471475560</t>
  </si>
  <si>
    <t>Revizní a čistící šachta z polypropylenu PP pro hladké trouby DN 600 šachtové dno (DN šachty / DN trubního vedení) DN 600/315 průtočné</t>
  </si>
  <si>
    <t>https://podminky.urs.cz/item/CS_URS_2023_01/894812325</t>
  </si>
  <si>
    <t>894812331</t>
  </si>
  <si>
    <t>Revizní a čistící šachta z PP DN 600 šachtová roura korugovaná světlé hloubky 1000 mm</t>
  </si>
  <si>
    <t>-844200048</t>
  </si>
  <si>
    <t>Revizní a čistící šachta z polypropylenu PP pro hladké trouby DN 600 roura šachtová korugovaná, světlé hloubky 1 000 mm</t>
  </si>
  <si>
    <t>https://podminky.urs.cz/item/CS_URS_2023_01/894812331</t>
  </si>
  <si>
    <t>Poznámka k položce:_x000d_
Do ceny je třeba zohlednit mezisegmentové těsnění a provedení otvoru pro těsnící spojku DN 110</t>
  </si>
  <si>
    <t>894812357</t>
  </si>
  <si>
    <t>Revizní a čistící šachta z PP DN 600 poklop litinový pro třídu zatížení B125 s teleskopickým adaptérem</t>
  </si>
  <si>
    <t>-1525730180</t>
  </si>
  <si>
    <t>Revizní a čistící šachta z polypropylenu PP pro hladké trouby DN 600 poklop (mříž) litinový pro třídu zatížení B125 s teleskopickým adaptérem</t>
  </si>
  <si>
    <t>https://podminky.urs.cz/item/CS_URS_2023_01/894812357</t>
  </si>
  <si>
    <t>894812-R02</t>
  </si>
  <si>
    <t>Dodávka a montáž těsnící spojky DN 110</t>
  </si>
  <si>
    <t>965025095</t>
  </si>
  <si>
    <t>894812-R03</t>
  </si>
  <si>
    <t>Dodávka a montáž drenážní redukce DN 65/110</t>
  </si>
  <si>
    <t>-1179539297</t>
  </si>
  <si>
    <t>899102211</t>
  </si>
  <si>
    <t>Demontáž poklopů litinových nebo ocelových včetně rámů hmotnosti přes 50 do 100 kg</t>
  </si>
  <si>
    <t>1301134428</t>
  </si>
  <si>
    <t>Demontáž poklopů litinových a ocelových včetně rámů, hmotnosti jednotlivě přes 50 do 100 Kg</t>
  </si>
  <si>
    <t>https://podminky.urs.cz/item/CS_URS_2023_01/899102211</t>
  </si>
  <si>
    <t>1 "š2"</t>
  </si>
  <si>
    <t>89910221R</t>
  </si>
  <si>
    <t xml:space="preserve">Demontáž přechodové skruže </t>
  </si>
  <si>
    <t>-1478023875</t>
  </si>
  <si>
    <t>Demontáž přechodové skruže k opětovnému osazení.</t>
  </si>
  <si>
    <t>899304111</t>
  </si>
  <si>
    <t>Osazení poklop železobetonových včetně rámů jakékoli hmotnosti</t>
  </si>
  <si>
    <t>-1260742361</t>
  </si>
  <si>
    <t>Osazení poklopů železobetonových včetně rámů jakékoliv hmotnosti</t>
  </si>
  <si>
    <t>https://podminky.urs.cz/item/CS_URS_2023_01/899304111</t>
  </si>
  <si>
    <t>1 "původní poklop Š2"</t>
  </si>
  <si>
    <t>63126039</t>
  </si>
  <si>
    <t>poklop šachtový s BEGU rámem a zámky kruhový, DN 600 D400</t>
  </si>
  <si>
    <t>-371385002</t>
  </si>
  <si>
    <t>899401112</t>
  </si>
  <si>
    <t>Osazení poklopů litinových šoupátkových</t>
  </si>
  <si>
    <t>-370021339</t>
  </si>
  <si>
    <t>https://podminky.urs.cz/item/CS_URS_2023_01/899401112</t>
  </si>
  <si>
    <t>42291352</t>
  </si>
  <si>
    <t>poklop litinový šoupátkový pro zemní soupravy osazení do terénu a do vozovky</t>
  </si>
  <si>
    <t>-670842108</t>
  </si>
  <si>
    <t>899620141R</t>
  </si>
  <si>
    <t>Obetonování šachet betonem prostým tř. C 20/25 XC4</t>
  </si>
  <si>
    <t>747741791</t>
  </si>
  <si>
    <t>0,55"m2"*0,6</t>
  </si>
  <si>
    <t>899623161</t>
  </si>
  <si>
    <t>Obetonování potrubí nebo zdiva stok betonem prostým tř. C 20/25 v otevřeném výkopu</t>
  </si>
  <si>
    <t>576761462</t>
  </si>
  <si>
    <t>Obetonování potrubí nebo zdiva stok betonem prostým v otevřeném výkopu, betonem tř. C 20/25</t>
  </si>
  <si>
    <t>https://podminky.urs.cz/item/CS_URS_2023_01/899623161</t>
  </si>
  <si>
    <t>0,57"m2"*16,5</t>
  </si>
  <si>
    <t>899640112</t>
  </si>
  <si>
    <t>Bednění pro obetonování plastových šachet kruhových otevřený výkop</t>
  </si>
  <si>
    <t>-327690913</t>
  </si>
  <si>
    <t>Bednění pro obetonování plastových šachet v otevřeném výkopu kruhových</t>
  </si>
  <si>
    <t>https://podminky.urs.cz/item/CS_URS_2023_01/899640112</t>
  </si>
  <si>
    <t>3,54*0,6</t>
  </si>
  <si>
    <t>899643111</t>
  </si>
  <si>
    <t>Bednění pro obetonování potrubí otevřený výkop</t>
  </si>
  <si>
    <t>-1484078711</t>
  </si>
  <si>
    <t>Bednění pro obetonování potrubí v otevřeném výkopu</t>
  </si>
  <si>
    <t>https://podminky.urs.cz/item/CS_URS_2023_01/899643111</t>
  </si>
  <si>
    <t>1,52*16,5</t>
  </si>
  <si>
    <t>8996-R01</t>
  </si>
  <si>
    <t>Osazení drenážní šachty na stávající betonové potrubí</t>
  </si>
  <si>
    <t>-1883470997</t>
  </si>
  <si>
    <t xml:space="preserve">Osazení drenážní šachty na stávající betonové potrubí (včetně řezání a úpravy stávajících betonových trub, osazení plastovvého dna do stávajících trub a podobně). </t>
  </si>
  <si>
    <t>9999R001</t>
  </si>
  <si>
    <t>Dodávka, osazení a zainjektování injektážní hadičky, vč. dodání injektážní hmoty</t>
  </si>
  <si>
    <t>1068172854</t>
  </si>
  <si>
    <t xml:space="preserve">Dodávka, osazení a zainjektování injektážní hadičky, vč. dodání injektážní hmoty
</t>
  </si>
  <si>
    <t>Poznámka k položce:_x000d_
Do ceny je třeba započítat přidružený materiál (například, spojky, koncovky a podobně).</t>
  </si>
  <si>
    <t>PI*0,45 *2 "ks" +1,0*2 "přesah"</t>
  </si>
  <si>
    <t>PI*0,35 *2 "ks" +1,0*2 "přesah"</t>
  </si>
  <si>
    <t>9999R002</t>
  </si>
  <si>
    <t>Přesun stávajících buňky v areálu dvora do konečné polohy dle požadavku správce</t>
  </si>
  <si>
    <t>-965715364</t>
  </si>
  <si>
    <t>626358372</t>
  </si>
  <si>
    <t>VON - Vedlejší a ostatní náklady</t>
  </si>
  <si>
    <t>VON1 - Zařízení staveniště</t>
  </si>
  <si>
    <t>VON2 - Dokumentace</t>
  </si>
  <si>
    <t>VON3 - Zaměření</t>
  </si>
  <si>
    <t>VON4 - Ostatní</t>
  </si>
  <si>
    <t>VON1</t>
  </si>
  <si>
    <t>Zařízení staveniště</t>
  </si>
  <si>
    <t>01</t>
  </si>
  <si>
    <t>Zařízení a odstranění staveniště</t>
  </si>
  <si>
    <t>1024</t>
  </si>
  <si>
    <t>-59538784</t>
  </si>
  <si>
    <t>Společné zařízení staveniště pro stavební a technologickou část, vč. zajištění případných přípojek a uvedení pozemku do původního stavu. Zřízení a odstranění nutných zpevněných ploch (například pod jeřáb, pro příjezd těžké techniky, ochrana stávajících sítí a podobně,...)</t>
  </si>
  <si>
    <t>VON2</t>
  </si>
  <si>
    <t>Dokumentace</t>
  </si>
  <si>
    <t>02</t>
  </si>
  <si>
    <t>Zpracování realizační dokumentace zhotovitele, dílenských výkresů, technologických předpisů stavební části</t>
  </si>
  <si>
    <t>741066757</t>
  </si>
  <si>
    <t>Zpracování realizační dokumentace zhotovitele, dílenských výkresů, technologických předpisů stavební čísti</t>
  </si>
  <si>
    <t>03</t>
  </si>
  <si>
    <t>Vypracování plánu kontrolní činnosti a řízení jakosti</t>
  </si>
  <si>
    <t>-535582087</t>
  </si>
  <si>
    <t>04</t>
  </si>
  <si>
    <t>Zpracování dokumentace skutečného provedení</t>
  </si>
  <si>
    <t>-441796545</t>
  </si>
  <si>
    <t>05</t>
  </si>
  <si>
    <t>Vypracování, projednání a schválení povodňového plánu</t>
  </si>
  <si>
    <t>1795980201</t>
  </si>
  <si>
    <t>06</t>
  </si>
  <si>
    <t>Vypracování, projednání a schválení havarijního plánu</t>
  </si>
  <si>
    <t>1807150569</t>
  </si>
  <si>
    <t>VON3</t>
  </si>
  <si>
    <t>Zaměření</t>
  </si>
  <si>
    <t>07</t>
  </si>
  <si>
    <t>Geodetické zaměření při realizací díla</t>
  </si>
  <si>
    <t>-2085011526</t>
  </si>
  <si>
    <t>08</t>
  </si>
  <si>
    <t>Geodetické zaměření skutečného provedení</t>
  </si>
  <si>
    <t>96411170</t>
  </si>
  <si>
    <t>09</t>
  </si>
  <si>
    <t>Zpracování geometrických plánů</t>
  </si>
  <si>
    <t>2145760940</t>
  </si>
  <si>
    <t>Vytýčení stávajících inženýrských sítí vč. ochranných pásem</t>
  </si>
  <si>
    <t>277736857</t>
  </si>
  <si>
    <t>VON4</t>
  </si>
  <si>
    <t>Záchranný odlov a transfer</t>
  </si>
  <si>
    <t>996835086</t>
  </si>
  <si>
    <t>Biologický dozor</t>
  </si>
  <si>
    <t>-1047690854</t>
  </si>
  <si>
    <t>Geotechnický dozor</t>
  </si>
  <si>
    <t>-2144039323</t>
  </si>
  <si>
    <t>Zajištění dočasného dopravního značení po dobu stavby</t>
  </si>
  <si>
    <t>-1680793309</t>
  </si>
  <si>
    <t>Zajištění veškerých předepsaných rozborů, atestů, zkoušek, a revizí dle příslušných norem a dalších předpisů a nařízení platných v ČR, kterými bude prokázáno dosažení předepsané kvality a parametrů dokončeného díla</t>
  </si>
  <si>
    <t>-356883897</t>
  </si>
  <si>
    <t>Zajištění veškerých předepsaných rozborů, atestů, zkoušek, a revizí dle příslušných norem a dalších předpisů a nařízení platných v ČR, kterými bude prokázáno dosažení předepsané kvality a parametrů dokončeného díla.</t>
  </si>
  <si>
    <t>Náklady na opatření vyplývající z plánu BOZP</t>
  </si>
  <si>
    <t>705235503</t>
  </si>
  <si>
    <t>Pasportizace</t>
  </si>
  <si>
    <t>40128722</t>
  </si>
  <si>
    <t>pasportizace - zdokumentování (foto s popisem) původního stavu ZS, přilehlých objektů, přístupových cest a technologie a zařízení před zahájením stavby a po dokončení stavby</t>
  </si>
  <si>
    <t>Fotodokumentace po dobu stavby</t>
  </si>
  <si>
    <t>-1243210821</t>
  </si>
  <si>
    <t>Náklady na provádění čištění vozidel stavby</t>
  </si>
  <si>
    <t>2143567174</t>
  </si>
  <si>
    <t>Náklady na provádění čištění vozidel stavby k zamezení znečišťování příjezdových komunikací.</t>
  </si>
  <si>
    <t xml:space="preserve">Náklady na provádění čištění komunikací </t>
  </si>
  <si>
    <t>337083716</t>
  </si>
  <si>
    <t>Náklady na provádění čištění komunikací, znečištěných vlivem stavby.</t>
  </si>
  <si>
    <t>Uvedení příjezdných komunikací poškozených v průběhu stavby do původního stavu</t>
  </si>
  <si>
    <t>-1504494845</t>
  </si>
  <si>
    <t xml:space="preserve">Zajištění publicity dle požadavků poskytovatele dotace </t>
  </si>
  <si>
    <t>-1350416628</t>
  </si>
  <si>
    <t xml:space="preserve">- Zajištění plnění povinné publicity dle podmínek poskytovatele dotace 
- Jedná se zejména o billboard o minimální velikosti 2 100 x 2 200mm a stálou pamětní desku s rozměry 300 x 400mm.
 </t>
  </si>
  <si>
    <t>v36</t>
  </si>
  <si>
    <t xml:space="preserve">Náklady na provedení rozboru zeminy ukládané na skládku z hlediska zákona o odpadech </t>
  </si>
  <si>
    <t>934977700</t>
  </si>
  <si>
    <t>R12</t>
  </si>
  <si>
    <t>Vypracování plánu zkušebního provozu, zkoušek a testů</t>
  </si>
  <si>
    <t>918743879</t>
  </si>
  <si>
    <t>R06</t>
  </si>
  <si>
    <t>Náklady na provedení zkoušek při uvedení MVE do provozu</t>
  </si>
  <si>
    <t>-1035732818</t>
  </si>
  <si>
    <t>- suché a mokré zkoušky
- komplexní zkoušky turbosoustrojí</t>
  </si>
  <si>
    <t>R09</t>
  </si>
  <si>
    <t>Zaškolení obsluhy objednatele</t>
  </si>
  <si>
    <t>1848528648</t>
  </si>
  <si>
    <t>R10</t>
  </si>
  <si>
    <t xml:space="preserve">Náklady na předání návodů k obsluze a údržbě zařízení, provozní předpisy pro technologická zařízení </t>
  </si>
  <si>
    <t>352155001</t>
  </si>
  <si>
    <t>SEZNAM FIGUR</t>
  </si>
  <si>
    <t>Výměra</t>
  </si>
  <si>
    <t xml:space="preserve"> A.</t>
  </si>
  <si>
    <t>Použití figury:</t>
  </si>
  <si>
    <t xml:space="preserve"> B.</t>
  </si>
  <si>
    <t>prevazka2</t>
  </si>
  <si>
    <t>prevazky</t>
  </si>
  <si>
    <t>štět_dočasna_1</t>
  </si>
  <si>
    <t>štět_trvala_1</t>
  </si>
  <si>
    <t xml:space="preserve"> C./ SO 01</t>
  </si>
  <si>
    <t>M16_200</t>
  </si>
  <si>
    <t>zához</t>
  </si>
  <si>
    <t>kamenný zához</t>
  </si>
  <si>
    <t xml:space="preserve"> C./ SO 02/ SO 02.1</t>
  </si>
  <si>
    <t>Malba stěn a stropů</t>
  </si>
  <si>
    <t xml:space="preserve"> C./ SO 02/ SO 02.2</t>
  </si>
  <si>
    <t xml:space="preserve"> C./ SO 03</t>
  </si>
  <si>
    <t xml:space="preserve"> C./ SO 04</t>
  </si>
  <si>
    <t>zebřík_M8</t>
  </si>
  <si>
    <t>zebřík M8</t>
  </si>
  <si>
    <t>žebřík_M10</t>
  </si>
  <si>
    <t>žebřík_M9</t>
  </si>
  <si>
    <t xml:space="preserve"> C./ SO 05</t>
  </si>
  <si>
    <t xml:space="preserve"> C./ SO 08</t>
  </si>
  <si>
    <t xml:space="preserve"> C./ SO 10</t>
  </si>
  <si>
    <t xml:space="preserve"> C./ SO 11</t>
  </si>
  <si>
    <t>chran_kabel</t>
  </si>
  <si>
    <t>chránička elektro kabelu</t>
  </si>
  <si>
    <t>pakr</t>
  </si>
  <si>
    <t>Prstenec_40</t>
  </si>
  <si>
    <t>Prstenec_60</t>
  </si>
  <si>
    <t>Prstenec 60 mm</t>
  </si>
  <si>
    <t>Prstenec_80</t>
  </si>
  <si>
    <t>zasyp_zVykopu</t>
  </si>
  <si>
    <t>zemina_hraze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</si>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</sst>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0"/>
      <color rgb="FF00336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b/>
      <sz val="9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4" fillId="0" borderId="0" applyNumberFormat="0" applyFill="0" applyBorder="0" applyAlignment="0" applyProtection="0"/>
  </cellStyleXfs>
  <cellXfs count="39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5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8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8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9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9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20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9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2" xfId="0" applyFont="1" applyBorder="1" applyAlignment="1">
      <alignment horizontal="center" vertical="center"/>
    </xf>
    <xf numFmtId="0" fontId="21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2" fillId="0" borderId="15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2" fillId="0" borderId="15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3" fillId="4" borderId="8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right" vertical="center"/>
    </xf>
    <xf numFmtId="0" fontId="23" fillId="4" borderId="9" xfId="0" applyFont="1" applyFill="1" applyBorder="1" applyAlignment="1" applyProtection="1">
      <alignment horizontal="center" vertical="center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24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1" fillId="0" borderId="15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30" fillId="0" borderId="15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0" xfId="0" applyNumberFormat="1" applyFont="1" applyAlignment="1" applyProtection="1">
      <alignment horizontal="right" vertical="center"/>
    </xf>
    <xf numFmtId="0" fontId="7" fillId="0" borderId="0" xfId="0" applyFont="1" applyAlignment="1" applyProtection="1">
      <alignment vertical="center"/>
    </xf>
    <xf numFmtId="0" fontId="31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5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6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7" fillId="0" borderId="0" xfId="0" applyNumberFormat="1" applyFont="1" applyAlignment="1" applyProtection="1">
      <alignment horizontal="right" vertical="center"/>
    </xf>
    <xf numFmtId="4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166" fontId="30" fillId="0" borderId="21" xfId="0" applyNumberFormat="1" applyFont="1" applyBorder="1" applyAlignment="1" applyProtection="1">
      <alignment vertical="center"/>
    </xf>
    <xf numFmtId="4" fontId="30" fillId="0" borderId="22" xfId="0" applyNumberFormat="1" applyFont="1" applyBorder="1" applyAlignment="1" applyProtection="1">
      <alignment vertical="center"/>
    </xf>
    <xf numFmtId="0" fontId="32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33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4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23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5" fillId="0" borderId="13" xfId="0" applyNumberFormat="1" applyFont="1" applyBorder="1" applyAlignment="1" applyProtection="1"/>
    <xf numFmtId="166" fontId="35" fillId="0" borderId="14" xfId="0" applyNumberFormat="1" applyFont="1" applyBorder="1" applyAlignment="1" applyProtection="1"/>
    <xf numFmtId="4" fontId="36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3" xfId="0" applyFont="1" applyBorder="1" applyAlignment="1" applyProtection="1">
      <alignment horizontal="center" vertical="center"/>
    </xf>
    <xf numFmtId="49" fontId="23" fillId="0" borderId="23" xfId="0" applyNumberFormat="1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center" vertical="center" wrapText="1"/>
    </xf>
    <xf numFmtId="167" fontId="23" fillId="0" borderId="23" xfId="0" applyNumberFormat="1" applyFont="1" applyBorder="1" applyAlignment="1" applyProtection="1">
      <alignment vertical="center"/>
    </xf>
    <xf numFmtId="4" fontId="23" fillId="2" borderId="23" xfId="0" applyNumberFormat="1" applyFont="1" applyFill="1" applyBorder="1" applyAlignment="1" applyProtection="1">
      <alignment vertical="center"/>
      <protection locked="0"/>
    </xf>
    <xf numFmtId="4" fontId="23" fillId="0" borderId="23" xfId="0" applyNumberFormat="1" applyFont="1" applyBorder="1" applyAlignment="1" applyProtection="1">
      <alignment vertical="center"/>
    </xf>
    <xf numFmtId="0" fontId="24" fillId="2" borderId="15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6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7" fillId="0" borderId="0" xfId="0" applyFont="1" applyAlignment="1" applyProtection="1">
      <alignment horizontal="left" vertical="center"/>
    </xf>
    <xf numFmtId="0" fontId="38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9" fillId="0" borderId="0" xfId="0" applyFont="1" applyAlignment="1" applyProtection="1">
      <alignment horizontal="left" vertical="center"/>
    </xf>
    <xf numFmtId="0" fontId="40" fillId="0" borderId="0" xfId="1" applyFont="1" applyAlignment="1" applyProtection="1">
      <alignment vertical="center" wrapText="1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41" fillId="0" borderId="0" xfId="0" applyFont="1" applyAlignment="1" applyProtection="1">
      <alignment vertical="center" wrapText="1"/>
    </xf>
    <xf numFmtId="0" fontId="11" fillId="0" borderId="20" xfId="0" applyFont="1" applyBorder="1" applyAlignment="1" applyProtection="1">
      <alignment vertical="center"/>
    </xf>
    <xf numFmtId="0" fontId="11" fillId="0" borderId="21" xfId="0" applyFont="1" applyBorder="1" applyAlignment="1" applyProtection="1">
      <alignment vertical="center"/>
    </xf>
    <xf numFmtId="0" fontId="11" fillId="0" borderId="22" xfId="0" applyFont="1" applyBorder="1" applyAlignment="1" applyProtection="1">
      <alignment vertical="center"/>
    </xf>
    <xf numFmtId="0" fontId="12" fillId="0" borderId="4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4" xfId="0" applyFont="1" applyBorder="1" applyAlignment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6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42" fillId="0" borderId="23" xfId="0" applyFont="1" applyBorder="1" applyAlignment="1" applyProtection="1">
      <alignment horizontal="center" vertical="center"/>
    </xf>
    <xf numFmtId="49" fontId="42" fillId="0" borderId="23" xfId="0" applyNumberFormat="1" applyFont="1" applyBorder="1" applyAlignment="1" applyProtection="1">
      <alignment horizontal="left" vertical="center" wrapText="1"/>
    </xf>
    <xf numFmtId="0" fontId="42" fillId="0" borderId="23" xfId="0" applyFont="1" applyBorder="1" applyAlignment="1" applyProtection="1">
      <alignment horizontal="left" vertical="center" wrapText="1"/>
    </xf>
    <xf numFmtId="0" fontId="42" fillId="0" borderId="23" xfId="0" applyFont="1" applyBorder="1" applyAlignment="1" applyProtection="1">
      <alignment horizontal="center" vertical="center" wrapText="1"/>
    </xf>
    <xf numFmtId="167" fontId="42" fillId="0" borderId="23" xfId="0" applyNumberFormat="1" applyFont="1" applyBorder="1" applyAlignment="1" applyProtection="1">
      <alignment vertical="center"/>
    </xf>
    <xf numFmtId="4" fontId="42" fillId="2" borderId="23" xfId="0" applyNumberFormat="1" applyFont="1" applyFill="1" applyBorder="1" applyAlignment="1" applyProtection="1">
      <alignment vertical="center"/>
      <protection locked="0"/>
    </xf>
    <xf numFmtId="4" fontId="42" fillId="0" borderId="23" xfId="0" applyNumberFormat="1" applyFont="1" applyBorder="1" applyAlignment="1" applyProtection="1">
      <alignment vertical="center"/>
    </xf>
    <xf numFmtId="0" fontId="43" fillId="0" borderId="4" xfId="0" applyFont="1" applyBorder="1" applyAlignment="1">
      <alignment vertical="center"/>
    </xf>
    <xf numFmtId="0" fontId="42" fillId="2" borderId="15" xfId="0" applyFont="1" applyFill="1" applyBorder="1" applyAlignment="1" applyProtection="1">
      <alignment horizontal="left" vertical="center"/>
      <protection locked="0"/>
    </xf>
    <xf numFmtId="0" fontId="42" fillId="0" borderId="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0" fillId="0" borderId="4" xfId="0" applyFont="1" applyBorder="1" applyAlignment="1">
      <alignment horizontal="center" vertical="center" wrapText="1"/>
    </xf>
    <xf numFmtId="0" fontId="23" fillId="4" borderId="17" xfId="0" applyFont="1" applyFill="1" applyBorder="1" applyAlignment="1">
      <alignment horizontal="center" vertical="center" wrapText="1"/>
    </xf>
    <xf numFmtId="0" fontId="23" fillId="4" borderId="18" xfId="0" applyFont="1" applyFill="1" applyBorder="1" applyAlignment="1">
      <alignment horizontal="center" vertical="center" wrapText="1"/>
    </xf>
    <xf numFmtId="0" fontId="23" fillId="4" borderId="19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4" fillId="0" borderId="17" xfId="0" applyFont="1" applyBorder="1" applyAlignment="1">
      <alignment horizontal="left" vertical="center" wrapText="1"/>
    </xf>
    <xf numFmtId="0" fontId="44" fillId="0" borderId="23" xfId="0" applyFont="1" applyBorder="1" applyAlignment="1">
      <alignment horizontal="left" vertical="center" wrapText="1"/>
    </xf>
    <xf numFmtId="0" fontId="44" fillId="0" borderId="23" xfId="0" applyFont="1" applyBorder="1" applyAlignment="1">
      <alignment horizontal="left" vertical="center"/>
    </xf>
    <xf numFmtId="167" fontId="44" fillId="0" borderId="19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6" fillId="0" borderId="0" xfId="0" applyFont="1" applyAlignment="1">
      <alignment horizontal="left" vertical="center"/>
    </xf>
    <xf numFmtId="0" fontId="0" fillId="0" borderId="0" xfId="0" applyAlignment="1">
      <alignment vertical="top"/>
    </xf>
    <xf numFmtId="0" fontId="45" fillId="0" borderId="24" xfId="0" applyFont="1" applyBorder="1" applyAlignment="1">
      <alignment vertical="center" wrapText="1"/>
    </xf>
    <xf numFmtId="0" fontId="45" fillId="0" borderId="25" xfId="0" applyFont="1" applyBorder="1" applyAlignment="1">
      <alignment vertical="center" wrapText="1"/>
    </xf>
    <xf numFmtId="0" fontId="45" fillId="0" borderId="26" xfId="0" applyFont="1" applyBorder="1" applyAlignment="1">
      <alignment vertical="center" wrapText="1"/>
    </xf>
    <xf numFmtId="0" fontId="45" fillId="0" borderId="27" xfId="0" applyFont="1" applyBorder="1" applyAlignment="1">
      <alignment horizontal="center" vertical="center" wrapText="1"/>
    </xf>
    <xf numFmtId="0" fontId="46" fillId="0" borderId="1" xfId="0" applyFont="1" applyBorder="1" applyAlignment="1">
      <alignment horizontal="center" vertical="center" wrapText="1"/>
    </xf>
    <xf numFmtId="0" fontId="45" fillId="0" borderId="28" xfId="0" applyFont="1" applyBorder="1" applyAlignment="1">
      <alignment horizontal="center" vertical="center" wrapText="1"/>
    </xf>
    <xf numFmtId="0" fontId="45" fillId="0" borderId="27" xfId="0" applyFont="1" applyBorder="1" applyAlignment="1">
      <alignment vertical="center" wrapText="1"/>
    </xf>
    <xf numFmtId="0" fontId="47" fillId="0" borderId="29" xfId="0" applyFont="1" applyBorder="1" applyAlignment="1">
      <alignment horizontal="left" wrapText="1"/>
    </xf>
    <xf numFmtId="0" fontId="45" fillId="0" borderId="28" xfId="0" applyFont="1" applyBorder="1" applyAlignment="1">
      <alignment vertical="center" wrapText="1"/>
    </xf>
    <xf numFmtId="0" fontId="47" fillId="0" borderId="1" xfId="0" applyFont="1" applyBorder="1" applyAlignment="1">
      <alignment horizontal="left" vertical="center" wrapText="1"/>
    </xf>
    <xf numFmtId="0" fontId="48" fillId="0" borderId="1" xfId="0" applyFont="1" applyBorder="1" applyAlignment="1">
      <alignment horizontal="left" vertical="center" wrapText="1"/>
    </xf>
    <xf numFmtId="0" fontId="49" fillId="0" borderId="27" xfId="0" applyFont="1" applyBorder="1" applyAlignment="1">
      <alignment vertical="center" wrapText="1"/>
    </xf>
    <xf numFmtId="0" fontId="48" fillId="0" borderId="1" xfId="0" applyFont="1" applyBorder="1" applyAlignment="1">
      <alignment vertical="center" wrapText="1"/>
    </xf>
    <xf numFmtId="0" fontId="48" fillId="0" borderId="1" xfId="0" applyFont="1" applyBorder="1" applyAlignment="1">
      <alignment horizontal="left" vertical="center"/>
    </xf>
    <xf numFmtId="0" fontId="48" fillId="0" borderId="1" xfId="0" applyFont="1" applyBorder="1" applyAlignment="1">
      <alignment vertical="center"/>
    </xf>
    <xf numFmtId="49" fontId="48" fillId="0" borderId="1" xfId="0" applyNumberFormat="1" applyFont="1" applyBorder="1" applyAlignment="1">
      <alignment horizontal="left" vertical="center" wrapText="1"/>
    </xf>
    <xf numFmtId="49" fontId="48" fillId="0" borderId="1" xfId="0" applyNumberFormat="1" applyFont="1" applyBorder="1" applyAlignment="1">
      <alignment vertical="center" wrapText="1"/>
    </xf>
    <xf numFmtId="0" fontId="45" fillId="0" borderId="30" xfId="0" applyFont="1" applyBorder="1" applyAlignment="1">
      <alignment vertical="center" wrapText="1"/>
    </xf>
    <xf numFmtId="0" fontId="50" fillId="0" borderId="29" xfId="0" applyFont="1" applyBorder="1" applyAlignment="1">
      <alignment vertical="center" wrapText="1"/>
    </xf>
    <xf numFmtId="0" fontId="45" fillId="0" borderId="31" xfId="0" applyFont="1" applyBorder="1" applyAlignment="1">
      <alignment vertical="center" wrapText="1"/>
    </xf>
    <xf numFmtId="0" fontId="45" fillId="0" borderId="1" xfId="0" applyFont="1" applyBorder="1" applyAlignment="1">
      <alignment vertical="top"/>
    </xf>
    <xf numFmtId="0" fontId="45" fillId="0" borderId="0" xfId="0" applyFont="1" applyAlignment="1">
      <alignment vertical="top"/>
    </xf>
    <xf numFmtId="0" fontId="45" fillId="0" borderId="24" xfId="0" applyFont="1" applyBorder="1" applyAlignment="1">
      <alignment horizontal="left" vertical="center"/>
    </xf>
    <xf numFmtId="0" fontId="45" fillId="0" borderId="25" xfId="0" applyFont="1" applyBorder="1" applyAlignment="1">
      <alignment horizontal="left" vertical="center"/>
    </xf>
    <xf numFmtId="0" fontId="45" fillId="0" borderId="26" xfId="0" applyFont="1" applyBorder="1" applyAlignment="1">
      <alignment horizontal="left" vertical="center"/>
    </xf>
    <xf numFmtId="0" fontId="45" fillId="0" borderId="27" xfId="0" applyFont="1" applyBorder="1" applyAlignment="1">
      <alignment horizontal="left" vertical="center"/>
    </xf>
    <xf numFmtId="0" fontId="46" fillId="0" borderId="1" xfId="0" applyFont="1" applyBorder="1" applyAlignment="1">
      <alignment horizontal="center" vertical="center"/>
    </xf>
    <xf numFmtId="0" fontId="45" fillId="0" borderId="28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51" fillId="0" borderId="0" xfId="0" applyFont="1" applyAlignment="1">
      <alignment horizontal="left" vertical="center"/>
    </xf>
    <xf numFmtId="0" fontId="47" fillId="0" borderId="29" xfId="0" applyFont="1" applyBorder="1" applyAlignment="1">
      <alignment horizontal="left" vertical="center"/>
    </xf>
    <xf numFmtId="0" fontId="47" fillId="0" borderId="29" xfId="0" applyFont="1" applyBorder="1" applyAlignment="1">
      <alignment horizontal="center" vertical="center"/>
    </xf>
    <xf numFmtId="0" fontId="51" fillId="0" borderId="29" xfId="0" applyFont="1" applyBorder="1" applyAlignment="1">
      <alignment horizontal="left" vertical="center"/>
    </xf>
    <xf numFmtId="0" fontId="52" fillId="0" borderId="1" xfId="0" applyFont="1" applyBorder="1" applyAlignment="1">
      <alignment horizontal="left" vertical="center"/>
    </xf>
    <xf numFmtId="0" fontId="49" fillId="0" borderId="0" xfId="0" applyFont="1" applyAlignment="1">
      <alignment horizontal="left" vertical="center"/>
    </xf>
    <xf numFmtId="0" fontId="53" fillId="0" borderId="1" xfId="0" applyFont="1" applyBorder="1" applyAlignment="1">
      <alignment horizontal="left" vertical="center"/>
    </xf>
    <xf numFmtId="0" fontId="48" fillId="0" borderId="1" xfId="0" applyFont="1" applyBorder="1" applyAlignment="1">
      <alignment horizontal="center" vertical="center"/>
    </xf>
    <xf numFmtId="0" fontId="48" fillId="0" borderId="0" xfId="0" applyFont="1" applyAlignment="1">
      <alignment horizontal="left" vertical="center"/>
    </xf>
    <xf numFmtId="0" fontId="49" fillId="0" borderId="27" xfId="0" applyFont="1" applyBorder="1" applyAlignment="1">
      <alignment horizontal="left" vertical="center"/>
    </xf>
    <xf numFmtId="0" fontId="48" fillId="0" borderId="1" xfId="0" applyFont="1" applyFill="1" applyBorder="1" applyAlignment="1">
      <alignment horizontal="left" vertical="center"/>
    </xf>
    <xf numFmtId="0" fontId="48" fillId="0" borderId="1" xfId="0" applyFont="1" applyFill="1" applyBorder="1" applyAlignment="1">
      <alignment horizontal="center" vertical="center"/>
    </xf>
    <xf numFmtId="0" fontId="45" fillId="0" borderId="30" xfId="0" applyFont="1" applyBorder="1" applyAlignment="1">
      <alignment horizontal="left" vertical="center"/>
    </xf>
    <xf numFmtId="0" fontId="50" fillId="0" borderId="29" xfId="0" applyFont="1" applyBorder="1" applyAlignment="1">
      <alignment horizontal="left" vertical="center"/>
    </xf>
    <xf numFmtId="0" fontId="45" fillId="0" borderId="3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50" fillId="0" borderId="1" xfId="0" applyFont="1" applyBorder="1" applyAlignment="1">
      <alignment horizontal="left" vertical="center"/>
    </xf>
    <xf numFmtId="0" fontId="51" fillId="0" borderId="1" xfId="0" applyFont="1" applyBorder="1" applyAlignment="1">
      <alignment horizontal="left" vertical="center"/>
    </xf>
    <xf numFmtId="0" fontId="49" fillId="0" borderId="29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 wrapText="1"/>
    </xf>
    <xf numFmtId="0" fontId="49" fillId="0" borderId="1" xfId="0" applyFont="1" applyBorder="1" applyAlignment="1">
      <alignment horizontal="left" vertical="center" wrapText="1"/>
    </xf>
    <xf numFmtId="0" fontId="49" fillId="0" borderId="1" xfId="0" applyFont="1" applyBorder="1" applyAlignment="1">
      <alignment horizontal="center" vertical="center" wrapText="1"/>
    </xf>
    <xf numFmtId="0" fontId="45" fillId="0" borderId="24" xfId="0" applyFont="1" applyBorder="1" applyAlignment="1">
      <alignment horizontal="left" vertical="center" wrapText="1"/>
    </xf>
    <xf numFmtId="0" fontId="45" fillId="0" borderId="25" xfId="0" applyFont="1" applyBorder="1" applyAlignment="1">
      <alignment horizontal="left" vertical="center" wrapText="1"/>
    </xf>
    <xf numFmtId="0" fontId="45" fillId="0" borderId="26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 wrapText="1"/>
    </xf>
    <xf numFmtId="0" fontId="51" fillId="0" borderId="27" xfId="0" applyFont="1" applyBorder="1" applyAlignment="1">
      <alignment horizontal="left" vertical="center" wrapText="1"/>
    </xf>
    <xf numFmtId="0" fontId="51" fillId="0" borderId="28" xfId="0" applyFont="1" applyBorder="1" applyAlignment="1">
      <alignment horizontal="left" vertical="center" wrapText="1"/>
    </xf>
    <xf numFmtId="0" fontId="49" fillId="0" borderId="27" xfId="0" applyFont="1" applyBorder="1" applyAlignment="1">
      <alignment horizontal="left" vertical="center" wrapText="1"/>
    </xf>
    <xf numFmtId="0" fontId="49" fillId="0" borderId="1" xfId="0" applyFont="1" applyBorder="1" applyAlignment="1">
      <alignment horizontal="left" vertical="center"/>
    </xf>
    <xf numFmtId="0" fontId="49" fillId="0" borderId="28" xfId="0" applyFont="1" applyBorder="1" applyAlignment="1">
      <alignment horizontal="left" vertical="center" wrapText="1"/>
    </xf>
    <xf numFmtId="0" fontId="49" fillId="0" borderId="28" xfId="0" applyFont="1" applyBorder="1" applyAlignment="1">
      <alignment horizontal="left" vertical="center"/>
    </xf>
    <xf numFmtId="0" fontId="49" fillId="0" borderId="30" xfId="0" applyFont="1" applyBorder="1" applyAlignment="1">
      <alignment horizontal="left" vertical="center" wrapText="1"/>
    </xf>
    <xf numFmtId="0" fontId="49" fillId="0" borderId="29" xfId="0" applyFont="1" applyBorder="1" applyAlignment="1">
      <alignment horizontal="left" vertical="center" wrapText="1"/>
    </xf>
    <xf numFmtId="0" fontId="49" fillId="0" borderId="31" xfId="0" applyFont="1" applyBorder="1" applyAlignment="1">
      <alignment horizontal="left" vertical="center" wrapText="1"/>
    </xf>
    <xf numFmtId="0" fontId="48" fillId="0" borderId="1" xfId="0" applyFont="1" applyBorder="1" applyAlignment="1">
      <alignment horizontal="left" vertical="top"/>
    </xf>
    <xf numFmtId="0" fontId="48" fillId="0" borderId="1" xfId="0" applyFont="1" applyBorder="1" applyAlignment="1">
      <alignment horizontal="center" vertical="top"/>
    </xf>
    <xf numFmtId="0" fontId="49" fillId="0" borderId="30" xfId="0" applyFont="1" applyBorder="1" applyAlignment="1">
      <alignment horizontal="left" vertical="center"/>
    </xf>
    <xf numFmtId="0" fontId="49" fillId="0" borderId="31" xfId="0" applyFont="1" applyBorder="1" applyAlignment="1">
      <alignment horizontal="left" vertical="center"/>
    </xf>
    <xf numFmtId="0" fontId="49" fillId="0" borderId="1" xfId="0" applyFont="1" applyBorder="1" applyAlignment="1">
      <alignment horizontal="center" vertical="center"/>
    </xf>
    <xf numFmtId="0" fontId="51" fillId="0" borderId="0" xfId="0" applyFont="1" applyAlignment="1">
      <alignment vertical="center"/>
    </xf>
    <xf numFmtId="0" fontId="47" fillId="0" borderId="1" xfId="0" applyFont="1" applyBorder="1" applyAlignment="1">
      <alignment vertical="center"/>
    </xf>
    <xf numFmtId="0" fontId="51" fillId="0" borderId="29" xfId="0" applyFont="1" applyBorder="1" applyAlignment="1">
      <alignment vertical="center"/>
    </xf>
    <xf numFmtId="0" fontId="47" fillId="0" borderId="29" xfId="0" applyFont="1" applyBorder="1" applyAlignment="1">
      <alignment vertical="center"/>
    </xf>
    <xf numFmtId="0" fontId="48" fillId="0" borderId="1" xfId="0" applyFont="1" applyBorder="1" applyAlignment="1">
      <alignment vertical="top"/>
    </xf>
    <xf numFmtId="49" fontId="48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7" fillId="0" borderId="29" xfId="0" applyFont="1" applyBorder="1" applyAlignment="1">
      <alignment horizontal="left"/>
    </xf>
    <xf numFmtId="0" fontId="51" fillId="0" borderId="29" xfId="0" applyFont="1" applyBorder="1" applyAlignment="1"/>
    <xf numFmtId="0" fontId="45" fillId="0" borderId="27" xfId="0" applyFont="1" applyBorder="1" applyAlignment="1">
      <alignment vertical="top"/>
    </xf>
    <xf numFmtId="0" fontId="45" fillId="0" borderId="28" xfId="0" applyFont="1" applyBorder="1" applyAlignment="1">
      <alignment vertical="top"/>
    </xf>
    <xf numFmtId="0" fontId="45" fillId="0" borderId="30" xfId="0" applyFont="1" applyBorder="1" applyAlignment="1">
      <alignment vertical="top"/>
    </xf>
    <xf numFmtId="0" fontId="45" fillId="0" borderId="29" xfId="0" applyFont="1" applyBorder="1" applyAlignment="1">
      <alignment vertical="top"/>
    </xf>
    <xf numFmtId="0" fontId="45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worksheet" Target="worksheets/sheet15.xml" /><Relationship Id="rId16" Type="http://schemas.openxmlformats.org/officeDocument/2006/relationships/worksheet" Target="worksheets/sheet16.xml" /><Relationship Id="rId17" Type="http://schemas.openxmlformats.org/officeDocument/2006/relationships/worksheet" Target="worksheets/sheet17.xml" /><Relationship Id="rId18" Type="http://schemas.openxmlformats.org/officeDocument/2006/relationships/worksheet" Target="worksheets/sheet18.xml" /><Relationship Id="rId19" Type="http://schemas.openxmlformats.org/officeDocument/2006/relationships/worksheet" Target="worksheets/sheet19.xml" /><Relationship Id="rId20" Type="http://schemas.openxmlformats.org/officeDocument/2006/relationships/worksheet" Target="worksheets/sheet20.xml" /><Relationship Id="rId21" Type="http://schemas.openxmlformats.org/officeDocument/2006/relationships/worksheet" Target="worksheets/sheet21.xml" /><Relationship Id="rId22" Type="http://schemas.openxmlformats.org/officeDocument/2006/relationships/styles" Target="styles.xml" /><Relationship Id="rId23" Type="http://schemas.openxmlformats.org/officeDocument/2006/relationships/theme" Target="theme/theme1.xml" /><Relationship Id="rId24" Type="http://schemas.openxmlformats.org/officeDocument/2006/relationships/calcChain" Target="calcChain.xml" /><Relationship Id="rId25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3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4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5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6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7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8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9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0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0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321351010" TargetMode="External" /><Relationship Id="rId2" Type="http://schemas.openxmlformats.org/officeDocument/2006/relationships/hyperlink" Target="https://podminky.urs.cz/item/CS_URS_2023_01/321351020" TargetMode="External" /><Relationship Id="rId3" Type="http://schemas.openxmlformats.org/officeDocument/2006/relationships/hyperlink" Target="https://podminky.urs.cz/item/CS_URS_2023_01/321352010" TargetMode="External" /><Relationship Id="rId4" Type="http://schemas.openxmlformats.org/officeDocument/2006/relationships/hyperlink" Target="https://podminky.urs.cz/item/CS_URS_2023_01/321352020" TargetMode="External" /><Relationship Id="rId5" Type="http://schemas.openxmlformats.org/officeDocument/2006/relationships/hyperlink" Target="https://podminky.urs.cz/item/CS_URS_2023_01/321366111" TargetMode="External" /><Relationship Id="rId6" Type="http://schemas.openxmlformats.org/officeDocument/2006/relationships/hyperlink" Target="https://podminky.urs.cz/item/CS_URS_2023_01/321366112" TargetMode="External" /><Relationship Id="rId7" Type="http://schemas.openxmlformats.org/officeDocument/2006/relationships/hyperlink" Target="https://podminky.urs.cz/item/CS_URS_2023_01/451313111" TargetMode="External" /><Relationship Id="rId8" Type="http://schemas.openxmlformats.org/officeDocument/2006/relationships/hyperlink" Target="https://podminky.urs.cz/item/CS_URS_2023_01/451315114" TargetMode="External" /><Relationship Id="rId9" Type="http://schemas.openxmlformats.org/officeDocument/2006/relationships/hyperlink" Target="https://podminky.urs.cz/item/CS_URS_2023_01/465513327" TargetMode="External" /><Relationship Id="rId10" Type="http://schemas.openxmlformats.org/officeDocument/2006/relationships/hyperlink" Target="https://podminky.urs.cz/item/CS_URS_2023_01/931994142" TargetMode="External" /><Relationship Id="rId11" Type="http://schemas.openxmlformats.org/officeDocument/2006/relationships/hyperlink" Target="https://podminky.urs.cz/item/CS_URS_2023_01/931994151" TargetMode="External" /><Relationship Id="rId12" Type="http://schemas.openxmlformats.org/officeDocument/2006/relationships/hyperlink" Target="https://podminky.urs.cz/item/CS_URS_2023_01/941111111" TargetMode="External" /><Relationship Id="rId13" Type="http://schemas.openxmlformats.org/officeDocument/2006/relationships/hyperlink" Target="https://podminky.urs.cz/item/CS_URS_2023_01/941111211" TargetMode="External" /><Relationship Id="rId14" Type="http://schemas.openxmlformats.org/officeDocument/2006/relationships/hyperlink" Target="https://podminky.urs.cz/item/CS_URS_2023_01/941111811" TargetMode="External" /><Relationship Id="rId15" Type="http://schemas.openxmlformats.org/officeDocument/2006/relationships/hyperlink" Target="https://podminky.urs.cz/item/CS_URS_2023_01/953334315" TargetMode="External" /><Relationship Id="rId16" Type="http://schemas.openxmlformats.org/officeDocument/2006/relationships/hyperlink" Target="https://podminky.urs.cz/item/CS_URS_2022_01/985331113" TargetMode="External" /><Relationship Id="rId17" Type="http://schemas.openxmlformats.org/officeDocument/2006/relationships/hyperlink" Target="https://podminky.urs.cz/item/CS_URS_2023_01/767995113" TargetMode="External" /><Relationship Id="rId18" Type="http://schemas.openxmlformats.org/officeDocument/2006/relationships/hyperlink" Target="https://podminky.urs.cz/item/CS_URS_2023_01/998767101" TargetMode="External" /><Relationship Id="rId19" Type="http://schemas.openxmlformats.org/officeDocument/2006/relationships/drawing" Target="../drawings/drawing11.xml" /></Relationships>
</file>

<file path=xl/worksheets/_rels/sheet1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321321116" TargetMode="External" /><Relationship Id="rId2" Type="http://schemas.openxmlformats.org/officeDocument/2006/relationships/hyperlink" Target="https://podminky.urs.cz/item/CS_URS_2023_01/321351010" TargetMode="External" /><Relationship Id="rId3" Type="http://schemas.openxmlformats.org/officeDocument/2006/relationships/hyperlink" Target="https://podminky.urs.cz/item/CS_URS_2023_01/321352010" TargetMode="External" /><Relationship Id="rId4" Type="http://schemas.openxmlformats.org/officeDocument/2006/relationships/hyperlink" Target="https://podminky.urs.cz/item/CS_URS_2023_01/321366111" TargetMode="External" /><Relationship Id="rId5" Type="http://schemas.openxmlformats.org/officeDocument/2006/relationships/hyperlink" Target="https://podminky.urs.cz/item/CS_URS_2023_01/451315124" TargetMode="External" /><Relationship Id="rId6" Type="http://schemas.openxmlformats.org/officeDocument/2006/relationships/hyperlink" Target="https://podminky.urs.cz/item/CS_URS_2023_01/931994142" TargetMode="External" /><Relationship Id="rId7" Type="http://schemas.openxmlformats.org/officeDocument/2006/relationships/hyperlink" Target="https://podminky.urs.cz/item/CS_URS_2023_01/931994151" TargetMode="External" /><Relationship Id="rId8" Type="http://schemas.openxmlformats.org/officeDocument/2006/relationships/hyperlink" Target="https://podminky.urs.cz/item/CS_URS_2023_01/941111111" TargetMode="External" /><Relationship Id="rId9" Type="http://schemas.openxmlformats.org/officeDocument/2006/relationships/hyperlink" Target="https://podminky.urs.cz/item/CS_URS_2023_01/941111211" TargetMode="External" /><Relationship Id="rId10" Type="http://schemas.openxmlformats.org/officeDocument/2006/relationships/hyperlink" Target="https://podminky.urs.cz/item/CS_URS_2023_01/941111811" TargetMode="External" /><Relationship Id="rId11" Type="http://schemas.openxmlformats.org/officeDocument/2006/relationships/hyperlink" Target="https://podminky.urs.cz/item/CS_URS_2023_01/953333321" TargetMode="External" /><Relationship Id="rId12" Type="http://schemas.openxmlformats.org/officeDocument/2006/relationships/hyperlink" Target="https://podminky.urs.cz/item/CS_URS_2023_01/711111001" TargetMode="External" /><Relationship Id="rId13" Type="http://schemas.openxmlformats.org/officeDocument/2006/relationships/hyperlink" Target="https://podminky.urs.cz/item/CS_URS_2023_01/711111002" TargetMode="External" /><Relationship Id="rId14" Type="http://schemas.openxmlformats.org/officeDocument/2006/relationships/hyperlink" Target="https://podminky.urs.cz/item/CS_URS_2023_01/711112001" TargetMode="External" /><Relationship Id="rId15" Type="http://schemas.openxmlformats.org/officeDocument/2006/relationships/hyperlink" Target="https://podminky.urs.cz/item/CS_URS_2023_01/711112002" TargetMode="External" /><Relationship Id="rId16" Type="http://schemas.openxmlformats.org/officeDocument/2006/relationships/hyperlink" Target="https://podminky.urs.cz/item/CS_URS_2023_01/998711101" TargetMode="External" /><Relationship Id="rId17" Type="http://schemas.openxmlformats.org/officeDocument/2006/relationships/hyperlink" Target="https://podminky.urs.cz/item/CS_URS_2023_01/721173401" TargetMode="External" /><Relationship Id="rId18" Type="http://schemas.openxmlformats.org/officeDocument/2006/relationships/hyperlink" Target="https://podminky.urs.cz/item/CS_URS_2023_01/998721101" TargetMode="External" /><Relationship Id="rId19" Type="http://schemas.openxmlformats.org/officeDocument/2006/relationships/hyperlink" Target="https://podminky.urs.cz/item/CS_URS_2023_01/767995112" TargetMode="External" /><Relationship Id="rId20" Type="http://schemas.openxmlformats.org/officeDocument/2006/relationships/hyperlink" Target="https://podminky.urs.cz/item/CS_URS_2023_01/767995113" TargetMode="External" /><Relationship Id="rId21" Type="http://schemas.openxmlformats.org/officeDocument/2006/relationships/hyperlink" Target="https://podminky.urs.cz/item/CS_URS_2023_01/767995115" TargetMode="External" /><Relationship Id="rId22" Type="http://schemas.openxmlformats.org/officeDocument/2006/relationships/hyperlink" Target="https://podminky.urs.cz/item/CS_URS_2023_01/998767101" TargetMode="External" /><Relationship Id="rId23" Type="http://schemas.openxmlformats.org/officeDocument/2006/relationships/drawing" Target="../drawings/drawing12.xml" /></Relationships>
</file>

<file path=xl/worksheets/_rels/sheet1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564851111" TargetMode="External" /><Relationship Id="rId2" Type="http://schemas.openxmlformats.org/officeDocument/2006/relationships/hyperlink" Target="https://podminky.urs.cz/item/CS_URS_2023_01/564851111" TargetMode="External" /><Relationship Id="rId3" Type="http://schemas.openxmlformats.org/officeDocument/2006/relationships/hyperlink" Target="https://podminky.urs.cz/item/CS_URS_2023_01/565155121" TargetMode="External" /><Relationship Id="rId4" Type="http://schemas.openxmlformats.org/officeDocument/2006/relationships/hyperlink" Target="https://podminky.urs.cz/item/CS_URS_2023_01/573111112" TargetMode="External" /><Relationship Id="rId5" Type="http://schemas.openxmlformats.org/officeDocument/2006/relationships/hyperlink" Target="https://podminky.urs.cz/item/CS_URS_2023_01/573231106" TargetMode="External" /><Relationship Id="rId6" Type="http://schemas.openxmlformats.org/officeDocument/2006/relationships/hyperlink" Target="https://podminky.urs.cz/item/CS_URS_2023_01/577134221" TargetMode="External" /><Relationship Id="rId7" Type="http://schemas.openxmlformats.org/officeDocument/2006/relationships/hyperlink" Target="https://podminky.urs.cz/item/CS_URS_2023_01/916131213" TargetMode="External" /><Relationship Id="rId8" Type="http://schemas.openxmlformats.org/officeDocument/2006/relationships/hyperlink" Target="https://podminky.urs.cz/item/CS_URS_2023_01/935111211" TargetMode="External" /><Relationship Id="rId9" Type="http://schemas.openxmlformats.org/officeDocument/2006/relationships/hyperlink" Target="https://podminky.urs.cz/item/CS_URS_2023_01/998324011" TargetMode="External" /><Relationship Id="rId10" Type="http://schemas.openxmlformats.org/officeDocument/2006/relationships/drawing" Target="../drawings/drawing13.xml" /></Relationships>
</file>

<file path=xl/worksheets/_rels/sheet14.xml.rels>&#65279;<?xml version="1.0" encoding="utf-8"?><Relationships xmlns="http://schemas.openxmlformats.org/package/2006/relationships"><Relationship Id="rId1" Type="http://schemas.openxmlformats.org/officeDocument/2006/relationships/drawing" Target="../drawings/drawing14.xml" /></Relationships>
</file>

<file path=xl/worksheets/_rels/sheet15.xml.rels>&#65279;<?xml version="1.0" encoding="utf-8"?><Relationships xmlns="http://schemas.openxmlformats.org/package/2006/relationships"><Relationship Id="rId1" Type="http://schemas.openxmlformats.org/officeDocument/2006/relationships/drawing" Target="../drawings/drawing15.xml" /></Relationships>
</file>

<file path=xl/worksheets/_rels/sheet16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115101204" TargetMode="External" /><Relationship Id="rId2" Type="http://schemas.openxmlformats.org/officeDocument/2006/relationships/hyperlink" Target="https://podminky.urs.cz/item/CS_URS_2023_01/115101209" TargetMode="External" /><Relationship Id="rId3" Type="http://schemas.openxmlformats.org/officeDocument/2006/relationships/hyperlink" Target="https://podminky.urs.cz/item/CS_URS_2023_01/122251101" TargetMode="External" /><Relationship Id="rId4" Type="http://schemas.openxmlformats.org/officeDocument/2006/relationships/hyperlink" Target="https://podminky.urs.cz/item/CS_URS_2023_01/127751101" TargetMode="External" /><Relationship Id="rId5" Type="http://schemas.openxmlformats.org/officeDocument/2006/relationships/hyperlink" Target="https://podminky.urs.cz/item/CS_URS_2023_01/162351104" TargetMode="External" /><Relationship Id="rId6" Type="http://schemas.openxmlformats.org/officeDocument/2006/relationships/hyperlink" Target="https://podminky.urs.cz/item/CS_URS_2023_01/167151101" TargetMode="External" /><Relationship Id="rId7" Type="http://schemas.openxmlformats.org/officeDocument/2006/relationships/hyperlink" Target="https://podminky.urs.cz/item/CS_URS_2023_01/171103201" TargetMode="External" /><Relationship Id="rId8" Type="http://schemas.openxmlformats.org/officeDocument/2006/relationships/hyperlink" Target="https://podminky.urs.cz/item/CS_URS_2023_01/321321116" TargetMode="External" /><Relationship Id="rId9" Type="http://schemas.openxmlformats.org/officeDocument/2006/relationships/hyperlink" Target="https://podminky.urs.cz/item/CS_URS_2023_01/321351010" TargetMode="External" /><Relationship Id="rId10" Type="http://schemas.openxmlformats.org/officeDocument/2006/relationships/hyperlink" Target="https://podminky.urs.cz/item/CS_URS_2023_01/321352010" TargetMode="External" /><Relationship Id="rId11" Type="http://schemas.openxmlformats.org/officeDocument/2006/relationships/hyperlink" Target="https://podminky.urs.cz/item/CS_URS_2023_01/321368211" TargetMode="External" /><Relationship Id="rId12" Type="http://schemas.openxmlformats.org/officeDocument/2006/relationships/hyperlink" Target="https://podminky.urs.cz/item/CS_URS_2023_01/941111111" TargetMode="External" /><Relationship Id="rId13" Type="http://schemas.openxmlformats.org/officeDocument/2006/relationships/hyperlink" Target="https://podminky.urs.cz/item/CS_URS_2023_01/941111211" TargetMode="External" /><Relationship Id="rId14" Type="http://schemas.openxmlformats.org/officeDocument/2006/relationships/hyperlink" Target="https://podminky.urs.cz/item/CS_URS_2023_01/941111811" TargetMode="External" /><Relationship Id="rId15" Type="http://schemas.openxmlformats.org/officeDocument/2006/relationships/hyperlink" Target="https://podminky.urs.cz/item/CS_URS_2023_01/953334118" TargetMode="External" /><Relationship Id="rId16" Type="http://schemas.openxmlformats.org/officeDocument/2006/relationships/hyperlink" Target="https://podminky.urs.cz/item/CS_URS_2023_01/953961114" TargetMode="External" /><Relationship Id="rId17" Type="http://schemas.openxmlformats.org/officeDocument/2006/relationships/hyperlink" Target="https://podminky.urs.cz/item/CS_URS_2023_01/977211111" TargetMode="External" /><Relationship Id="rId18" Type="http://schemas.openxmlformats.org/officeDocument/2006/relationships/hyperlink" Target="https://podminky.urs.cz/item/CS_URS_2023_01/985131111" TargetMode="External" /><Relationship Id="rId19" Type="http://schemas.openxmlformats.org/officeDocument/2006/relationships/hyperlink" Target="https://podminky.urs.cz/item/CS_URS_2023_01/985331215" TargetMode="External" /><Relationship Id="rId20" Type="http://schemas.openxmlformats.org/officeDocument/2006/relationships/hyperlink" Target="https://podminky.urs.cz/item/CS_URS_2023_01/997002611" TargetMode="External" /><Relationship Id="rId21" Type="http://schemas.openxmlformats.org/officeDocument/2006/relationships/hyperlink" Target="https://podminky.urs.cz/item/CS_URS_2023_01/997221579" TargetMode="External" /><Relationship Id="rId22" Type="http://schemas.openxmlformats.org/officeDocument/2006/relationships/hyperlink" Target="https://podminky.urs.cz/item/CS_URS_2023_01/997221862" TargetMode="External" /><Relationship Id="rId23" Type="http://schemas.openxmlformats.org/officeDocument/2006/relationships/hyperlink" Target="https://podminky.urs.cz/item/CS_URS_2023_01/998323011" TargetMode="External" /><Relationship Id="rId24" Type="http://schemas.openxmlformats.org/officeDocument/2006/relationships/hyperlink" Target="https://podminky.urs.cz/item/CS_URS_2023_01/767995112" TargetMode="External" /><Relationship Id="rId25" Type="http://schemas.openxmlformats.org/officeDocument/2006/relationships/hyperlink" Target="https://podminky.urs.cz/item/CS_URS_2023_01/767996702" TargetMode="External" /><Relationship Id="rId26" Type="http://schemas.openxmlformats.org/officeDocument/2006/relationships/hyperlink" Target="https://podminky.urs.cz/item/CS_URS_2023_01/998767101" TargetMode="External" /><Relationship Id="rId27" Type="http://schemas.openxmlformats.org/officeDocument/2006/relationships/drawing" Target="../drawings/drawing16.xml" /></Relationships>
</file>

<file path=xl/worksheets/_rels/sheet17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127751102R" TargetMode="External" /><Relationship Id="rId2" Type="http://schemas.openxmlformats.org/officeDocument/2006/relationships/hyperlink" Target="https://podminky.urs.cz/item/CS_URS_2023_01/162751117" TargetMode="External" /><Relationship Id="rId3" Type="http://schemas.openxmlformats.org/officeDocument/2006/relationships/hyperlink" Target="https://podminky.urs.cz/item/CS_URS_2023_01/162751119" TargetMode="External" /><Relationship Id="rId4" Type="http://schemas.openxmlformats.org/officeDocument/2006/relationships/hyperlink" Target="https://podminky.urs.cz/item/CS_URS_2023_01/164203101" TargetMode="External" /><Relationship Id="rId5" Type="http://schemas.openxmlformats.org/officeDocument/2006/relationships/hyperlink" Target="https://podminky.urs.cz/item/CS_URS_2023_01/167151131" TargetMode="External" /><Relationship Id="rId6" Type="http://schemas.openxmlformats.org/officeDocument/2006/relationships/hyperlink" Target="https://podminky.urs.cz/item/CS_URS_2023_01/171201231" TargetMode="External" /><Relationship Id="rId7" Type="http://schemas.openxmlformats.org/officeDocument/2006/relationships/hyperlink" Target="https://podminky.urs.cz/item/CS_URS_2023_01/462512570" TargetMode="External" /><Relationship Id="rId8" Type="http://schemas.openxmlformats.org/officeDocument/2006/relationships/drawing" Target="../drawings/drawing17.xml" /></Relationships>
</file>

<file path=xl/worksheets/_rels/sheet18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131251102" TargetMode="External" /><Relationship Id="rId2" Type="http://schemas.openxmlformats.org/officeDocument/2006/relationships/hyperlink" Target="https://podminky.urs.cz/item/CS_URS_2023_01/131251204" TargetMode="External" /><Relationship Id="rId3" Type="http://schemas.openxmlformats.org/officeDocument/2006/relationships/hyperlink" Target="https://podminky.urs.cz/item/CS_URS_2023_01/132254202" TargetMode="External" /><Relationship Id="rId4" Type="http://schemas.openxmlformats.org/officeDocument/2006/relationships/hyperlink" Target="https://podminky.urs.cz/item/CS_URS_2023_01/151101102" TargetMode="External" /><Relationship Id="rId5" Type="http://schemas.openxmlformats.org/officeDocument/2006/relationships/hyperlink" Target="https://podminky.urs.cz/item/CS_URS_2023_01/151101112" TargetMode="External" /><Relationship Id="rId6" Type="http://schemas.openxmlformats.org/officeDocument/2006/relationships/hyperlink" Target="https://podminky.urs.cz/item/CS_URS_2023_01/162251102" TargetMode="External" /><Relationship Id="rId7" Type="http://schemas.openxmlformats.org/officeDocument/2006/relationships/hyperlink" Target="https://podminky.urs.cz/item/CS_URS_2023_01/162751117" TargetMode="External" /><Relationship Id="rId8" Type="http://schemas.openxmlformats.org/officeDocument/2006/relationships/hyperlink" Target="https://podminky.urs.cz/item/CS_URS_2023_01/162751119" TargetMode="External" /><Relationship Id="rId9" Type="http://schemas.openxmlformats.org/officeDocument/2006/relationships/hyperlink" Target="https://podminky.urs.cz/item/CS_URS_2023_01/167151111" TargetMode="External" /><Relationship Id="rId10" Type="http://schemas.openxmlformats.org/officeDocument/2006/relationships/hyperlink" Target="https://podminky.urs.cz/item/CS_URS_2023_01/171103201" TargetMode="External" /><Relationship Id="rId11" Type="http://schemas.openxmlformats.org/officeDocument/2006/relationships/hyperlink" Target="https://podminky.urs.cz/item/CS_URS_2023_01/171201231" TargetMode="External" /><Relationship Id="rId12" Type="http://schemas.openxmlformats.org/officeDocument/2006/relationships/hyperlink" Target="https://podminky.urs.cz/item/CS_URS_2023_01/171251201" TargetMode="External" /><Relationship Id="rId13" Type="http://schemas.openxmlformats.org/officeDocument/2006/relationships/hyperlink" Target="https://podminky.urs.cz/item/CS_URS_2023_01/174151101" TargetMode="External" /><Relationship Id="rId14" Type="http://schemas.openxmlformats.org/officeDocument/2006/relationships/hyperlink" Target="https://podminky.urs.cz/item/CS_URS_2023_01/181351103" TargetMode="External" /><Relationship Id="rId15" Type="http://schemas.openxmlformats.org/officeDocument/2006/relationships/hyperlink" Target="https://podminky.urs.cz/item/CS_URS_2023_01/181411121" TargetMode="External" /><Relationship Id="rId16" Type="http://schemas.openxmlformats.org/officeDocument/2006/relationships/hyperlink" Target="https://podminky.urs.cz/item/CS_URS_2023_01/181411122" TargetMode="External" /><Relationship Id="rId17" Type="http://schemas.openxmlformats.org/officeDocument/2006/relationships/hyperlink" Target="https://podminky.urs.cz/item/CS_URS_2023_01/181951111" TargetMode="External" /><Relationship Id="rId18" Type="http://schemas.openxmlformats.org/officeDocument/2006/relationships/hyperlink" Target="https://podminky.urs.cz/item/CS_URS_2023_01/182151111" TargetMode="External" /><Relationship Id="rId19" Type="http://schemas.openxmlformats.org/officeDocument/2006/relationships/hyperlink" Target="https://podminky.urs.cz/item/CS_URS_2023_01/182351023" TargetMode="External" /><Relationship Id="rId20" Type="http://schemas.openxmlformats.org/officeDocument/2006/relationships/hyperlink" Target="https://podminky.urs.cz/item/CS_URS_2023_01/185803111" TargetMode="External" /><Relationship Id="rId21" Type="http://schemas.openxmlformats.org/officeDocument/2006/relationships/hyperlink" Target="https://podminky.urs.cz/item/CS_URS_2023_01/185803112" TargetMode="External" /><Relationship Id="rId22" Type="http://schemas.openxmlformats.org/officeDocument/2006/relationships/hyperlink" Target="https://podminky.urs.cz/item/CS_URS_2023_01/185804312" TargetMode="External" /><Relationship Id="rId23" Type="http://schemas.openxmlformats.org/officeDocument/2006/relationships/hyperlink" Target="https://podminky.urs.cz/item/CS_URS_2023_01/185851121" TargetMode="External" /><Relationship Id="rId24" Type="http://schemas.openxmlformats.org/officeDocument/2006/relationships/hyperlink" Target="https://podminky.urs.cz/item/CS_URS_2023_01/212751102" TargetMode="External" /><Relationship Id="rId25" Type="http://schemas.openxmlformats.org/officeDocument/2006/relationships/hyperlink" Target="https://podminky.urs.cz/item/CS_URS_2023_01/271572211" TargetMode="External" /><Relationship Id="rId26" Type="http://schemas.openxmlformats.org/officeDocument/2006/relationships/hyperlink" Target="https://podminky.urs.cz/item/CS_URS_2023_01/321351010" TargetMode="External" /><Relationship Id="rId27" Type="http://schemas.openxmlformats.org/officeDocument/2006/relationships/hyperlink" Target="https://podminky.urs.cz/item/CS_URS_2023_01/321352010" TargetMode="External" /><Relationship Id="rId28" Type="http://schemas.openxmlformats.org/officeDocument/2006/relationships/hyperlink" Target="https://podminky.urs.cz/item/CS_URS_2023_01/321366112" TargetMode="External" /><Relationship Id="rId29" Type="http://schemas.openxmlformats.org/officeDocument/2006/relationships/hyperlink" Target="https://podminky.urs.cz/item/CS_URS_2023_01/348401130" TargetMode="External" /><Relationship Id="rId30" Type="http://schemas.openxmlformats.org/officeDocument/2006/relationships/hyperlink" Target="https://podminky.urs.cz/item/CS_URS_2023_01/348401320" TargetMode="External" /><Relationship Id="rId31" Type="http://schemas.openxmlformats.org/officeDocument/2006/relationships/hyperlink" Target="https://podminky.urs.cz/item/CS_URS_2023_01/348401350" TargetMode="External" /><Relationship Id="rId32" Type="http://schemas.openxmlformats.org/officeDocument/2006/relationships/hyperlink" Target="https://podminky.urs.cz/item/CS_URS_2023_01/348401360" TargetMode="External" /><Relationship Id="rId33" Type="http://schemas.openxmlformats.org/officeDocument/2006/relationships/hyperlink" Target="https://podminky.urs.cz/item/CS_URS_2023_01/451313111" TargetMode="External" /><Relationship Id="rId34" Type="http://schemas.openxmlformats.org/officeDocument/2006/relationships/hyperlink" Target="https://podminky.urs.cz/item/CS_URS_2023_01/451315114" TargetMode="External" /><Relationship Id="rId35" Type="http://schemas.openxmlformats.org/officeDocument/2006/relationships/hyperlink" Target="https://podminky.urs.cz/item/CS_URS_2023_01/451315124" TargetMode="External" /><Relationship Id="rId36" Type="http://schemas.openxmlformats.org/officeDocument/2006/relationships/hyperlink" Target="https://podminky.urs.cz/item/CS_URS_2023_01/452111141" TargetMode="External" /><Relationship Id="rId37" Type="http://schemas.openxmlformats.org/officeDocument/2006/relationships/hyperlink" Target="https://podminky.urs.cz/item/CS_URS_2023_01/452112112" TargetMode="External" /><Relationship Id="rId38" Type="http://schemas.openxmlformats.org/officeDocument/2006/relationships/hyperlink" Target="https://podminky.urs.cz/item/CS_URS_2023_01/452311131" TargetMode="External" /><Relationship Id="rId39" Type="http://schemas.openxmlformats.org/officeDocument/2006/relationships/hyperlink" Target="https://podminky.urs.cz/item/CS_URS_2023_01/465513327" TargetMode="External" /><Relationship Id="rId40" Type="http://schemas.openxmlformats.org/officeDocument/2006/relationships/hyperlink" Target="https://podminky.urs.cz/item/CS_URS_2023_01/812372221" TargetMode="External" /><Relationship Id="rId41" Type="http://schemas.openxmlformats.org/officeDocument/2006/relationships/hyperlink" Target="https://podminky.urs.cz/item/CS_URS_2023_01/891372322" TargetMode="External" /><Relationship Id="rId42" Type="http://schemas.openxmlformats.org/officeDocument/2006/relationships/hyperlink" Target="https://podminky.urs.cz/item/CS_URS_2023_01/891372421" TargetMode="External" /><Relationship Id="rId43" Type="http://schemas.openxmlformats.org/officeDocument/2006/relationships/hyperlink" Target="https://podminky.urs.cz/item/CS_URS_2023_01/894411311" TargetMode="External" /><Relationship Id="rId44" Type="http://schemas.openxmlformats.org/officeDocument/2006/relationships/hyperlink" Target="https://podminky.urs.cz/item/CS_URS_2023_01/894412411" TargetMode="External" /><Relationship Id="rId45" Type="http://schemas.openxmlformats.org/officeDocument/2006/relationships/hyperlink" Target="https://podminky.urs.cz/item/CS_URS_2023_01/894414111" TargetMode="External" /><Relationship Id="rId46" Type="http://schemas.openxmlformats.org/officeDocument/2006/relationships/hyperlink" Target="https://podminky.urs.cz/item/CS_URS_2023_01/894812325" TargetMode="External" /><Relationship Id="rId47" Type="http://schemas.openxmlformats.org/officeDocument/2006/relationships/hyperlink" Target="https://podminky.urs.cz/item/CS_URS_2023_01/894812331" TargetMode="External" /><Relationship Id="rId48" Type="http://schemas.openxmlformats.org/officeDocument/2006/relationships/hyperlink" Target="https://podminky.urs.cz/item/CS_URS_2023_01/894812357" TargetMode="External" /><Relationship Id="rId49" Type="http://schemas.openxmlformats.org/officeDocument/2006/relationships/hyperlink" Target="https://podminky.urs.cz/item/CS_URS_2023_01/899102211" TargetMode="External" /><Relationship Id="rId50" Type="http://schemas.openxmlformats.org/officeDocument/2006/relationships/hyperlink" Target="https://podminky.urs.cz/item/CS_URS_2023_01/899304111" TargetMode="External" /><Relationship Id="rId51" Type="http://schemas.openxmlformats.org/officeDocument/2006/relationships/hyperlink" Target="https://podminky.urs.cz/item/CS_URS_2023_01/899401112" TargetMode="External" /><Relationship Id="rId52" Type="http://schemas.openxmlformats.org/officeDocument/2006/relationships/hyperlink" Target="https://podminky.urs.cz/item/CS_URS_2023_01/899623161" TargetMode="External" /><Relationship Id="rId53" Type="http://schemas.openxmlformats.org/officeDocument/2006/relationships/hyperlink" Target="https://podminky.urs.cz/item/CS_URS_2023_01/899640112" TargetMode="External" /><Relationship Id="rId54" Type="http://schemas.openxmlformats.org/officeDocument/2006/relationships/hyperlink" Target="https://podminky.urs.cz/item/CS_URS_2023_01/899643111" TargetMode="External" /><Relationship Id="rId55" Type="http://schemas.openxmlformats.org/officeDocument/2006/relationships/hyperlink" Target="https://podminky.urs.cz/item/CS_URS_2023_01/998324011" TargetMode="External" /><Relationship Id="rId56" Type="http://schemas.openxmlformats.org/officeDocument/2006/relationships/drawing" Target="../drawings/drawing18.xml" /></Relationships>
</file>

<file path=xl/worksheets/_rels/sheet19.xml.rels>&#65279;<?xml version="1.0" encoding="utf-8"?><Relationships xmlns="http://schemas.openxmlformats.org/package/2006/relationships"><Relationship Id="rId1" Type="http://schemas.openxmlformats.org/officeDocument/2006/relationships/drawing" Target="../drawings/drawing19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113105112" TargetMode="External" /><Relationship Id="rId2" Type="http://schemas.openxmlformats.org/officeDocument/2006/relationships/hyperlink" Target="https://podminky.urs.cz/item/CS_URS_2023_01/113106133" TargetMode="External" /><Relationship Id="rId3" Type="http://schemas.openxmlformats.org/officeDocument/2006/relationships/hyperlink" Target="https://podminky.urs.cz/item/CS_URS_2023_01/113107164" TargetMode="External" /><Relationship Id="rId4" Type="http://schemas.openxmlformats.org/officeDocument/2006/relationships/hyperlink" Target="https://podminky.urs.cz/item/CS_URS_2023_01/113107182" TargetMode="External" /><Relationship Id="rId5" Type="http://schemas.openxmlformats.org/officeDocument/2006/relationships/hyperlink" Target="https://podminky.urs.cz/item/CS_URS_2023_01/113202111" TargetMode="External" /><Relationship Id="rId6" Type="http://schemas.openxmlformats.org/officeDocument/2006/relationships/hyperlink" Target="https://podminky.urs.cz/item/CS_URS_2023_01/121151123" TargetMode="External" /><Relationship Id="rId7" Type="http://schemas.openxmlformats.org/officeDocument/2006/relationships/hyperlink" Target="https://podminky.urs.cz/item/CS_URS_2023_01/131251107" TargetMode="External" /><Relationship Id="rId8" Type="http://schemas.openxmlformats.org/officeDocument/2006/relationships/hyperlink" Target="https://podminky.urs.cz/item/CS_URS_2023_01/131251203" TargetMode="External" /><Relationship Id="rId9" Type="http://schemas.openxmlformats.org/officeDocument/2006/relationships/hyperlink" Target="https://podminky.urs.cz/item/CS_URS_2023_01/162251102" TargetMode="External" /><Relationship Id="rId10" Type="http://schemas.openxmlformats.org/officeDocument/2006/relationships/hyperlink" Target="https://podminky.urs.cz/item/CS_URS_2023_01/162751117" TargetMode="External" /><Relationship Id="rId11" Type="http://schemas.openxmlformats.org/officeDocument/2006/relationships/hyperlink" Target="https://podminky.urs.cz/item/CS_URS_2023_01/162751119" TargetMode="External" /><Relationship Id="rId12" Type="http://schemas.openxmlformats.org/officeDocument/2006/relationships/hyperlink" Target="https://podminky.urs.cz/item/CS_URS_2023_01/167151111" TargetMode="External" /><Relationship Id="rId13" Type="http://schemas.openxmlformats.org/officeDocument/2006/relationships/hyperlink" Target="https://podminky.urs.cz/item/CS_URS_2023_01/171201231" TargetMode="External" /><Relationship Id="rId14" Type="http://schemas.openxmlformats.org/officeDocument/2006/relationships/hyperlink" Target="https://podminky.urs.cz/item/CS_URS_2023_01/171251201" TargetMode="External" /><Relationship Id="rId15" Type="http://schemas.openxmlformats.org/officeDocument/2006/relationships/hyperlink" Target="https://podminky.urs.cz/item/CS_URS_2023_01/174151101" TargetMode="External" /><Relationship Id="rId16" Type="http://schemas.openxmlformats.org/officeDocument/2006/relationships/hyperlink" Target="https://podminky.urs.cz/item/CS_URS_2023_01/810391811" TargetMode="External" /><Relationship Id="rId17" Type="http://schemas.openxmlformats.org/officeDocument/2006/relationships/hyperlink" Target="https://podminky.urs.cz/item/CS_URS_2023_01/871275811" TargetMode="External" /><Relationship Id="rId18" Type="http://schemas.openxmlformats.org/officeDocument/2006/relationships/hyperlink" Target="https://podminky.urs.cz/item/CS_URS_2023_01/966071823" TargetMode="External" /><Relationship Id="rId19" Type="http://schemas.openxmlformats.org/officeDocument/2006/relationships/hyperlink" Target="https://podminky.urs.cz/item/CS_URS_2023_01/977211113" TargetMode="External" /><Relationship Id="rId20" Type="http://schemas.openxmlformats.org/officeDocument/2006/relationships/hyperlink" Target="https://podminky.urs.cz/item/CS_URS_2023_01/997221571" TargetMode="External" /><Relationship Id="rId21" Type="http://schemas.openxmlformats.org/officeDocument/2006/relationships/hyperlink" Target="https://podminky.urs.cz/item/CS_URS_2023_01/997221579" TargetMode="External" /><Relationship Id="rId22" Type="http://schemas.openxmlformats.org/officeDocument/2006/relationships/hyperlink" Target="https://podminky.urs.cz/item/CS_URS_2023_01/997221861" TargetMode="External" /><Relationship Id="rId23" Type="http://schemas.openxmlformats.org/officeDocument/2006/relationships/hyperlink" Target="https://podminky.urs.cz/item/CS_URS_2023_01/997221873" TargetMode="External" /><Relationship Id="rId24" Type="http://schemas.openxmlformats.org/officeDocument/2006/relationships/hyperlink" Target="https://podminky.urs.cz/item/CS_URS_2023_01/997221875" TargetMode="External" /><Relationship Id="rId25" Type="http://schemas.openxmlformats.org/officeDocument/2006/relationships/hyperlink" Target="https://podminky.urs.cz/item/CS_URS_2023_01/998324011" TargetMode="External" /><Relationship Id="rId26" Type="http://schemas.openxmlformats.org/officeDocument/2006/relationships/hyperlink" Target="https://podminky.urs.cz/item/CS_URS_2023_01/767996701" TargetMode="External" /><Relationship Id="rId27" Type="http://schemas.openxmlformats.org/officeDocument/2006/relationships/drawing" Target="../drawings/drawing2.xml" /></Relationships>
</file>

<file path=xl/worksheets/_rels/sheet20.xml.rels>&#65279;<?xml version="1.0" encoding="utf-8"?><Relationships xmlns="http://schemas.openxmlformats.org/package/2006/relationships"><Relationship Id="rId1" Type="http://schemas.openxmlformats.org/officeDocument/2006/relationships/drawing" Target="../drawings/drawing20.xml" /></Relationships>
</file>

<file path=xl/worksheets/_rels/sheet21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115101202" TargetMode="External" /><Relationship Id="rId2" Type="http://schemas.openxmlformats.org/officeDocument/2006/relationships/hyperlink" Target="https://podminky.urs.cz/item/CS_URS_2023_01/115101302" TargetMode="External" /><Relationship Id="rId3" Type="http://schemas.openxmlformats.org/officeDocument/2006/relationships/hyperlink" Target="https://podminky.urs.cz/item/CS_URS_2023_01/153111132" TargetMode="External" /><Relationship Id="rId4" Type="http://schemas.openxmlformats.org/officeDocument/2006/relationships/hyperlink" Target="https://podminky.urs.cz/item/CS_URS_2023_01/153116112" TargetMode="External" /><Relationship Id="rId5" Type="http://schemas.openxmlformats.org/officeDocument/2006/relationships/hyperlink" Target="https://podminky.urs.cz/item/CS_URS_2023_01/153116113" TargetMode="External" /><Relationship Id="rId6" Type="http://schemas.openxmlformats.org/officeDocument/2006/relationships/hyperlink" Target="https://podminky.urs.cz/item/CS_URS_2023_01/225411116" TargetMode="External" /><Relationship Id="rId7" Type="http://schemas.openxmlformats.org/officeDocument/2006/relationships/hyperlink" Target="https://podminky.urs.cz/item/CS_URS_2023_01/292111111" TargetMode="External" /><Relationship Id="rId8" Type="http://schemas.openxmlformats.org/officeDocument/2006/relationships/hyperlink" Target="https://podminky.urs.cz/item/CS_URS_2023_01/292111112" TargetMode="External" /><Relationship Id="rId9" Type="http://schemas.openxmlformats.org/officeDocument/2006/relationships/hyperlink" Target="https://podminky.urs.cz/item/CS_URS_2023_01/998323011" TargetMode="External" /><Relationship Id="rId10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312311911" TargetMode="External" /><Relationship Id="rId2" Type="http://schemas.openxmlformats.org/officeDocument/2006/relationships/hyperlink" Target="https://podminky.urs.cz/item/CS_URS_2023_01/321351010" TargetMode="External" /><Relationship Id="rId3" Type="http://schemas.openxmlformats.org/officeDocument/2006/relationships/hyperlink" Target="https://podminky.urs.cz/item/CS_URS_2023_01/321351020" TargetMode="External" /><Relationship Id="rId4" Type="http://schemas.openxmlformats.org/officeDocument/2006/relationships/hyperlink" Target="https://podminky.urs.cz/item/CS_URS_2023_01/321352010" TargetMode="External" /><Relationship Id="rId5" Type="http://schemas.openxmlformats.org/officeDocument/2006/relationships/hyperlink" Target="https://podminky.urs.cz/item/CS_URS_2023_01/321352020" TargetMode="External" /><Relationship Id="rId6" Type="http://schemas.openxmlformats.org/officeDocument/2006/relationships/hyperlink" Target="https://podminky.urs.cz/item/CS_URS_2023_01/321366111" TargetMode="External" /><Relationship Id="rId7" Type="http://schemas.openxmlformats.org/officeDocument/2006/relationships/hyperlink" Target="https://podminky.urs.cz/item/CS_URS_2023_01/321366112" TargetMode="External" /><Relationship Id="rId8" Type="http://schemas.openxmlformats.org/officeDocument/2006/relationships/hyperlink" Target="https://podminky.urs.cz/item/CS_URS_2023_01/334323318" TargetMode="External" /><Relationship Id="rId9" Type="http://schemas.openxmlformats.org/officeDocument/2006/relationships/hyperlink" Target="https://podminky.urs.cz/item/CS_URS_2023_01/334361266" TargetMode="External" /><Relationship Id="rId10" Type="http://schemas.openxmlformats.org/officeDocument/2006/relationships/hyperlink" Target="https://podminky.urs.cz/item/CS_URS_2023_01/421321128" TargetMode="External" /><Relationship Id="rId11" Type="http://schemas.openxmlformats.org/officeDocument/2006/relationships/hyperlink" Target="https://podminky.urs.cz/item/CS_URS_2023_01/421351131" TargetMode="External" /><Relationship Id="rId12" Type="http://schemas.openxmlformats.org/officeDocument/2006/relationships/hyperlink" Target="https://podminky.urs.cz/item/CS_URS_2023_01/421351231" TargetMode="External" /><Relationship Id="rId13" Type="http://schemas.openxmlformats.org/officeDocument/2006/relationships/hyperlink" Target="https://podminky.urs.cz/item/CS_URS_2023_01/421361226" TargetMode="External" /><Relationship Id="rId14" Type="http://schemas.openxmlformats.org/officeDocument/2006/relationships/hyperlink" Target="https://podminky.urs.cz/item/CS_URS_2023_01/421955112" TargetMode="External" /><Relationship Id="rId15" Type="http://schemas.openxmlformats.org/officeDocument/2006/relationships/hyperlink" Target="https://podminky.urs.cz/item/CS_URS_2023_01/421955212" TargetMode="External" /><Relationship Id="rId16" Type="http://schemas.openxmlformats.org/officeDocument/2006/relationships/hyperlink" Target="https://podminky.urs.cz/item/CS_URS_2023_01/428351111" TargetMode="External" /><Relationship Id="rId17" Type="http://schemas.openxmlformats.org/officeDocument/2006/relationships/hyperlink" Target="https://podminky.urs.cz/item/CS_URS_2023_01/428992111" TargetMode="External" /><Relationship Id="rId18" Type="http://schemas.openxmlformats.org/officeDocument/2006/relationships/hyperlink" Target="https://podminky.urs.cz/item/CS_URS_2023_01/428992112" TargetMode="External" /><Relationship Id="rId19" Type="http://schemas.openxmlformats.org/officeDocument/2006/relationships/hyperlink" Target="https://podminky.urs.cz/item/CS_URS_2023_01/451315114" TargetMode="External" /><Relationship Id="rId20" Type="http://schemas.openxmlformats.org/officeDocument/2006/relationships/hyperlink" Target="https://podminky.urs.cz/item/CS_URS_2023_01/931994142" TargetMode="External" /><Relationship Id="rId21" Type="http://schemas.openxmlformats.org/officeDocument/2006/relationships/hyperlink" Target="https://podminky.urs.cz/item/CS_URS_2023_01/931994151" TargetMode="External" /><Relationship Id="rId22" Type="http://schemas.openxmlformats.org/officeDocument/2006/relationships/hyperlink" Target="https://podminky.urs.cz/item/CS_URS_2023_01/941111111" TargetMode="External" /><Relationship Id="rId23" Type="http://schemas.openxmlformats.org/officeDocument/2006/relationships/hyperlink" Target="https://podminky.urs.cz/item/CS_URS_2023_01/941111211" TargetMode="External" /><Relationship Id="rId24" Type="http://schemas.openxmlformats.org/officeDocument/2006/relationships/hyperlink" Target="https://podminky.urs.cz/item/CS_URS_2023_01/941111811" TargetMode="External" /><Relationship Id="rId25" Type="http://schemas.openxmlformats.org/officeDocument/2006/relationships/hyperlink" Target="https://podminky.urs.cz/item/CS_URS_2023_01/943121811" TargetMode="External" /><Relationship Id="rId26" Type="http://schemas.openxmlformats.org/officeDocument/2006/relationships/hyperlink" Target="https://podminky.urs.cz/item/CS_URS_2023_01/948411111" TargetMode="External" /><Relationship Id="rId27" Type="http://schemas.openxmlformats.org/officeDocument/2006/relationships/hyperlink" Target="https://podminky.urs.cz/item/CS_URS_2023_01/948411211" TargetMode="External" /><Relationship Id="rId28" Type="http://schemas.openxmlformats.org/officeDocument/2006/relationships/hyperlink" Target="https://podminky.urs.cz/item/CS_URS_2023_01/948411911" TargetMode="External" /><Relationship Id="rId29" Type="http://schemas.openxmlformats.org/officeDocument/2006/relationships/hyperlink" Target="https://podminky.urs.cz/item/CS_URS_2023_01/953333321" TargetMode="External" /><Relationship Id="rId30" Type="http://schemas.openxmlformats.org/officeDocument/2006/relationships/hyperlink" Target="https://podminky.urs.cz/item/CS_URS_2023_01/953334315" TargetMode="External" /><Relationship Id="rId31" Type="http://schemas.openxmlformats.org/officeDocument/2006/relationships/hyperlink" Target="https://podminky.urs.cz/item/CS_URS_2023_01/953961112" TargetMode="External" /><Relationship Id="rId32" Type="http://schemas.openxmlformats.org/officeDocument/2006/relationships/hyperlink" Target="https://podminky.urs.cz/item/CS_URS_2023_01/953965115" TargetMode="External" /><Relationship Id="rId33" Type="http://schemas.openxmlformats.org/officeDocument/2006/relationships/hyperlink" Target="https://podminky.urs.cz/item/CS_URS_2022_01/985331113" TargetMode="External" /><Relationship Id="rId34" Type="http://schemas.openxmlformats.org/officeDocument/2006/relationships/hyperlink" Target="https://podminky.urs.cz/item/CS_URS_2023_01/998324011" TargetMode="External" /><Relationship Id="rId35" Type="http://schemas.openxmlformats.org/officeDocument/2006/relationships/hyperlink" Target="https://podminky.urs.cz/item/CS_URS_2023_01/711112001" TargetMode="External" /><Relationship Id="rId36" Type="http://schemas.openxmlformats.org/officeDocument/2006/relationships/hyperlink" Target="https://podminky.urs.cz/item/CS_URS_2023_01/711112002" TargetMode="External" /><Relationship Id="rId37" Type="http://schemas.openxmlformats.org/officeDocument/2006/relationships/hyperlink" Target="https://podminky.urs.cz/item/CS_URS_2023_01/998711101" TargetMode="External" /><Relationship Id="rId38" Type="http://schemas.openxmlformats.org/officeDocument/2006/relationships/hyperlink" Target="https://podminky.urs.cz/item/CS_URS_2023_01/767161111" TargetMode="External" /><Relationship Id="rId39" Type="http://schemas.openxmlformats.org/officeDocument/2006/relationships/hyperlink" Target="https://podminky.urs.cz/item/CS_URS_2023_01/767220110" TargetMode="External" /><Relationship Id="rId40" Type="http://schemas.openxmlformats.org/officeDocument/2006/relationships/hyperlink" Target="https://podminky.urs.cz/item/CS_URS_2023_01/998767101" TargetMode="External" /><Relationship Id="rId4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312311911" TargetMode="External" /><Relationship Id="rId2" Type="http://schemas.openxmlformats.org/officeDocument/2006/relationships/hyperlink" Target="https://podminky.urs.cz/item/CS_URS_2023_01/321351010" TargetMode="External" /><Relationship Id="rId3" Type="http://schemas.openxmlformats.org/officeDocument/2006/relationships/hyperlink" Target="https://podminky.urs.cz/item/CS_URS_2023_01/321351020" TargetMode="External" /><Relationship Id="rId4" Type="http://schemas.openxmlformats.org/officeDocument/2006/relationships/hyperlink" Target="https://podminky.urs.cz/item/CS_URS_2023_01/321352010" TargetMode="External" /><Relationship Id="rId5" Type="http://schemas.openxmlformats.org/officeDocument/2006/relationships/hyperlink" Target="https://podminky.urs.cz/item/CS_URS_2023_01/321352020" TargetMode="External" /><Relationship Id="rId6" Type="http://schemas.openxmlformats.org/officeDocument/2006/relationships/hyperlink" Target="https://podminky.urs.cz/item/CS_URS_2023_01/321356111" TargetMode="External" /><Relationship Id="rId7" Type="http://schemas.openxmlformats.org/officeDocument/2006/relationships/hyperlink" Target="https://podminky.urs.cz/item/CS_URS_2023_01/321356121" TargetMode="External" /><Relationship Id="rId8" Type="http://schemas.openxmlformats.org/officeDocument/2006/relationships/hyperlink" Target="https://podminky.urs.cz/item/CS_URS_2023_01/321356910" TargetMode="External" /><Relationship Id="rId9" Type="http://schemas.openxmlformats.org/officeDocument/2006/relationships/hyperlink" Target="https://podminky.urs.cz/item/CS_URS_2023_01/321356930" TargetMode="External" /><Relationship Id="rId10" Type="http://schemas.openxmlformats.org/officeDocument/2006/relationships/hyperlink" Target="https://podminky.urs.cz/item/CS_URS_2023_01/321366112" TargetMode="External" /><Relationship Id="rId11" Type="http://schemas.openxmlformats.org/officeDocument/2006/relationships/hyperlink" Target="https://podminky.urs.cz/item/CS_URS_2023_01/451315114" TargetMode="External" /><Relationship Id="rId12" Type="http://schemas.openxmlformats.org/officeDocument/2006/relationships/hyperlink" Target="https://podminky.urs.cz/item/CS_URS_2023_01/931994142" TargetMode="External" /><Relationship Id="rId13" Type="http://schemas.openxmlformats.org/officeDocument/2006/relationships/hyperlink" Target="https://podminky.urs.cz/item/CS_URS_2023_01/931994151" TargetMode="External" /><Relationship Id="rId14" Type="http://schemas.openxmlformats.org/officeDocument/2006/relationships/hyperlink" Target="https://podminky.urs.cz/item/CS_URS_2023_01/935932117" TargetMode="External" /><Relationship Id="rId15" Type="http://schemas.openxmlformats.org/officeDocument/2006/relationships/hyperlink" Target="https://podminky.urs.cz/item/CS_URS_2023_01/953333121" TargetMode="External" /><Relationship Id="rId16" Type="http://schemas.openxmlformats.org/officeDocument/2006/relationships/hyperlink" Target="https://podminky.urs.cz/item/CS_URS_2023_01/953333615" TargetMode="External" /><Relationship Id="rId17" Type="http://schemas.openxmlformats.org/officeDocument/2006/relationships/hyperlink" Target="https://podminky.urs.cz/item/CS_URS_2023_01/953334315" TargetMode="External" /><Relationship Id="rId18" Type="http://schemas.openxmlformats.org/officeDocument/2006/relationships/hyperlink" Target="https://podminky.urs.cz/item/CS_URS_2023_01/953961112" TargetMode="External" /><Relationship Id="rId19" Type="http://schemas.openxmlformats.org/officeDocument/2006/relationships/hyperlink" Target="https://podminky.urs.cz/item/CS_URS_2023_01/953961114" TargetMode="External" /><Relationship Id="rId20" Type="http://schemas.openxmlformats.org/officeDocument/2006/relationships/hyperlink" Target="https://podminky.urs.cz/item/CS_URS_2023_01/953961115" TargetMode="External" /><Relationship Id="rId21" Type="http://schemas.openxmlformats.org/officeDocument/2006/relationships/hyperlink" Target="https://podminky.urs.cz/item/CS_URS_2023_01/953961116" TargetMode="External" /><Relationship Id="rId22" Type="http://schemas.openxmlformats.org/officeDocument/2006/relationships/hyperlink" Target="https://podminky.urs.cz/item/CS_URS_2023_01/953965115" TargetMode="External" /><Relationship Id="rId23" Type="http://schemas.openxmlformats.org/officeDocument/2006/relationships/hyperlink" Target="https://podminky.urs.cz/item/CS_URS_2023_01/953965131" TargetMode="External" /><Relationship Id="rId24" Type="http://schemas.openxmlformats.org/officeDocument/2006/relationships/hyperlink" Target="https://podminky.urs.cz/item/CS_URS_2023_01/953965142" TargetMode="External" /><Relationship Id="rId25" Type="http://schemas.openxmlformats.org/officeDocument/2006/relationships/hyperlink" Target="https://podminky.urs.cz/item/CS_URS_2023_01/953965151" TargetMode="External" /><Relationship Id="rId26" Type="http://schemas.openxmlformats.org/officeDocument/2006/relationships/hyperlink" Target="https://podminky.urs.cz/item/CS_URS_2022_01/985331113" TargetMode="External" /><Relationship Id="rId27" Type="http://schemas.openxmlformats.org/officeDocument/2006/relationships/hyperlink" Target="https://podminky.urs.cz/item/CS_URS_2023_01/953945231" TargetMode="External" /><Relationship Id="rId28" Type="http://schemas.openxmlformats.org/officeDocument/2006/relationships/hyperlink" Target="https://podminky.urs.cz/item/CS_URS_2023_01/985331115" TargetMode="External" /><Relationship Id="rId29" Type="http://schemas.openxmlformats.org/officeDocument/2006/relationships/hyperlink" Target="https://podminky.urs.cz/item/CS_URS_2023_01/985131111" TargetMode="External" /><Relationship Id="rId30" Type="http://schemas.openxmlformats.org/officeDocument/2006/relationships/hyperlink" Target="https://podminky.urs.cz/item/CS_URS_2023_01/998324011" TargetMode="External" /><Relationship Id="rId31" Type="http://schemas.openxmlformats.org/officeDocument/2006/relationships/hyperlink" Target="https://podminky.urs.cz/item/CS_URS_2023_01/751111135" TargetMode="External" /><Relationship Id="rId32" Type="http://schemas.openxmlformats.org/officeDocument/2006/relationships/hyperlink" Target="https://podminky.urs.cz/item/CS_URS_2023_01/751398056" TargetMode="External" /><Relationship Id="rId33" Type="http://schemas.openxmlformats.org/officeDocument/2006/relationships/hyperlink" Target="https://podminky.urs.cz/item/CS_URS_2023_01/751510046" TargetMode="External" /><Relationship Id="rId34" Type="http://schemas.openxmlformats.org/officeDocument/2006/relationships/hyperlink" Target="https://podminky.urs.cz/item/CS_URS_2023_01/751514123" TargetMode="External" /><Relationship Id="rId35" Type="http://schemas.openxmlformats.org/officeDocument/2006/relationships/hyperlink" Target="https://podminky.urs.cz/item/CS_URS_2023_01/751514423" TargetMode="External" /><Relationship Id="rId36" Type="http://schemas.openxmlformats.org/officeDocument/2006/relationships/hyperlink" Target="https://podminky.urs.cz/item/CS_URS_2023_01/751514580" TargetMode="External" /><Relationship Id="rId37" Type="http://schemas.openxmlformats.org/officeDocument/2006/relationships/hyperlink" Target="https://podminky.urs.cz/item/CS_URS_2023_01/767161111" TargetMode="External" /><Relationship Id="rId38" Type="http://schemas.openxmlformats.org/officeDocument/2006/relationships/hyperlink" Target="https://podminky.urs.cz/item/CS_URS_2023_01/767220110" TargetMode="External" /><Relationship Id="rId39" Type="http://schemas.openxmlformats.org/officeDocument/2006/relationships/hyperlink" Target="https://podminky.urs.cz/item/CS_URS_2023_01/767861011" TargetMode="External" /><Relationship Id="rId40" Type="http://schemas.openxmlformats.org/officeDocument/2006/relationships/hyperlink" Target="https://podminky.urs.cz/item/CS_URS_2023_01/767995111" TargetMode="External" /><Relationship Id="rId41" Type="http://schemas.openxmlformats.org/officeDocument/2006/relationships/hyperlink" Target="https://podminky.urs.cz/item/CS_URS_2023_01/767995112" TargetMode="External" /><Relationship Id="rId42" Type="http://schemas.openxmlformats.org/officeDocument/2006/relationships/hyperlink" Target="https://podminky.urs.cz/item/CS_URS_2023_01/767995113" TargetMode="External" /><Relationship Id="rId43" Type="http://schemas.openxmlformats.org/officeDocument/2006/relationships/hyperlink" Target="https://podminky.urs.cz/item/CS_URS_2023_01/767995114" TargetMode="External" /><Relationship Id="rId44" Type="http://schemas.openxmlformats.org/officeDocument/2006/relationships/hyperlink" Target="https://podminky.urs.cz/item/CS_URS_2023_01/767995115" TargetMode="External" /><Relationship Id="rId45" Type="http://schemas.openxmlformats.org/officeDocument/2006/relationships/hyperlink" Target="https://podminky.urs.cz/item/CS_URS_2023_01/767995116" TargetMode="External" /><Relationship Id="rId46" Type="http://schemas.openxmlformats.org/officeDocument/2006/relationships/hyperlink" Target="https://podminky.urs.cz/item/CS_URS_2023_01/767995117" TargetMode="External" /><Relationship Id="rId47" Type="http://schemas.openxmlformats.org/officeDocument/2006/relationships/hyperlink" Target="https://podminky.urs.cz/item/CS_URS_2023_01/998767101" TargetMode="External" /><Relationship Id="rId48" Type="http://schemas.openxmlformats.org/officeDocument/2006/relationships/hyperlink" Target="https://podminky.urs.cz/item/CS_URS_2023_01/771574243" TargetMode="External" /><Relationship Id="rId49" Type="http://schemas.openxmlformats.org/officeDocument/2006/relationships/hyperlink" Target="https://podminky.urs.cz/item/CS_URS_2023_01/998771101" TargetMode="External" /><Relationship Id="rId50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321351010" TargetMode="External" /><Relationship Id="rId2" Type="http://schemas.openxmlformats.org/officeDocument/2006/relationships/hyperlink" Target="https://podminky.urs.cz/item/CS_URS_2023_01/321352010" TargetMode="External" /><Relationship Id="rId3" Type="http://schemas.openxmlformats.org/officeDocument/2006/relationships/hyperlink" Target="https://podminky.urs.cz/item/CS_URS_2023_01/321366112" TargetMode="External" /><Relationship Id="rId4" Type="http://schemas.openxmlformats.org/officeDocument/2006/relationships/hyperlink" Target="https://podminky.urs.cz/item/CS_URS_2023_01/941111111" TargetMode="External" /><Relationship Id="rId5" Type="http://schemas.openxmlformats.org/officeDocument/2006/relationships/hyperlink" Target="https://podminky.urs.cz/item/CS_URS_2023_01/941111211" TargetMode="External" /><Relationship Id="rId6" Type="http://schemas.openxmlformats.org/officeDocument/2006/relationships/hyperlink" Target="https://podminky.urs.cz/item/CS_URS_2023_01/941111811" TargetMode="External" /><Relationship Id="rId7" Type="http://schemas.openxmlformats.org/officeDocument/2006/relationships/hyperlink" Target="https://podminky.urs.cz/item/CS_URS_2023_01/943121111" TargetMode="External" /><Relationship Id="rId8" Type="http://schemas.openxmlformats.org/officeDocument/2006/relationships/hyperlink" Target="https://podminky.urs.cz/item/CS_URS_2023_01/943121211" TargetMode="External" /><Relationship Id="rId9" Type="http://schemas.openxmlformats.org/officeDocument/2006/relationships/hyperlink" Target="https://podminky.urs.cz/item/CS_URS_2023_01/943121811" TargetMode="External" /><Relationship Id="rId10" Type="http://schemas.openxmlformats.org/officeDocument/2006/relationships/hyperlink" Target="https://podminky.urs.cz/item/CS_URS_2023_01/949211111" TargetMode="External" /><Relationship Id="rId11" Type="http://schemas.openxmlformats.org/officeDocument/2006/relationships/hyperlink" Target="https://podminky.urs.cz/item/CS_URS_2023_01/949211211" TargetMode="External" /><Relationship Id="rId12" Type="http://schemas.openxmlformats.org/officeDocument/2006/relationships/hyperlink" Target="https://podminky.urs.cz/item/CS_URS_2023_01/998324011" TargetMode="External" /><Relationship Id="rId13" Type="http://schemas.openxmlformats.org/officeDocument/2006/relationships/hyperlink" Target="https://podminky.urs.cz/item/CS_URS_2023_01/712341559" TargetMode="External" /><Relationship Id="rId14" Type="http://schemas.openxmlformats.org/officeDocument/2006/relationships/hyperlink" Target="https://podminky.urs.cz/item/CS_URS_2023_01/998712101" TargetMode="External" /><Relationship Id="rId15" Type="http://schemas.openxmlformats.org/officeDocument/2006/relationships/hyperlink" Target="https://podminky.urs.cz/item/CS_URS_2023_01/713121131" TargetMode="External" /><Relationship Id="rId16" Type="http://schemas.openxmlformats.org/officeDocument/2006/relationships/hyperlink" Target="https://podminky.urs.cz/item/CS_URS_2023_01/713141331" TargetMode="External" /><Relationship Id="rId17" Type="http://schemas.openxmlformats.org/officeDocument/2006/relationships/hyperlink" Target="https://podminky.urs.cz/item/CS_URS_2023_01/998713101" TargetMode="External" /><Relationship Id="rId18" Type="http://schemas.openxmlformats.org/officeDocument/2006/relationships/hyperlink" Target="https://podminky.urs.cz/item/CS_URS_2023_01/721173401" TargetMode="External" /><Relationship Id="rId19" Type="http://schemas.openxmlformats.org/officeDocument/2006/relationships/hyperlink" Target="https://podminky.urs.cz/item/CS_URS_2023_01/764215611" TargetMode="External" /><Relationship Id="rId20" Type="http://schemas.openxmlformats.org/officeDocument/2006/relationships/hyperlink" Target="https://podminky.urs.cz/item/CS_URS_2023_01/764215646" TargetMode="External" /><Relationship Id="rId21" Type="http://schemas.openxmlformats.org/officeDocument/2006/relationships/hyperlink" Target="https://podminky.urs.cz/item/CS_URS_2023_01/998764101" TargetMode="External" /><Relationship Id="rId22" Type="http://schemas.openxmlformats.org/officeDocument/2006/relationships/hyperlink" Target="https://podminky.urs.cz/item/CS_URS_2023_01/771474112" TargetMode="External" /><Relationship Id="rId23" Type="http://schemas.openxmlformats.org/officeDocument/2006/relationships/hyperlink" Target="https://podminky.urs.cz/item/CS_URS_2023_01/771574243" TargetMode="External" /><Relationship Id="rId24" Type="http://schemas.openxmlformats.org/officeDocument/2006/relationships/hyperlink" Target="https://podminky.urs.cz/item/CS_URS_2023_01/998771101" TargetMode="External" /><Relationship Id="rId25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8" t="s">
        <v>0</v>
      </c>
      <c r="AZ1" s="18" t="s">
        <v>1</v>
      </c>
      <c r="BA1" s="18" t="s">
        <v>2</v>
      </c>
      <c r="BB1" s="18" t="s">
        <v>3</v>
      </c>
      <c r="BT1" s="18" t="s">
        <v>4</v>
      </c>
      <c r="BU1" s="18" t="s">
        <v>4</v>
      </c>
      <c r="BV1" s="18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9" t="s">
        <v>6</v>
      </c>
      <c r="BT2" s="19" t="s">
        <v>7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6</v>
      </c>
      <c r="BT3" s="19" t="s">
        <v>8</v>
      </c>
    </row>
    <row r="4" s="1" customFormat="1" ht="24.96" customHeight="1">
      <c r="B4" s="23"/>
      <c r="C4" s="24"/>
      <c r="D4" s="25" t="s">
        <v>9</v>
      </c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2"/>
      <c r="AS4" s="26" t="s">
        <v>10</v>
      </c>
      <c r="BE4" s="27" t="s">
        <v>11</v>
      </c>
      <c r="BS4" s="19" t="s">
        <v>12</v>
      </c>
    </row>
    <row r="5" s="1" customFormat="1" ht="12" customHeight="1">
      <c r="B5" s="23"/>
      <c r="C5" s="24"/>
      <c r="D5" s="28" t="s">
        <v>13</v>
      </c>
      <c r="E5" s="24"/>
      <c r="F5" s="24"/>
      <c r="G5" s="24"/>
      <c r="H5" s="24"/>
      <c r="I5" s="24"/>
      <c r="J5" s="24"/>
      <c r="K5" s="29" t="s">
        <v>14</v>
      </c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4"/>
      <c r="AR5" s="22"/>
      <c r="BE5" s="30" t="s">
        <v>15</v>
      </c>
      <c r="BS5" s="19" t="s">
        <v>6</v>
      </c>
    </row>
    <row r="6" s="1" customFormat="1" ht="36.96" customHeight="1">
      <c r="B6" s="23"/>
      <c r="C6" s="24"/>
      <c r="D6" s="31" t="s">
        <v>16</v>
      </c>
      <c r="E6" s="24"/>
      <c r="F6" s="24"/>
      <c r="G6" s="24"/>
      <c r="H6" s="24"/>
      <c r="I6" s="24"/>
      <c r="J6" s="24"/>
      <c r="K6" s="32" t="s">
        <v>17</v>
      </c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  <c r="AR6" s="22"/>
      <c r="BE6" s="33"/>
      <c r="BS6" s="19" t="s">
        <v>6</v>
      </c>
    </row>
    <row r="7" s="1" customFormat="1" ht="12" customHeight="1">
      <c r="B7" s="23"/>
      <c r="C7" s="24"/>
      <c r="D7" s="34" t="s">
        <v>18</v>
      </c>
      <c r="E7" s="24"/>
      <c r="F7" s="24"/>
      <c r="G7" s="24"/>
      <c r="H7" s="24"/>
      <c r="I7" s="24"/>
      <c r="J7" s="24"/>
      <c r="K7" s="29" t="s">
        <v>19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34" t="s">
        <v>20</v>
      </c>
      <c r="AL7" s="24"/>
      <c r="AM7" s="24"/>
      <c r="AN7" s="29" t="s">
        <v>19</v>
      </c>
      <c r="AO7" s="24"/>
      <c r="AP7" s="24"/>
      <c r="AQ7" s="24"/>
      <c r="AR7" s="22"/>
      <c r="BE7" s="33"/>
      <c r="BS7" s="19" t="s">
        <v>6</v>
      </c>
    </row>
    <row r="8" s="1" customFormat="1" ht="12" customHeight="1">
      <c r="B8" s="23"/>
      <c r="C8" s="24"/>
      <c r="D8" s="34" t="s">
        <v>21</v>
      </c>
      <c r="E8" s="24"/>
      <c r="F8" s="24"/>
      <c r="G8" s="24"/>
      <c r="H8" s="24"/>
      <c r="I8" s="24"/>
      <c r="J8" s="24"/>
      <c r="K8" s="29" t="s">
        <v>22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34" t="s">
        <v>23</v>
      </c>
      <c r="AL8" s="24"/>
      <c r="AM8" s="24"/>
      <c r="AN8" s="35" t="s">
        <v>24</v>
      </c>
      <c r="AO8" s="24"/>
      <c r="AP8" s="24"/>
      <c r="AQ8" s="24"/>
      <c r="AR8" s="22"/>
      <c r="BE8" s="33"/>
      <c r="BS8" s="19" t="s">
        <v>6</v>
      </c>
    </row>
    <row r="9" s="1" customFormat="1" ht="14.4" customHeight="1">
      <c r="B9" s="23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2"/>
      <c r="BE9" s="33"/>
      <c r="BS9" s="19" t="s">
        <v>6</v>
      </c>
    </row>
    <row r="10" s="1" customFormat="1" ht="12" customHeight="1">
      <c r="B10" s="23"/>
      <c r="C10" s="24"/>
      <c r="D10" s="34" t="s">
        <v>25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34" t="s">
        <v>26</v>
      </c>
      <c r="AL10" s="24"/>
      <c r="AM10" s="24"/>
      <c r="AN10" s="29" t="s">
        <v>27</v>
      </c>
      <c r="AO10" s="24"/>
      <c r="AP10" s="24"/>
      <c r="AQ10" s="24"/>
      <c r="AR10" s="22"/>
      <c r="BE10" s="33"/>
      <c r="BS10" s="19" t="s">
        <v>6</v>
      </c>
    </row>
    <row r="11" s="1" customFormat="1" ht="18.48" customHeight="1">
      <c r="B11" s="23"/>
      <c r="C11" s="24"/>
      <c r="D11" s="24"/>
      <c r="E11" s="29" t="s">
        <v>28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34" t="s">
        <v>29</v>
      </c>
      <c r="AL11" s="24"/>
      <c r="AM11" s="24"/>
      <c r="AN11" s="29" t="s">
        <v>30</v>
      </c>
      <c r="AO11" s="24"/>
      <c r="AP11" s="24"/>
      <c r="AQ11" s="24"/>
      <c r="AR11" s="22"/>
      <c r="BE11" s="33"/>
      <c r="BS11" s="19" t="s">
        <v>6</v>
      </c>
    </row>
    <row r="12" s="1" customFormat="1" ht="6.96" customHeight="1">
      <c r="B12" s="23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2"/>
      <c r="BE12" s="33"/>
      <c r="BS12" s="19" t="s">
        <v>6</v>
      </c>
    </row>
    <row r="13" s="1" customFormat="1" ht="12" customHeight="1">
      <c r="B13" s="23"/>
      <c r="C13" s="24"/>
      <c r="D13" s="34" t="s">
        <v>31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34" t="s">
        <v>26</v>
      </c>
      <c r="AL13" s="24"/>
      <c r="AM13" s="24"/>
      <c r="AN13" s="36" t="s">
        <v>32</v>
      </c>
      <c r="AO13" s="24"/>
      <c r="AP13" s="24"/>
      <c r="AQ13" s="24"/>
      <c r="AR13" s="22"/>
      <c r="BE13" s="33"/>
      <c r="BS13" s="19" t="s">
        <v>6</v>
      </c>
    </row>
    <row r="14">
      <c r="B14" s="23"/>
      <c r="C14" s="24"/>
      <c r="D14" s="24"/>
      <c r="E14" s="36" t="s">
        <v>32</v>
      </c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4" t="s">
        <v>29</v>
      </c>
      <c r="AL14" s="24"/>
      <c r="AM14" s="24"/>
      <c r="AN14" s="36" t="s">
        <v>32</v>
      </c>
      <c r="AO14" s="24"/>
      <c r="AP14" s="24"/>
      <c r="AQ14" s="24"/>
      <c r="AR14" s="22"/>
      <c r="BE14" s="33"/>
      <c r="BS14" s="19" t="s">
        <v>6</v>
      </c>
    </row>
    <row r="15" s="1" customFormat="1" ht="6.96" customHeight="1">
      <c r="B15" s="23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2"/>
      <c r="BE15" s="33"/>
      <c r="BS15" s="19" t="s">
        <v>4</v>
      </c>
    </row>
    <row r="16" s="1" customFormat="1" ht="12" customHeight="1">
      <c r="B16" s="23"/>
      <c r="C16" s="24"/>
      <c r="D16" s="34" t="s">
        <v>33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34" t="s">
        <v>26</v>
      </c>
      <c r="AL16" s="24"/>
      <c r="AM16" s="24"/>
      <c r="AN16" s="29" t="s">
        <v>34</v>
      </c>
      <c r="AO16" s="24"/>
      <c r="AP16" s="24"/>
      <c r="AQ16" s="24"/>
      <c r="AR16" s="22"/>
      <c r="BE16" s="33"/>
      <c r="BS16" s="19" t="s">
        <v>4</v>
      </c>
    </row>
    <row r="17" s="1" customFormat="1" ht="18.48" customHeight="1">
      <c r="B17" s="23"/>
      <c r="C17" s="24"/>
      <c r="D17" s="24"/>
      <c r="E17" s="29" t="s">
        <v>35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34" t="s">
        <v>29</v>
      </c>
      <c r="AL17" s="24"/>
      <c r="AM17" s="24"/>
      <c r="AN17" s="29" t="s">
        <v>36</v>
      </c>
      <c r="AO17" s="24"/>
      <c r="AP17" s="24"/>
      <c r="AQ17" s="24"/>
      <c r="AR17" s="22"/>
      <c r="BE17" s="33"/>
      <c r="BS17" s="19" t="s">
        <v>37</v>
      </c>
    </row>
    <row r="18" s="1" customFormat="1" ht="6.96" customHeight="1">
      <c r="B18" s="23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2"/>
      <c r="BE18" s="33"/>
      <c r="BS18" s="19" t="s">
        <v>6</v>
      </c>
    </row>
    <row r="19" s="1" customFormat="1" ht="12" customHeight="1">
      <c r="B19" s="23"/>
      <c r="C19" s="24"/>
      <c r="D19" s="34" t="s">
        <v>38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34" t="s">
        <v>26</v>
      </c>
      <c r="AL19" s="24"/>
      <c r="AM19" s="24"/>
      <c r="AN19" s="29" t="s">
        <v>19</v>
      </c>
      <c r="AO19" s="24"/>
      <c r="AP19" s="24"/>
      <c r="AQ19" s="24"/>
      <c r="AR19" s="22"/>
      <c r="BE19" s="33"/>
      <c r="BS19" s="19" t="s">
        <v>6</v>
      </c>
    </row>
    <row r="20" s="1" customFormat="1" ht="18.48" customHeight="1">
      <c r="B20" s="23"/>
      <c r="C20" s="24"/>
      <c r="D20" s="24"/>
      <c r="E20" s="29" t="s">
        <v>39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34" t="s">
        <v>29</v>
      </c>
      <c r="AL20" s="24"/>
      <c r="AM20" s="24"/>
      <c r="AN20" s="29" t="s">
        <v>19</v>
      </c>
      <c r="AO20" s="24"/>
      <c r="AP20" s="24"/>
      <c r="AQ20" s="24"/>
      <c r="AR20" s="22"/>
      <c r="BE20" s="33"/>
      <c r="BS20" s="19" t="s">
        <v>37</v>
      </c>
    </row>
    <row r="21" s="1" customFormat="1" ht="6.96" customHeight="1">
      <c r="B21" s="23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2"/>
      <c r="BE21" s="33"/>
    </row>
    <row r="22" s="1" customFormat="1" ht="12" customHeight="1">
      <c r="B22" s="23"/>
      <c r="C22" s="24"/>
      <c r="D22" s="34" t="s">
        <v>40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2"/>
      <c r="BE22" s="33"/>
    </row>
    <row r="23" s="1" customFormat="1" ht="47.25" customHeight="1">
      <c r="B23" s="23"/>
      <c r="C23" s="24"/>
      <c r="D23" s="24"/>
      <c r="E23" s="38" t="s">
        <v>41</v>
      </c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  <c r="AF23" s="38"/>
      <c r="AG23" s="38"/>
      <c r="AH23" s="38"/>
      <c r="AI23" s="38"/>
      <c r="AJ23" s="38"/>
      <c r="AK23" s="38"/>
      <c r="AL23" s="38"/>
      <c r="AM23" s="38"/>
      <c r="AN23" s="38"/>
      <c r="AO23" s="24"/>
      <c r="AP23" s="24"/>
      <c r="AQ23" s="24"/>
      <c r="AR23" s="22"/>
      <c r="BE23" s="33"/>
    </row>
    <row r="24" s="1" customFormat="1" ht="6.96" customHeight="1">
      <c r="B24" s="23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2"/>
      <c r="BE24" s="33"/>
    </row>
    <row r="25" s="1" customFormat="1" ht="6.96" customHeight="1">
      <c r="B25" s="23"/>
      <c r="C25" s="24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  <c r="AF25" s="39"/>
      <c r="AG25" s="39"/>
      <c r="AH25" s="39"/>
      <c r="AI25" s="39"/>
      <c r="AJ25" s="39"/>
      <c r="AK25" s="39"/>
      <c r="AL25" s="39"/>
      <c r="AM25" s="39"/>
      <c r="AN25" s="39"/>
      <c r="AO25" s="39"/>
      <c r="AP25" s="24"/>
      <c r="AQ25" s="24"/>
      <c r="AR25" s="22"/>
      <c r="BE25" s="33"/>
    </row>
    <row r="26" s="2" customFormat="1" ht="25.92" customHeight="1">
      <c r="A26" s="40"/>
      <c r="B26" s="41"/>
      <c r="C26" s="42"/>
      <c r="D26" s="43" t="s">
        <v>42</v>
      </c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  <c r="AG26" s="44"/>
      <c r="AH26" s="44"/>
      <c r="AI26" s="44"/>
      <c r="AJ26" s="44"/>
      <c r="AK26" s="45">
        <f>ROUND(AG54,2)</f>
        <v>0</v>
      </c>
      <c r="AL26" s="44"/>
      <c r="AM26" s="44"/>
      <c r="AN26" s="44"/>
      <c r="AO26" s="44"/>
      <c r="AP26" s="42"/>
      <c r="AQ26" s="42"/>
      <c r="AR26" s="46"/>
      <c r="BE26" s="33"/>
    </row>
    <row r="27" s="2" customFormat="1" ht="6.96" customHeight="1">
      <c r="A27" s="40"/>
      <c r="B27" s="41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  <c r="AO27" s="42"/>
      <c r="AP27" s="42"/>
      <c r="AQ27" s="42"/>
      <c r="AR27" s="46"/>
      <c r="BE27" s="33"/>
    </row>
    <row r="28" s="2" customFormat="1">
      <c r="A28" s="40"/>
      <c r="B28" s="41"/>
      <c r="C28" s="42"/>
      <c r="D28" s="42"/>
      <c r="E28" s="42"/>
      <c r="F28" s="42"/>
      <c r="G28" s="42"/>
      <c r="H28" s="42"/>
      <c r="I28" s="42"/>
      <c r="J28" s="42"/>
      <c r="K28" s="42"/>
      <c r="L28" s="47" t="s">
        <v>43</v>
      </c>
      <c r="M28" s="47"/>
      <c r="N28" s="47"/>
      <c r="O28" s="47"/>
      <c r="P28" s="47"/>
      <c r="Q28" s="42"/>
      <c r="R28" s="42"/>
      <c r="S28" s="42"/>
      <c r="T28" s="42"/>
      <c r="U28" s="42"/>
      <c r="V28" s="42"/>
      <c r="W28" s="47" t="s">
        <v>44</v>
      </c>
      <c r="X28" s="47"/>
      <c r="Y28" s="47"/>
      <c r="Z28" s="47"/>
      <c r="AA28" s="47"/>
      <c r="AB28" s="47"/>
      <c r="AC28" s="47"/>
      <c r="AD28" s="47"/>
      <c r="AE28" s="47"/>
      <c r="AF28" s="42"/>
      <c r="AG28" s="42"/>
      <c r="AH28" s="42"/>
      <c r="AI28" s="42"/>
      <c r="AJ28" s="42"/>
      <c r="AK28" s="47" t="s">
        <v>45</v>
      </c>
      <c r="AL28" s="47"/>
      <c r="AM28" s="47"/>
      <c r="AN28" s="47"/>
      <c r="AO28" s="47"/>
      <c r="AP28" s="42"/>
      <c r="AQ28" s="42"/>
      <c r="AR28" s="46"/>
      <c r="BE28" s="33"/>
    </row>
    <row r="29" s="3" customFormat="1" ht="14.4" customHeight="1">
      <c r="A29" s="3"/>
      <c r="B29" s="48"/>
      <c r="C29" s="49"/>
      <c r="D29" s="34" t="s">
        <v>46</v>
      </c>
      <c r="E29" s="49"/>
      <c r="F29" s="34" t="s">
        <v>47</v>
      </c>
      <c r="G29" s="49"/>
      <c r="H29" s="49"/>
      <c r="I29" s="49"/>
      <c r="J29" s="49"/>
      <c r="K29" s="49"/>
      <c r="L29" s="50">
        <v>0.20999999999999999</v>
      </c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51">
        <f>ROUND(AZ54, 2)</f>
        <v>0</v>
      </c>
      <c r="X29" s="49"/>
      <c r="Y29" s="49"/>
      <c r="Z29" s="49"/>
      <c r="AA29" s="49"/>
      <c r="AB29" s="49"/>
      <c r="AC29" s="49"/>
      <c r="AD29" s="49"/>
      <c r="AE29" s="49"/>
      <c r="AF29" s="49"/>
      <c r="AG29" s="49"/>
      <c r="AH29" s="49"/>
      <c r="AI29" s="49"/>
      <c r="AJ29" s="49"/>
      <c r="AK29" s="51">
        <f>ROUND(AV54, 2)</f>
        <v>0</v>
      </c>
      <c r="AL29" s="49"/>
      <c r="AM29" s="49"/>
      <c r="AN29" s="49"/>
      <c r="AO29" s="49"/>
      <c r="AP29" s="49"/>
      <c r="AQ29" s="49"/>
      <c r="AR29" s="52"/>
      <c r="BE29" s="53"/>
    </row>
    <row r="30" s="3" customFormat="1" ht="14.4" customHeight="1">
      <c r="A30" s="3"/>
      <c r="B30" s="48"/>
      <c r="C30" s="49"/>
      <c r="D30" s="49"/>
      <c r="E30" s="49"/>
      <c r="F30" s="34" t="s">
        <v>48</v>
      </c>
      <c r="G30" s="49"/>
      <c r="H30" s="49"/>
      <c r="I30" s="49"/>
      <c r="J30" s="49"/>
      <c r="K30" s="49"/>
      <c r="L30" s="50">
        <v>0.14999999999999999</v>
      </c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51">
        <f>ROUND(BA54, 2)</f>
        <v>0</v>
      </c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51">
        <f>ROUND(AW54, 2)</f>
        <v>0</v>
      </c>
      <c r="AL30" s="49"/>
      <c r="AM30" s="49"/>
      <c r="AN30" s="49"/>
      <c r="AO30" s="49"/>
      <c r="AP30" s="49"/>
      <c r="AQ30" s="49"/>
      <c r="AR30" s="52"/>
      <c r="BE30" s="53"/>
    </row>
    <row r="31" hidden="1" s="3" customFormat="1" ht="14.4" customHeight="1">
      <c r="A31" s="3"/>
      <c r="B31" s="48"/>
      <c r="C31" s="49"/>
      <c r="D31" s="49"/>
      <c r="E31" s="49"/>
      <c r="F31" s="34" t="s">
        <v>49</v>
      </c>
      <c r="G31" s="49"/>
      <c r="H31" s="49"/>
      <c r="I31" s="49"/>
      <c r="J31" s="49"/>
      <c r="K31" s="49"/>
      <c r="L31" s="50">
        <v>0.20999999999999999</v>
      </c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51">
        <f>ROUND(BB54, 2)</f>
        <v>0</v>
      </c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51">
        <v>0</v>
      </c>
      <c r="AL31" s="49"/>
      <c r="AM31" s="49"/>
      <c r="AN31" s="49"/>
      <c r="AO31" s="49"/>
      <c r="AP31" s="49"/>
      <c r="AQ31" s="49"/>
      <c r="AR31" s="52"/>
      <c r="BE31" s="53"/>
    </row>
    <row r="32" hidden="1" s="3" customFormat="1" ht="14.4" customHeight="1">
      <c r="A32" s="3"/>
      <c r="B32" s="48"/>
      <c r="C32" s="49"/>
      <c r="D32" s="49"/>
      <c r="E32" s="49"/>
      <c r="F32" s="34" t="s">
        <v>50</v>
      </c>
      <c r="G32" s="49"/>
      <c r="H32" s="49"/>
      <c r="I32" s="49"/>
      <c r="J32" s="49"/>
      <c r="K32" s="49"/>
      <c r="L32" s="50">
        <v>0.14999999999999999</v>
      </c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51">
        <f>ROUND(BC54, 2)</f>
        <v>0</v>
      </c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51">
        <v>0</v>
      </c>
      <c r="AL32" s="49"/>
      <c r="AM32" s="49"/>
      <c r="AN32" s="49"/>
      <c r="AO32" s="49"/>
      <c r="AP32" s="49"/>
      <c r="AQ32" s="49"/>
      <c r="AR32" s="52"/>
      <c r="BE32" s="53"/>
    </row>
    <row r="33" hidden="1" s="3" customFormat="1" ht="14.4" customHeight="1">
      <c r="A33" s="3"/>
      <c r="B33" s="48"/>
      <c r="C33" s="49"/>
      <c r="D33" s="49"/>
      <c r="E33" s="49"/>
      <c r="F33" s="34" t="s">
        <v>51</v>
      </c>
      <c r="G33" s="49"/>
      <c r="H33" s="49"/>
      <c r="I33" s="49"/>
      <c r="J33" s="49"/>
      <c r="K33" s="49"/>
      <c r="L33" s="50">
        <v>0</v>
      </c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51">
        <f>ROUND(BD54, 2)</f>
        <v>0</v>
      </c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51">
        <v>0</v>
      </c>
      <c r="AL33" s="49"/>
      <c r="AM33" s="49"/>
      <c r="AN33" s="49"/>
      <c r="AO33" s="49"/>
      <c r="AP33" s="49"/>
      <c r="AQ33" s="49"/>
      <c r="AR33" s="52"/>
      <c r="BE33" s="3"/>
    </row>
    <row r="34" s="2" customFormat="1" ht="6.96" customHeight="1">
      <c r="A34" s="40"/>
      <c r="B34" s="41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  <c r="AO34" s="42"/>
      <c r="AP34" s="42"/>
      <c r="AQ34" s="42"/>
      <c r="AR34" s="46"/>
      <c r="BE34" s="40"/>
    </row>
    <row r="35" s="2" customFormat="1" ht="25.92" customHeight="1">
      <c r="A35" s="40"/>
      <c r="B35" s="41"/>
      <c r="C35" s="54"/>
      <c r="D35" s="55" t="s">
        <v>52</v>
      </c>
      <c r="E35" s="56"/>
      <c r="F35" s="56"/>
      <c r="G35" s="56"/>
      <c r="H35" s="56"/>
      <c r="I35" s="56"/>
      <c r="J35" s="56"/>
      <c r="K35" s="56"/>
      <c r="L35" s="56"/>
      <c r="M35" s="56"/>
      <c r="N35" s="56"/>
      <c r="O35" s="56"/>
      <c r="P35" s="56"/>
      <c r="Q35" s="56"/>
      <c r="R35" s="56"/>
      <c r="S35" s="56"/>
      <c r="T35" s="57" t="s">
        <v>53</v>
      </c>
      <c r="U35" s="56"/>
      <c r="V35" s="56"/>
      <c r="W35" s="56"/>
      <c r="X35" s="58" t="s">
        <v>54</v>
      </c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9">
        <f>SUM(AK26:AK33)</f>
        <v>0</v>
      </c>
      <c r="AL35" s="56"/>
      <c r="AM35" s="56"/>
      <c r="AN35" s="56"/>
      <c r="AO35" s="60"/>
      <c r="AP35" s="54"/>
      <c r="AQ35" s="54"/>
      <c r="AR35" s="46"/>
      <c r="BE35" s="40"/>
    </row>
    <row r="36" s="2" customFormat="1" ht="6.96" customHeight="1">
      <c r="A36" s="40"/>
      <c r="B36" s="41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  <c r="AO36" s="42"/>
      <c r="AP36" s="42"/>
      <c r="AQ36" s="42"/>
      <c r="AR36" s="46"/>
      <c r="BE36" s="40"/>
    </row>
    <row r="37" s="2" customFormat="1" ht="6.96" customHeight="1">
      <c r="A37" s="40"/>
      <c r="B37" s="61"/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62"/>
      <c r="T37" s="62"/>
      <c r="U37" s="62"/>
      <c r="V37" s="62"/>
      <c r="W37" s="62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62"/>
      <c r="AM37" s="62"/>
      <c r="AN37" s="62"/>
      <c r="AO37" s="62"/>
      <c r="AP37" s="62"/>
      <c r="AQ37" s="62"/>
      <c r="AR37" s="46"/>
      <c r="BE37" s="40"/>
    </row>
    <row r="41" s="2" customFormat="1" ht="6.96" customHeight="1">
      <c r="A41" s="40"/>
      <c r="B41" s="63"/>
      <c r="C41" s="64"/>
      <c r="D41" s="64"/>
      <c r="E41" s="64"/>
      <c r="F41" s="64"/>
      <c r="G41" s="64"/>
      <c r="H41" s="64"/>
      <c r="I41" s="64"/>
      <c r="J41" s="64"/>
      <c r="K41" s="64"/>
      <c r="L41" s="64"/>
      <c r="M41" s="64"/>
      <c r="N41" s="64"/>
      <c r="O41" s="64"/>
      <c r="P41" s="64"/>
      <c r="Q41" s="64"/>
      <c r="R41" s="64"/>
      <c r="S41" s="64"/>
      <c r="T41" s="64"/>
      <c r="U41" s="64"/>
      <c r="V41" s="64"/>
      <c r="W41" s="64"/>
      <c r="X41" s="64"/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  <c r="AN41" s="64"/>
      <c r="AO41" s="64"/>
      <c r="AP41" s="64"/>
      <c r="AQ41" s="64"/>
      <c r="AR41" s="46"/>
      <c r="BE41" s="40"/>
    </row>
    <row r="42" s="2" customFormat="1" ht="24.96" customHeight="1">
      <c r="A42" s="40"/>
      <c r="B42" s="41"/>
      <c r="C42" s="25" t="s">
        <v>55</v>
      </c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  <c r="AF42" s="42"/>
      <c r="AG42" s="42"/>
      <c r="AH42" s="42"/>
      <c r="AI42" s="42"/>
      <c r="AJ42" s="42"/>
      <c r="AK42" s="42"/>
      <c r="AL42" s="42"/>
      <c r="AM42" s="42"/>
      <c r="AN42" s="42"/>
      <c r="AO42" s="42"/>
      <c r="AP42" s="42"/>
      <c r="AQ42" s="42"/>
      <c r="AR42" s="46"/>
      <c r="BE42" s="40"/>
    </row>
    <row r="43" s="2" customFormat="1" ht="6.96" customHeight="1">
      <c r="A43" s="40"/>
      <c r="B43" s="41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  <c r="AH43" s="42"/>
      <c r="AI43" s="42"/>
      <c r="AJ43" s="42"/>
      <c r="AK43" s="42"/>
      <c r="AL43" s="42"/>
      <c r="AM43" s="42"/>
      <c r="AN43" s="42"/>
      <c r="AO43" s="42"/>
      <c r="AP43" s="42"/>
      <c r="AQ43" s="42"/>
      <c r="AR43" s="46"/>
      <c r="BE43" s="40"/>
    </row>
    <row r="44" s="4" customFormat="1" ht="12" customHeight="1">
      <c r="A44" s="4"/>
      <c r="B44" s="65"/>
      <c r="C44" s="34" t="s">
        <v>13</v>
      </c>
      <c r="D44" s="66"/>
      <c r="E44" s="66"/>
      <c r="F44" s="66"/>
      <c r="G44" s="66"/>
      <c r="H44" s="66"/>
      <c r="I44" s="66"/>
      <c r="J44" s="66"/>
      <c r="K44" s="66"/>
      <c r="L44" s="66" t="str">
        <f>K5</f>
        <v>3A16124932-MVE</v>
      </c>
      <c r="M44" s="66"/>
      <c r="N44" s="66"/>
      <c r="O44" s="66"/>
      <c r="P44" s="66"/>
      <c r="Q44" s="66"/>
      <c r="R44" s="66"/>
      <c r="S44" s="66"/>
      <c r="T44" s="66"/>
      <c r="U44" s="66"/>
      <c r="V44" s="66"/>
      <c r="W44" s="66"/>
      <c r="X44" s="66"/>
      <c r="Y44" s="66"/>
      <c r="Z44" s="66"/>
      <c r="AA44" s="66"/>
      <c r="AB44" s="66"/>
      <c r="AC44" s="66"/>
      <c r="AD44" s="66"/>
      <c r="AE44" s="66"/>
      <c r="AF44" s="66"/>
      <c r="AG44" s="66"/>
      <c r="AH44" s="66"/>
      <c r="AI44" s="66"/>
      <c r="AJ44" s="66"/>
      <c r="AK44" s="66"/>
      <c r="AL44" s="66"/>
      <c r="AM44" s="66"/>
      <c r="AN44" s="66"/>
      <c r="AO44" s="66"/>
      <c r="AP44" s="66"/>
      <c r="AQ44" s="66"/>
      <c r="AR44" s="67"/>
      <c r="BE44" s="4"/>
    </row>
    <row r="45" s="5" customFormat="1" ht="36.96" customHeight="1">
      <c r="A45" s="5"/>
      <c r="B45" s="68"/>
      <c r="C45" s="69" t="s">
        <v>16</v>
      </c>
      <c r="D45" s="70"/>
      <c r="E45" s="70"/>
      <c r="F45" s="70"/>
      <c r="G45" s="70"/>
      <c r="H45" s="70"/>
      <c r="I45" s="70"/>
      <c r="J45" s="70"/>
      <c r="K45" s="70"/>
      <c r="L45" s="71" t="str">
        <f>K6</f>
        <v>MVE jez Rajhrad vč. rekonstrukce jezu a rybího přechodu</v>
      </c>
      <c r="M45" s="70"/>
      <c r="N45" s="70"/>
      <c r="O45" s="70"/>
      <c r="P45" s="70"/>
      <c r="Q45" s="70"/>
      <c r="R45" s="70"/>
      <c r="S45" s="70"/>
      <c r="T45" s="70"/>
      <c r="U45" s="70"/>
      <c r="V45" s="70"/>
      <c r="W45" s="70"/>
      <c r="X45" s="70"/>
      <c r="Y45" s="70"/>
      <c r="Z45" s="70"/>
      <c r="AA45" s="70"/>
      <c r="AB45" s="70"/>
      <c r="AC45" s="70"/>
      <c r="AD45" s="70"/>
      <c r="AE45" s="70"/>
      <c r="AF45" s="70"/>
      <c r="AG45" s="70"/>
      <c r="AH45" s="70"/>
      <c r="AI45" s="70"/>
      <c r="AJ45" s="70"/>
      <c r="AK45" s="70"/>
      <c r="AL45" s="70"/>
      <c r="AM45" s="70"/>
      <c r="AN45" s="70"/>
      <c r="AO45" s="70"/>
      <c r="AP45" s="70"/>
      <c r="AQ45" s="70"/>
      <c r="AR45" s="72"/>
      <c r="BE45" s="5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  <c r="AF46" s="42"/>
      <c r="AG46" s="42"/>
      <c r="AH46" s="42"/>
      <c r="AI46" s="42"/>
      <c r="AJ46" s="42"/>
      <c r="AK46" s="42"/>
      <c r="AL46" s="42"/>
      <c r="AM46" s="42"/>
      <c r="AN46" s="42"/>
      <c r="AO46" s="42"/>
      <c r="AP46" s="42"/>
      <c r="AQ46" s="42"/>
      <c r="AR46" s="46"/>
      <c r="BE46" s="40"/>
    </row>
    <row r="47" s="2" customFormat="1" ht="12" customHeight="1">
      <c r="A47" s="40"/>
      <c r="B47" s="41"/>
      <c r="C47" s="34" t="s">
        <v>21</v>
      </c>
      <c r="D47" s="42"/>
      <c r="E47" s="42"/>
      <c r="F47" s="42"/>
      <c r="G47" s="42"/>
      <c r="H47" s="42"/>
      <c r="I47" s="42"/>
      <c r="J47" s="42"/>
      <c r="K47" s="42"/>
      <c r="L47" s="73" t="str">
        <f>IF(K8="","",K8)</f>
        <v xml:space="preserve">Svratka, říční km 29,430 – jez </v>
      </c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/>
      <c r="AH47" s="42"/>
      <c r="AI47" s="34" t="s">
        <v>23</v>
      </c>
      <c r="AJ47" s="42"/>
      <c r="AK47" s="42"/>
      <c r="AL47" s="42"/>
      <c r="AM47" s="74" t="str">
        <f>IF(AN8= "","",AN8)</f>
        <v>2. 5. 2023</v>
      </c>
      <c r="AN47" s="74"/>
      <c r="AO47" s="42"/>
      <c r="AP47" s="42"/>
      <c r="AQ47" s="42"/>
      <c r="AR47" s="46"/>
      <c r="B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  <c r="AF48" s="42"/>
      <c r="AG48" s="42"/>
      <c r="AH48" s="42"/>
      <c r="AI48" s="42"/>
      <c r="AJ48" s="42"/>
      <c r="AK48" s="42"/>
      <c r="AL48" s="42"/>
      <c r="AM48" s="42"/>
      <c r="AN48" s="42"/>
      <c r="AO48" s="42"/>
      <c r="AP48" s="42"/>
      <c r="AQ48" s="42"/>
      <c r="AR48" s="46"/>
      <c r="BE48" s="40"/>
    </row>
    <row r="49" s="2" customFormat="1" ht="15.15" customHeight="1">
      <c r="A49" s="40"/>
      <c r="B49" s="41"/>
      <c r="C49" s="34" t="s">
        <v>25</v>
      </c>
      <c r="D49" s="42"/>
      <c r="E49" s="42"/>
      <c r="F49" s="42"/>
      <c r="G49" s="42"/>
      <c r="H49" s="42"/>
      <c r="I49" s="42"/>
      <c r="J49" s="42"/>
      <c r="K49" s="42"/>
      <c r="L49" s="66" t="str">
        <f>IF(E11= "","",E11)</f>
        <v>Povodí Moravy, státní podnik</v>
      </c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2"/>
      <c r="AI49" s="34" t="s">
        <v>33</v>
      </c>
      <c r="AJ49" s="42"/>
      <c r="AK49" s="42"/>
      <c r="AL49" s="42"/>
      <c r="AM49" s="75" t="str">
        <f>IF(E17="","",E17)</f>
        <v>AQUATIS a. s.</v>
      </c>
      <c r="AN49" s="66"/>
      <c r="AO49" s="66"/>
      <c r="AP49" s="66"/>
      <c r="AQ49" s="42"/>
      <c r="AR49" s="46"/>
      <c r="AS49" s="76" t="s">
        <v>56</v>
      </c>
      <c r="AT49" s="77"/>
      <c r="AU49" s="78"/>
      <c r="AV49" s="78"/>
      <c r="AW49" s="78"/>
      <c r="AX49" s="78"/>
      <c r="AY49" s="78"/>
      <c r="AZ49" s="78"/>
      <c r="BA49" s="78"/>
      <c r="BB49" s="78"/>
      <c r="BC49" s="78"/>
      <c r="BD49" s="79"/>
      <c r="BE49" s="40"/>
    </row>
    <row r="50" s="2" customFormat="1" ht="15.15" customHeight="1">
      <c r="A50" s="40"/>
      <c r="B50" s="41"/>
      <c r="C50" s="34" t="s">
        <v>31</v>
      </c>
      <c r="D50" s="42"/>
      <c r="E50" s="42"/>
      <c r="F50" s="42"/>
      <c r="G50" s="42"/>
      <c r="H50" s="42"/>
      <c r="I50" s="42"/>
      <c r="J50" s="42"/>
      <c r="K50" s="42"/>
      <c r="L50" s="66" t="str">
        <f>IF(E14= "Vyplň údaj","",E14)</f>
        <v/>
      </c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  <c r="AF50" s="42"/>
      <c r="AG50" s="42"/>
      <c r="AH50" s="42"/>
      <c r="AI50" s="34" t="s">
        <v>38</v>
      </c>
      <c r="AJ50" s="42"/>
      <c r="AK50" s="42"/>
      <c r="AL50" s="42"/>
      <c r="AM50" s="75" t="str">
        <f>IF(E20="","",E20)</f>
        <v>Bc. Aneta Patková</v>
      </c>
      <c r="AN50" s="66"/>
      <c r="AO50" s="66"/>
      <c r="AP50" s="66"/>
      <c r="AQ50" s="42"/>
      <c r="AR50" s="46"/>
      <c r="AS50" s="80"/>
      <c r="AT50" s="81"/>
      <c r="AU50" s="82"/>
      <c r="AV50" s="82"/>
      <c r="AW50" s="82"/>
      <c r="AX50" s="82"/>
      <c r="AY50" s="82"/>
      <c r="AZ50" s="82"/>
      <c r="BA50" s="82"/>
      <c r="BB50" s="82"/>
      <c r="BC50" s="82"/>
      <c r="BD50" s="83"/>
      <c r="BE50" s="40"/>
    </row>
    <row r="51" s="2" customFormat="1" ht="10.8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  <c r="AF51" s="42"/>
      <c r="AG51" s="42"/>
      <c r="AH51" s="42"/>
      <c r="AI51" s="42"/>
      <c r="AJ51" s="42"/>
      <c r="AK51" s="42"/>
      <c r="AL51" s="42"/>
      <c r="AM51" s="42"/>
      <c r="AN51" s="42"/>
      <c r="AO51" s="42"/>
      <c r="AP51" s="42"/>
      <c r="AQ51" s="42"/>
      <c r="AR51" s="46"/>
      <c r="AS51" s="84"/>
      <c r="AT51" s="85"/>
      <c r="AU51" s="86"/>
      <c r="AV51" s="86"/>
      <c r="AW51" s="86"/>
      <c r="AX51" s="86"/>
      <c r="AY51" s="86"/>
      <c r="AZ51" s="86"/>
      <c r="BA51" s="86"/>
      <c r="BB51" s="86"/>
      <c r="BC51" s="86"/>
      <c r="BD51" s="87"/>
      <c r="BE51" s="40"/>
    </row>
    <row r="52" s="2" customFormat="1" ht="29.28" customHeight="1">
      <c r="A52" s="40"/>
      <c r="B52" s="41"/>
      <c r="C52" s="88" t="s">
        <v>57</v>
      </c>
      <c r="D52" s="89"/>
      <c r="E52" s="89"/>
      <c r="F52" s="89"/>
      <c r="G52" s="89"/>
      <c r="H52" s="90"/>
      <c r="I52" s="91" t="s">
        <v>58</v>
      </c>
      <c r="J52" s="89"/>
      <c r="K52" s="89"/>
      <c r="L52" s="89"/>
      <c r="M52" s="89"/>
      <c r="N52" s="89"/>
      <c r="O52" s="89"/>
      <c r="P52" s="89"/>
      <c r="Q52" s="89"/>
      <c r="R52" s="89"/>
      <c r="S52" s="89"/>
      <c r="T52" s="89"/>
      <c r="U52" s="89"/>
      <c r="V52" s="89"/>
      <c r="W52" s="89"/>
      <c r="X52" s="89"/>
      <c r="Y52" s="89"/>
      <c r="Z52" s="89"/>
      <c r="AA52" s="89"/>
      <c r="AB52" s="89"/>
      <c r="AC52" s="89"/>
      <c r="AD52" s="89"/>
      <c r="AE52" s="89"/>
      <c r="AF52" s="89"/>
      <c r="AG52" s="92" t="s">
        <v>59</v>
      </c>
      <c r="AH52" s="89"/>
      <c r="AI52" s="89"/>
      <c r="AJ52" s="89"/>
      <c r="AK52" s="89"/>
      <c r="AL52" s="89"/>
      <c r="AM52" s="89"/>
      <c r="AN52" s="91" t="s">
        <v>60</v>
      </c>
      <c r="AO52" s="89"/>
      <c r="AP52" s="89"/>
      <c r="AQ52" s="93" t="s">
        <v>61</v>
      </c>
      <c r="AR52" s="46"/>
      <c r="AS52" s="94" t="s">
        <v>62</v>
      </c>
      <c r="AT52" s="95" t="s">
        <v>63</v>
      </c>
      <c r="AU52" s="95" t="s">
        <v>64</v>
      </c>
      <c r="AV52" s="95" t="s">
        <v>65</v>
      </c>
      <c r="AW52" s="95" t="s">
        <v>66</v>
      </c>
      <c r="AX52" s="95" t="s">
        <v>67</v>
      </c>
      <c r="AY52" s="95" t="s">
        <v>68</v>
      </c>
      <c r="AZ52" s="95" t="s">
        <v>69</v>
      </c>
      <c r="BA52" s="95" t="s">
        <v>70</v>
      </c>
      <c r="BB52" s="95" t="s">
        <v>71</v>
      </c>
      <c r="BC52" s="95" t="s">
        <v>72</v>
      </c>
      <c r="BD52" s="96" t="s">
        <v>73</v>
      </c>
      <c r="BE52" s="40"/>
    </row>
    <row r="53" s="2" customFormat="1" ht="10.8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  <c r="AF53" s="42"/>
      <c r="AG53" s="42"/>
      <c r="AH53" s="42"/>
      <c r="AI53" s="42"/>
      <c r="AJ53" s="42"/>
      <c r="AK53" s="42"/>
      <c r="AL53" s="42"/>
      <c r="AM53" s="42"/>
      <c r="AN53" s="42"/>
      <c r="AO53" s="42"/>
      <c r="AP53" s="42"/>
      <c r="AQ53" s="42"/>
      <c r="AR53" s="46"/>
      <c r="AS53" s="97"/>
      <c r="AT53" s="98"/>
      <c r="AU53" s="98"/>
      <c r="AV53" s="98"/>
      <c r="AW53" s="98"/>
      <c r="AX53" s="98"/>
      <c r="AY53" s="98"/>
      <c r="AZ53" s="98"/>
      <c r="BA53" s="98"/>
      <c r="BB53" s="98"/>
      <c r="BC53" s="98"/>
      <c r="BD53" s="99"/>
      <c r="BE53" s="40"/>
    </row>
    <row r="54" s="6" customFormat="1" ht="32.4" customHeight="1">
      <c r="A54" s="6"/>
      <c r="B54" s="100"/>
      <c r="C54" s="101" t="s">
        <v>74</v>
      </c>
      <c r="D54" s="102"/>
      <c r="E54" s="102"/>
      <c r="F54" s="102"/>
      <c r="G54" s="102"/>
      <c r="H54" s="102"/>
      <c r="I54" s="102"/>
      <c r="J54" s="102"/>
      <c r="K54" s="102"/>
      <c r="L54" s="102"/>
      <c r="M54" s="102"/>
      <c r="N54" s="102"/>
      <c r="O54" s="102"/>
      <c r="P54" s="102"/>
      <c r="Q54" s="102"/>
      <c r="R54" s="102"/>
      <c r="S54" s="102"/>
      <c r="T54" s="102"/>
      <c r="U54" s="102"/>
      <c r="V54" s="102"/>
      <c r="W54" s="102"/>
      <c r="X54" s="102"/>
      <c r="Y54" s="102"/>
      <c r="Z54" s="102"/>
      <c r="AA54" s="102"/>
      <c r="AB54" s="102"/>
      <c r="AC54" s="102"/>
      <c r="AD54" s="102"/>
      <c r="AE54" s="102"/>
      <c r="AF54" s="102"/>
      <c r="AG54" s="103">
        <f>ROUND(AG55+AG56+AG57+AG74,2)</f>
        <v>0</v>
      </c>
      <c r="AH54" s="103"/>
      <c r="AI54" s="103"/>
      <c r="AJ54" s="103"/>
      <c r="AK54" s="103"/>
      <c r="AL54" s="103"/>
      <c r="AM54" s="103"/>
      <c r="AN54" s="104">
        <f>SUM(AG54,AT54)</f>
        <v>0</v>
      </c>
      <c r="AO54" s="104"/>
      <c r="AP54" s="104"/>
      <c r="AQ54" s="105" t="s">
        <v>19</v>
      </c>
      <c r="AR54" s="106"/>
      <c r="AS54" s="107">
        <f>ROUND(AS55+AS56+AS57+AS74,2)</f>
        <v>0</v>
      </c>
      <c r="AT54" s="108">
        <f>ROUND(SUM(AV54:AW54),2)</f>
        <v>0</v>
      </c>
      <c r="AU54" s="109">
        <f>ROUND(AU55+AU56+AU57+AU74,5)</f>
        <v>0</v>
      </c>
      <c r="AV54" s="108">
        <f>ROUND(AZ54*L29,2)</f>
        <v>0</v>
      </c>
      <c r="AW54" s="108">
        <f>ROUND(BA54*L30,2)</f>
        <v>0</v>
      </c>
      <c r="AX54" s="108">
        <f>ROUND(BB54*L29,2)</f>
        <v>0</v>
      </c>
      <c r="AY54" s="108">
        <f>ROUND(BC54*L30,2)</f>
        <v>0</v>
      </c>
      <c r="AZ54" s="108">
        <f>ROUND(AZ55+AZ56+AZ57+AZ74,2)</f>
        <v>0</v>
      </c>
      <c r="BA54" s="108">
        <f>ROUND(BA55+BA56+BA57+BA74,2)</f>
        <v>0</v>
      </c>
      <c r="BB54" s="108">
        <f>ROUND(BB55+BB56+BB57+BB74,2)</f>
        <v>0</v>
      </c>
      <c r="BC54" s="108">
        <f>ROUND(BC55+BC56+BC57+BC74,2)</f>
        <v>0</v>
      </c>
      <c r="BD54" s="110">
        <f>ROUND(BD55+BD56+BD57+BD74,2)</f>
        <v>0</v>
      </c>
      <c r="BE54" s="6"/>
      <c r="BS54" s="111" t="s">
        <v>75</v>
      </c>
      <c r="BT54" s="111" t="s">
        <v>76</v>
      </c>
      <c r="BU54" s="112" t="s">
        <v>77</v>
      </c>
      <c r="BV54" s="111" t="s">
        <v>78</v>
      </c>
      <c r="BW54" s="111" t="s">
        <v>5</v>
      </c>
      <c r="BX54" s="111" t="s">
        <v>79</v>
      </c>
      <c r="CL54" s="111" t="s">
        <v>19</v>
      </c>
    </row>
    <row r="55" s="7" customFormat="1" ht="24.75" customHeight="1">
      <c r="A55" s="113" t="s">
        <v>80</v>
      </c>
      <c r="B55" s="114"/>
      <c r="C55" s="115"/>
      <c r="D55" s="116" t="s">
        <v>81</v>
      </c>
      <c r="E55" s="116"/>
      <c r="F55" s="116"/>
      <c r="G55" s="116"/>
      <c r="H55" s="116"/>
      <c r="I55" s="117"/>
      <c r="J55" s="116" t="s">
        <v>82</v>
      </c>
      <c r="K55" s="116"/>
      <c r="L55" s="116"/>
      <c r="M55" s="116"/>
      <c r="N55" s="116"/>
      <c r="O55" s="116"/>
      <c r="P55" s="116"/>
      <c r="Q55" s="116"/>
      <c r="R55" s="116"/>
      <c r="S55" s="116"/>
      <c r="T55" s="116"/>
      <c r="U55" s="116"/>
      <c r="V55" s="116"/>
      <c r="W55" s="116"/>
      <c r="X55" s="116"/>
      <c r="Y55" s="116"/>
      <c r="Z55" s="116"/>
      <c r="AA55" s="116"/>
      <c r="AB55" s="116"/>
      <c r="AC55" s="116"/>
      <c r="AD55" s="116"/>
      <c r="AE55" s="116"/>
      <c r="AF55" s="116"/>
      <c r="AG55" s="118">
        <f>'A. - Zemní práce a bourán...'!J30</f>
        <v>0</v>
      </c>
      <c r="AH55" s="117"/>
      <c r="AI55" s="117"/>
      <c r="AJ55" s="117"/>
      <c r="AK55" s="117"/>
      <c r="AL55" s="117"/>
      <c r="AM55" s="117"/>
      <c r="AN55" s="118">
        <f>SUM(AG55,AT55)</f>
        <v>0</v>
      </c>
      <c r="AO55" s="117"/>
      <c r="AP55" s="117"/>
      <c r="AQ55" s="119" t="s">
        <v>83</v>
      </c>
      <c r="AR55" s="120"/>
      <c r="AS55" s="121">
        <v>0</v>
      </c>
      <c r="AT55" s="122">
        <f>ROUND(SUM(AV55:AW55),2)</f>
        <v>0</v>
      </c>
      <c r="AU55" s="123">
        <f>'A. - Zemní práce a bourán...'!P87</f>
        <v>0</v>
      </c>
      <c r="AV55" s="122">
        <f>'A. - Zemní práce a bourán...'!J33</f>
        <v>0</v>
      </c>
      <c r="AW55" s="122">
        <f>'A. - Zemní práce a bourán...'!J34</f>
        <v>0</v>
      </c>
      <c r="AX55" s="122">
        <f>'A. - Zemní práce a bourán...'!J35</f>
        <v>0</v>
      </c>
      <c r="AY55" s="122">
        <f>'A. - Zemní práce a bourán...'!J36</f>
        <v>0</v>
      </c>
      <c r="AZ55" s="122">
        <f>'A. - Zemní práce a bourán...'!F33</f>
        <v>0</v>
      </c>
      <c r="BA55" s="122">
        <f>'A. - Zemní práce a bourán...'!F34</f>
        <v>0</v>
      </c>
      <c r="BB55" s="122">
        <f>'A. - Zemní práce a bourán...'!F35</f>
        <v>0</v>
      </c>
      <c r="BC55" s="122">
        <f>'A. - Zemní práce a bourán...'!F36</f>
        <v>0</v>
      </c>
      <c r="BD55" s="124">
        <f>'A. - Zemní práce a bourán...'!F37</f>
        <v>0</v>
      </c>
      <c r="BE55" s="7"/>
      <c r="BT55" s="125" t="s">
        <v>84</v>
      </c>
      <c r="BV55" s="125" t="s">
        <v>78</v>
      </c>
      <c r="BW55" s="125" t="s">
        <v>85</v>
      </c>
      <c r="BX55" s="125" t="s">
        <v>5</v>
      </c>
      <c r="CL55" s="125" t="s">
        <v>19</v>
      </c>
      <c r="CM55" s="125" t="s">
        <v>86</v>
      </c>
    </row>
    <row r="56" s="7" customFormat="1" ht="37.5" customHeight="1">
      <c r="A56" s="113" t="s">
        <v>80</v>
      </c>
      <c r="B56" s="114"/>
      <c r="C56" s="115"/>
      <c r="D56" s="116" t="s">
        <v>87</v>
      </c>
      <c r="E56" s="116"/>
      <c r="F56" s="116"/>
      <c r="G56" s="116"/>
      <c r="H56" s="116"/>
      <c r="I56" s="117"/>
      <c r="J56" s="116" t="s">
        <v>88</v>
      </c>
      <c r="K56" s="116"/>
      <c r="L56" s="116"/>
      <c r="M56" s="116"/>
      <c r="N56" s="116"/>
      <c r="O56" s="116"/>
      <c r="P56" s="116"/>
      <c r="Q56" s="116"/>
      <c r="R56" s="116"/>
      <c r="S56" s="116"/>
      <c r="T56" s="116"/>
      <c r="U56" s="116"/>
      <c r="V56" s="116"/>
      <c r="W56" s="116"/>
      <c r="X56" s="116"/>
      <c r="Y56" s="116"/>
      <c r="Z56" s="116"/>
      <c r="AA56" s="116"/>
      <c r="AB56" s="116"/>
      <c r="AC56" s="116"/>
      <c r="AD56" s="116"/>
      <c r="AE56" s="116"/>
      <c r="AF56" s="116"/>
      <c r="AG56" s="118">
        <f>'B. - Zakládání jímkování ...'!J30</f>
        <v>0</v>
      </c>
      <c r="AH56" s="117"/>
      <c r="AI56" s="117"/>
      <c r="AJ56" s="117"/>
      <c r="AK56" s="117"/>
      <c r="AL56" s="117"/>
      <c r="AM56" s="117"/>
      <c r="AN56" s="118">
        <f>SUM(AG56,AT56)</f>
        <v>0</v>
      </c>
      <c r="AO56" s="117"/>
      <c r="AP56" s="117"/>
      <c r="AQ56" s="119" t="s">
        <v>83</v>
      </c>
      <c r="AR56" s="120"/>
      <c r="AS56" s="121">
        <v>0</v>
      </c>
      <c r="AT56" s="122">
        <f>ROUND(SUM(AV56:AW56),2)</f>
        <v>0</v>
      </c>
      <c r="AU56" s="123">
        <f>'B. - Zakládání jímkování ...'!P85</f>
        <v>0</v>
      </c>
      <c r="AV56" s="122">
        <f>'B. - Zakládání jímkování ...'!J33</f>
        <v>0</v>
      </c>
      <c r="AW56" s="122">
        <f>'B. - Zakládání jímkování ...'!J34</f>
        <v>0</v>
      </c>
      <c r="AX56" s="122">
        <f>'B. - Zakládání jímkování ...'!J35</f>
        <v>0</v>
      </c>
      <c r="AY56" s="122">
        <f>'B. - Zakládání jímkování ...'!J36</f>
        <v>0</v>
      </c>
      <c r="AZ56" s="122">
        <f>'B. - Zakládání jímkování ...'!F33</f>
        <v>0</v>
      </c>
      <c r="BA56" s="122">
        <f>'B. - Zakládání jímkování ...'!F34</f>
        <v>0</v>
      </c>
      <c r="BB56" s="122">
        <f>'B. - Zakládání jímkování ...'!F35</f>
        <v>0</v>
      </c>
      <c r="BC56" s="122">
        <f>'B. - Zakládání jímkování ...'!F36</f>
        <v>0</v>
      </c>
      <c r="BD56" s="124">
        <f>'B. - Zakládání jímkování ...'!F37</f>
        <v>0</v>
      </c>
      <c r="BE56" s="7"/>
      <c r="BT56" s="125" t="s">
        <v>84</v>
      </c>
      <c r="BV56" s="125" t="s">
        <v>78</v>
      </c>
      <c r="BW56" s="125" t="s">
        <v>89</v>
      </c>
      <c r="BX56" s="125" t="s">
        <v>5</v>
      </c>
      <c r="CL56" s="125" t="s">
        <v>19</v>
      </c>
      <c r="CM56" s="125" t="s">
        <v>86</v>
      </c>
    </row>
    <row r="57" s="7" customFormat="1" ht="16.5" customHeight="1">
      <c r="A57" s="7"/>
      <c r="B57" s="114"/>
      <c r="C57" s="115"/>
      <c r="D57" s="116" t="s">
        <v>90</v>
      </c>
      <c r="E57" s="116"/>
      <c r="F57" s="116"/>
      <c r="G57" s="116"/>
      <c r="H57" s="116"/>
      <c r="I57" s="117"/>
      <c r="J57" s="116" t="s">
        <v>91</v>
      </c>
      <c r="K57" s="116"/>
      <c r="L57" s="116"/>
      <c r="M57" s="116"/>
      <c r="N57" s="116"/>
      <c r="O57" s="116"/>
      <c r="P57" s="116"/>
      <c r="Q57" s="116"/>
      <c r="R57" s="116"/>
      <c r="S57" s="116"/>
      <c r="T57" s="116"/>
      <c r="U57" s="116"/>
      <c r="V57" s="116"/>
      <c r="W57" s="116"/>
      <c r="X57" s="116"/>
      <c r="Y57" s="116"/>
      <c r="Z57" s="116"/>
      <c r="AA57" s="116"/>
      <c r="AB57" s="116"/>
      <c r="AC57" s="116"/>
      <c r="AD57" s="116"/>
      <c r="AE57" s="116"/>
      <c r="AF57" s="116"/>
      <c r="AG57" s="126">
        <f>ROUND(AG58+SUM(AG59:AG62)+SUM(AG66:AG73),2)</f>
        <v>0</v>
      </c>
      <c r="AH57" s="117"/>
      <c r="AI57" s="117"/>
      <c r="AJ57" s="117"/>
      <c r="AK57" s="117"/>
      <c r="AL57" s="117"/>
      <c r="AM57" s="117"/>
      <c r="AN57" s="118">
        <f>SUM(AG57,AT57)</f>
        <v>0</v>
      </c>
      <c r="AO57" s="117"/>
      <c r="AP57" s="117"/>
      <c r="AQ57" s="119" t="s">
        <v>83</v>
      </c>
      <c r="AR57" s="120"/>
      <c r="AS57" s="121">
        <f>ROUND(AS58+SUM(AS59:AS62)+SUM(AS66:AS73),2)</f>
        <v>0</v>
      </c>
      <c r="AT57" s="122">
        <f>ROUND(SUM(AV57:AW57),2)</f>
        <v>0</v>
      </c>
      <c r="AU57" s="123">
        <f>ROUND(AU58+SUM(AU59:AU62)+SUM(AU66:AU73),5)</f>
        <v>0</v>
      </c>
      <c r="AV57" s="122">
        <f>ROUND(AZ57*L29,2)</f>
        <v>0</v>
      </c>
      <c r="AW57" s="122">
        <f>ROUND(BA57*L30,2)</f>
        <v>0</v>
      </c>
      <c r="AX57" s="122">
        <f>ROUND(BB57*L29,2)</f>
        <v>0</v>
      </c>
      <c r="AY57" s="122">
        <f>ROUND(BC57*L30,2)</f>
        <v>0</v>
      </c>
      <c r="AZ57" s="122">
        <f>ROUND(AZ58+SUM(AZ59:AZ62)+SUM(AZ66:AZ73),2)</f>
        <v>0</v>
      </c>
      <c r="BA57" s="122">
        <f>ROUND(BA58+SUM(BA59:BA62)+SUM(BA66:BA73),2)</f>
        <v>0</v>
      </c>
      <c r="BB57" s="122">
        <f>ROUND(BB58+SUM(BB59:BB62)+SUM(BB66:BB73),2)</f>
        <v>0</v>
      </c>
      <c r="BC57" s="122">
        <f>ROUND(BC58+SUM(BC59:BC62)+SUM(BC66:BC73),2)</f>
        <v>0</v>
      </c>
      <c r="BD57" s="124">
        <f>ROUND(BD58+SUM(BD59:BD62)+SUM(BD66:BD73),2)</f>
        <v>0</v>
      </c>
      <c r="BE57" s="7"/>
      <c r="BS57" s="125" t="s">
        <v>75</v>
      </c>
      <c r="BT57" s="125" t="s">
        <v>84</v>
      </c>
      <c r="BU57" s="125" t="s">
        <v>77</v>
      </c>
      <c r="BV57" s="125" t="s">
        <v>78</v>
      </c>
      <c r="BW57" s="125" t="s">
        <v>92</v>
      </c>
      <c r="BX57" s="125" t="s">
        <v>5</v>
      </c>
      <c r="CL57" s="125" t="s">
        <v>19</v>
      </c>
      <c r="CM57" s="125" t="s">
        <v>86</v>
      </c>
    </row>
    <row r="58" s="4" customFormat="1" ht="16.5" customHeight="1">
      <c r="A58" s="113" t="s">
        <v>80</v>
      </c>
      <c r="B58" s="65"/>
      <c r="C58" s="127"/>
      <c r="D58" s="127"/>
      <c r="E58" s="128" t="s">
        <v>93</v>
      </c>
      <c r="F58" s="128"/>
      <c r="G58" s="128"/>
      <c r="H58" s="128"/>
      <c r="I58" s="128"/>
      <c r="J58" s="127"/>
      <c r="K58" s="128" t="s">
        <v>94</v>
      </c>
      <c r="L58" s="128"/>
      <c r="M58" s="128"/>
      <c r="N58" s="128"/>
      <c r="O58" s="128"/>
      <c r="P58" s="128"/>
      <c r="Q58" s="128"/>
      <c r="R58" s="128"/>
      <c r="S58" s="128"/>
      <c r="T58" s="128"/>
      <c r="U58" s="128"/>
      <c r="V58" s="128"/>
      <c r="W58" s="128"/>
      <c r="X58" s="128"/>
      <c r="Y58" s="128"/>
      <c r="Z58" s="128"/>
      <c r="AA58" s="128"/>
      <c r="AB58" s="128"/>
      <c r="AC58" s="128"/>
      <c r="AD58" s="128"/>
      <c r="AE58" s="128"/>
      <c r="AF58" s="128"/>
      <c r="AG58" s="129">
        <f>'PS 21 - MVE – Technologic...'!J32</f>
        <v>0</v>
      </c>
      <c r="AH58" s="127"/>
      <c r="AI58" s="127"/>
      <c r="AJ58" s="127"/>
      <c r="AK58" s="127"/>
      <c r="AL58" s="127"/>
      <c r="AM58" s="127"/>
      <c r="AN58" s="129">
        <f>SUM(AG58,AT58)</f>
        <v>0</v>
      </c>
      <c r="AO58" s="127"/>
      <c r="AP58" s="127"/>
      <c r="AQ58" s="130" t="s">
        <v>95</v>
      </c>
      <c r="AR58" s="67"/>
      <c r="AS58" s="131">
        <v>0</v>
      </c>
      <c r="AT58" s="132">
        <f>ROUND(SUM(AV58:AW58),2)</f>
        <v>0</v>
      </c>
      <c r="AU58" s="133">
        <f>'PS 21 - MVE – Technologic...'!P89</f>
        <v>0</v>
      </c>
      <c r="AV58" s="132">
        <f>'PS 21 - MVE – Technologic...'!J35</f>
        <v>0</v>
      </c>
      <c r="AW58" s="132">
        <f>'PS 21 - MVE – Technologic...'!J36</f>
        <v>0</v>
      </c>
      <c r="AX58" s="132">
        <f>'PS 21 - MVE – Technologic...'!J37</f>
        <v>0</v>
      </c>
      <c r="AY58" s="132">
        <f>'PS 21 - MVE – Technologic...'!J38</f>
        <v>0</v>
      </c>
      <c r="AZ58" s="132">
        <f>'PS 21 - MVE – Technologic...'!F35</f>
        <v>0</v>
      </c>
      <c r="BA58" s="132">
        <f>'PS 21 - MVE – Technologic...'!F36</f>
        <v>0</v>
      </c>
      <c r="BB58" s="132">
        <f>'PS 21 - MVE – Technologic...'!F37</f>
        <v>0</v>
      </c>
      <c r="BC58" s="132">
        <f>'PS 21 - MVE – Technologic...'!F38</f>
        <v>0</v>
      </c>
      <c r="BD58" s="134">
        <f>'PS 21 - MVE – Technologic...'!F39</f>
        <v>0</v>
      </c>
      <c r="BE58" s="4"/>
      <c r="BT58" s="135" t="s">
        <v>86</v>
      </c>
      <c r="BV58" s="135" t="s">
        <v>78</v>
      </c>
      <c r="BW58" s="135" t="s">
        <v>96</v>
      </c>
      <c r="BX58" s="135" t="s">
        <v>92</v>
      </c>
      <c r="CL58" s="135" t="s">
        <v>19</v>
      </c>
    </row>
    <row r="59" s="4" customFormat="1" ht="16.5" customHeight="1">
      <c r="A59" s="113" t="s">
        <v>80</v>
      </c>
      <c r="B59" s="65"/>
      <c r="C59" s="127"/>
      <c r="D59" s="127"/>
      <c r="E59" s="128" t="s">
        <v>97</v>
      </c>
      <c r="F59" s="128"/>
      <c r="G59" s="128"/>
      <c r="H59" s="128"/>
      <c r="I59" s="128"/>
      <c r="J59" s="127"/>
      <c r="K59" s="128" t="s">
        <v>98</v>
      </c>
      <c r="L59" s="128"/>
      <c r="M59" s="128"/>
      <c r="N59" s="128"/>
      <c r="O59" s="128"/>
      <c r="P59" s="128"/>
      <c r="Q59" s="128"/>
      <c r="R59" s="128"/>
      <c r="S59" s="128"/>
      <c r="T59" s="128"/>
      <c r="U59" s="128"/>
      <c r="V59" s="128"/>
      <c r="W59" s="128"/>
      <c r="X59" s="128"/>
      <c r="Y59" s="128"/>
      <c r="Z59" s="128"/>
      <c r="AA59" s="128"/>
      <c r="AB59" s="128"/>
      <c r="AC59" s="128"/>
      <c r="AD59" s="128"/>
      <c r="AE59" s="128"/>
      <c r="AF59" s="128"/>
      <c r="AG59" s="129">
        <f>'PS 22 - MVE – technologic...'!J32</f>
        <v>0</v>
      </c>
      <c r="AH59" s="127"/>
      <c r="AI59" s="127"/>
      <c r="AJ59" s="127"/>
      <c r="AK59" s="127"/>
      <c r="AL59" s="127"/>
      <c r="AM59" s="127"/>
      <c r="AN59" s="129">
        <f>SUM(AG59,AT59)</f>
        <v>0</v>
      </c>
      <c r="AO59" s="127"/>
      <c r="AP59" s="127"/>
      <c r="AQ59" s="130" t="s">
        <v>95</v>
      </c>
      <c r="AR59" s="67"/>
      <c r="AS59" s="131">
        <v>0</v>
      </c>
      <c r="AT59" s="132">
        <f>ROUND(SUM(AV59:AW59),2)</f>
        <v>0</v>
      </c>
      <c r="AU59" s="133">
        <f>'PS 22 - MVE – technologic...'!P88</f>
        <v>0</v>
      </c>
      <c r="AV59" s="132">
        <f>'PS 22 - MVE – technologic...'!J35</f>
        <v>0</v>
      </c>
      <c r="AW59" s="132">
        <f>'PS 22 - MVE – technologic...'!J36</f>
        <v>0</v>
      </c>
      <c r="AX59" s="132">
        <f>'PS 22 - MVE – technologic...'!J37</f>
        <v>0</v>
      </c>
      <c r="AY59" s="132">
        <f>'PS 22 - MVE – technologic...'!J38</f>
        <v>0</v>
      </c>
      <c r="AZ59" s="132">
        <f>'PS 22 - MVE – technologic...'!F35</f>
        <v>0</v>
      </c>
      <c r="BA59" s="132">
        <f>'PS 22 - MVE – technologic...'!F36</f>
        <v>0</v>
      </c>
      <c r="BB59" s="132">
        <f>'PS 22 - MVE – technologic...'!F37</f>
        <v>0</v>
      </c>
      <c r="BC59" s="132">
        <f>'PS 22 - MVE – technologic...'!F38</f>
        <v>0</v>
      </c>
      <c r="BD59" s="134">
        <f>'PS 22 - MVE – technologic...'!F39</f>
        <v>0</v>
      </c>
      <c r="BE59" s="4"/>
      <c r="BT59" s="135" t="s">
        <v>86</v>
      </c>
      <c r="BV59" s="135" t="s">
        <v>78</v>
      </c>
      <c r="BW59" s="135" t="s">
        <v>99</v>
      </c>
      <c r="BX59" s="135" t="s">
        <v>92</v>
      </c>
      <c r="CL59" s="135" t="s">
        <v>19</v>
      </c>
    </row>
    <row r="60" s="4" customFormat="1" ht="16.5" customHeight="1">
      <c r="A60" s="113" t="s">
        <v>80</v>
      </c>
      <c r="B60" s="65"/>
      <c r="C60" s="127"/>
      <c r="D60" s="127"/>
      <c r="E60" s="128" t="s">
        <v>100</v>
      </c>
      <c r="F60" s="128"/>
      <c r="G60" s="128"/>
      <c r="H60" s="128"/>
      <c r="I60" s="128"/>
      <c r="J60" s="127"/>
      <c r="K60" s="128" t="s">
        <v>101</v>
      </c>
      <c r="L60" s="128"/>
      <c r="M60" s="128"/>
      <c r="N60" s="128"/>
      <c r="O60" s="128"/>
      <c r="P60" s="128"/>
      <c r="Q60" s="128"/>
      <c r="R60" s="128"/>
      <c r="S60" s="128"/>
      <c r="T60" s="128"/>
      <c r="U60" s="128"/>
      <c r="V60" s="128"/>
      <c r="W60" s="128"/>
      <c r="X60" s="128"/>
      <c r="Y60" s="128"/>
      <c r="Z60" s="128"/>
      <c r="AA60" s="128"/>
      <c r="AB60" s="128"/>
      <c r="AC60" s="128"/>
      <c r="AD60" s="128"/>
      <c r="AE60" s="128"/>
      <c r="AF60" s="128"/>
      <c r="AG60" s="129">
        <f>'PS 25 - Objekt Stará Pila...'!J32</f>
        <v>0</v>
      </c>
      <c r="AH60" s="127"/>
      <c r="AI60" s="127"/>
      <c r="AJ60" s="127"/>
      <c r="AK60" s="127"/>
      <c r="AL60" s="127"/>
      <c r="AM60" s="127"/>
      <c r="AN60" s="129">
        <f>SUM(AG60,AT60)</f>
        <v>0</v>
      </c>
      <c r="AO60" s="127"/>
      <c r="AP60" s="127"/>
      <c r="AQ60" s="130" t="s">
        <v>95</v>
      </c>
      <c r="AR60" s="67"/>
      <c r="AS60" s="131">
        <v>0</v>
      </c>
      <c r="AT60" s="132">
        <f>ROUND(SUM(AV60:AW60),2)</f>
        <v>0</v>
      </c>
      <c r="AU60" s="133">
        <f>'PS 25 - Objekt Stará Pila...'!P87</f>
        <v>0</v>
      </c>
      <c r="AV60" s="132">
        <f>'PS 25 - Objekt Stará Pila...'!J35</f>
        <v>0</v>
      </c>
      <c r="AW60" s="132">
        <f>'PS 25 - Objekt Stará Pila...'!J36</f>
        <v>0</v>
      </c>
      <c r="AX60" s="132">
        <f>'PS 25 - Objekt Stará Pila...'!J37</f>
        <v>0</v>
      </c>
      <c r="AY60" s="132">
        <f>'PS 25 - Objekt Stará Pila...'!J38</f>
        <v>0</v>
      </c>
      <c r="AZ60" s="132">
        <f>'PS 25 - Objekt Stará Pila...'!F35</f>
        <v>0</v>
      </c>
      <c r="BA60" s="132">
        <f>'PS 25 - Objekt Stará Pila...'!F36</f>
        <v>0</v>
      </c>
      <c r="BB60" s="132">
        <f>'PS 25 - Objekt Stará Pila...'!F37</f>
        <v>0</v>
      </c>
      <c r="BC60" s="132">
        <f>'PS 25 - Objekt Stará Pila...'!F38</f>
        <v>0</v>
      </c>
      <c r="BD60" s="134">
        <f>'PS 25 - Objekt Stará Pila...'!F39</f>
        <v>0</v>
      </c>
      <c r="BE60" s="4"/>
      <c r="BT60" s="135" t="s">
        <v>86</v>
      </c>
      <c r="BV60" s="135" t="s">
        <v>78</v>
      </c>
      <c r="BW60" s="135" t="s">
        <v>102</v>
      </c>
      <c r="BX60" s="135" t="s">
        <v>92</v>
      </c>
      <c r="CL60" s="135" t="s">
        <v>19</v>
      </c>
    </row>
    <row r="61" s="4" customFormat="1" ht="16.5" customHeight="1">
      <c r="A61" s="113" t="s">
        <v>80</v>
      </c>
      <c r="B61" s="65"/>
      <c r="C61" s="127"/>
      <c r="D61" s="127"/>
      <c r="E61" s="128" t="s">
        <v>103</v>
      </c>
      <c r="F61" s="128"/>
      <c r="G61" s="128"/>
      <c r="H61" s="128"/>
      <c r="I61" s="128"/>
      <c r="J61" s="127"/>
      <c r="K61" s="128" t="s">
        <v>104</v>
      </c>
      <c r="L61" s="128"/>
      <c r="M61" s="128"/>
      <c r="N61" s="128"/>
      <c r="O61" s="128"/>
      <c r="P61" s="128"/>
      <c r="Q61" s="128"/>
      <c r="R61" s="128"/>
      <c r="S61" s="128"/>
      <c r="T61" s="128"/>
      <c r="U61" s="128"/>
      <c r="V61" s="128"/>
      <c r="W61" s="128"/>
      <c r="X61" s="128"/>
      <c r="Y61" s="128"/>
      <c r="Z61" s="128"/>
      <c r="AA61" s="128"/>
      <c r="AB61" s="128"/>
      <c r="AC61" s="128"/>
      <c r="AD61" s="128"/>
      <c r="AE61" s="128"/>
      <c r="AF61" s="128"/>
      <c r="AG61" s="129">
        <f>'SO 01 - Vtokový objekt'!J32</f>
        <v>0</v>
      </c>
      <c r="AH61" s="127"/>
      <c r="AI61" s="127"/>
      <c r="AJ61" s="127"/>
      <c r="AK61" s="127"/>
      <c r="AL61" s="127"/>
      <c r="AM61" s="127"/>
      <c r="AN61" s="129">
        <f>SUM(AG61,AT61)</f>
        <v>0</v>
      </c>
      <c r="AO61" s="127"/>
      <c r="AP61" s="127"/>
      <c r="AQ61" s="130" t="s">
        <v>95</v>
      </c>
      <c r="AR61" s="67"/>
      <c r="AS61" s="131">
        <v>0</v>
      </c>
      <c r="AT61" s="132">
        <f>ROUND(SUM(AV61:AW61),2)</f>
        <v>0</v>
      </c>
      <c r="AU61" s="133">
        <f>'SO 01 - Vtokový objekt'!P94</f>
        <v>0</v>
      </c>
      <c r="AV61" s="132">
        <f>'SO 01 - Vtokový objekt'!J35</f>
        <v>0</v>
      </c>
      <c r="AW61" s="132">
        <f>'SO 01 - Vtokový objekt'!J36</f>
        <v>0</v>
      </c>
      <c r="AX61" s="132">
        <f>'SO 01 - Vtokový objekt'!J37</f>
        <v>0</v>
      </c>
      <c r="AY61" s="132">
        <f>'SO 01 - Vtokový objekt'!J38</f>
        <v>0</v>
      </c>
      <c r="AZ61" s="132">
        <f>'SO 01 - Vtokový objekt'!F35</f>
        <v>0</v>
      </c>
      <c r="BA61" s="132">
        <f>'SO 01 - Vtokový objekt'!F36</f>
        <v>0</v>
      </c>
      <c r="BB61" s="132">
        <f>'SO 01 - Vtokový objekt'!F37</f>
        <v>0</v>
      </c>
      <c r="BC61" s="132">
        <f>'SO 01 - Vtokový objekt'!F38</f>
        <v>0</v>
      </c>
      <c r="BD61" s="134">
        <f>'SO 01 - Vtokový objekt'!F39</f>
        <v>0</v>
      </c>
      <c r="BE61" s="4"/>
      <c r="BT61" s="135" t="s">
        <v>86</v>
      </c>
      <c r="BV61" s="135" t="s">
        <v>78</v>
      </c>
      <c r="BW61" s="135" t="s">
        <v>105</v>
      </c>
      <c r="BX61" s="135" t="s">
        <v>92</v>
      </c>
      <c r="CL61" s="135" t="s">
        <v>19</v>
      </c>
    </row>
    <row r="62" s="4" customFormat="1" ht="16.5" customHeight="1">
      <c r="A62" s="4"/>
      <c r="B62" s="65"/>
      <c r="C62" s="127"/>
      <c r="D62" s="127"/>
      <c r="E62" s="128" t="s">
        <v>106</v>
      </c>
      <c r="F62" s="128"/>
      <c r="G62" s="128"/>
      <c r="H62" s="128"/>
      <c r="I62" s="128"/>
      <c r="J62" s="127"/>
      <c r="K62" s="128" t="s">
        <v>107</v>
      </c>
      <c r="L62" s="128"/>
      <c r="M62" s="128"/>
      <c r="N62" s="128"/>
      <c r="O62" s="128"/>
      <c r="P62" s="128"/>
      <c r="Q62" s="128"/>
      <c r="R62" s="128"/>
      <c r="S62" s="128"/>
      <c r="T62" s="128"/>
      <c r="U62" s="128"/>
      <c r="V62" s="128"/>
      <c r="W62" s="128"/>
      <c r="X62" s="128"/>
      <c r="Y62" s="128"/>
      <c r="Z62" s="128"/>
      <c r="AA62" s="128"/>
      <c r="AB62" s="128"/>
      <c r="AC62" s="128"/>
      <c r="AD62" s="128"/>
      <c r="AE62" s="128"/>
      <c r="AF62" s="128"/>
      <c r="AG62" s="136">
        <f>ROUND(SUM(AG63:AG65),2)</f>
        <v>0</v>
      </c>
      <c r="AH62" s="127"/>
      <c r="AI62" s="127"/>
      <c r="AJ62" s="127"/>
      <c r="AK62" s="127"/>
      <c r="AL62" s="127"/>
      <c r="AM62" s="127"/>
      <c r="AN62" s="129">
        <f>SUM(AG62,AT62)</f>
        <v>0</v>
      </c>
      <c r="AO62" s="127"/>
      <c r="AP62" s="127"/>
      <c r="AQ62" s="130" t="s">
        <v>95</v>
      </c>
      <c r="AR62" s="67"/>
      <c r="AS62" s="131">
        <f>ROUND(SUM(AS63:AS65),2)</f>
        <v>0</v>
      </c>
      <c r="AT62" s="132">
        <f>ROUND(SUM(AV62:AW62),2)</f>
        <v>0</v>
      </c>
      <c r="AU62" s="133">
        <f>ROUND(SUM(AU63:AU65),5)</f>
        <v>0</v>
      </c>
      <c r="AV62" s="132">
        <f>ROUND(AZ62*L29,2)</f>
        <v>0</v>
      </c>
      <c r="AW62" s="132">
        <f>ROUND(BA62*L30,2)</f>
        <v>0</v>
      </c>
      <c r="AX62" s="132">
        <f>ROUND(BB62*L29,2)</f>
        <v>0</v>
      </c>
      <c r="AY62" s="132">
        <f>ROUND(BC62*L30,2)</f>
        <v>0</v>
      </c>
      <c r="AZ62" s="132">
        <f>ROUND(SUM(AZ63:AZ65),2)</f>
        <v>0</v>
      </c>
      <c r="BA62" s="132">
        <f>ROUND(SUM(BA63:BA65),2)</f>
        <v>0</v>
      </c>
      <c r="BB62" s="132">
        <f>ROUND(SUM(BB63:BB65),2)</f>
        <v>0</v>
      </c>
      <c r="BC62" s="132">
        <f>ROUND(SUM(BC63:BC65),2)</f>
        <v>0</v>
      </c>
      <c r="BD62" s="134">
        <f>ROUND(SUM(BD63:BD65),2)</f>
        <v>0</v>
      </c>
      <c r="BE62" s="4"/>
      <c r="BS62" s="135" t="s">
        <v>75</v>
      </c>
      <c r="BT62" s="135" t="s">
        <v>86</v>
      </c>
      <c r="BU62" s="135" t="s">
        <v>77</v>
      </c>
      <c r="BV62" s="135" t="s">
        <v>78</v>
      </c>
      <c r="BW62" s="135" t="s">
        <v>108</v>
      </c>
      <c r="BX62" s="135" t="s">
        <v>92</v>
      </c>
      <c r="CL62" s="135" t="s">
        <v>19</v>
      </c>
    </row>
    <row r="63" s="4" customFormat="1" ht="16.5" customHeight="1">
      <c r="A63" s="113" t="s">
        <v>80</v>
      </c>
      <c r="B63" s="65"/>
      <c r="C63" s="127"/>
      <c r="D63" s="127"/>
      <c r="E63" s="127"/>
      <c r="F63" s="128" t="s">
        <v>109</v>
      </c>
      <c r="G63" s="128"/>
      <c r="H63" s="128"/>
      <c r="I63" s="128"/>
      <c r="J63" s="128"/>
      <c r="K63" s="127"/>
      <c r="L63" s="128" t="s">
        <v>110</v>
      </c>
      <c r="M63" s="128"/>
      <c r="N63" s="128"/>
      <c r="O63" s="128"/>
      <c r="P63" s="128"/>
      <c r="Q63" s="128"/>
      <c r="R63" s="128"/>
      <c r="S63" s="128"/>
      <c r="T63" s="128"/>
      <c r="U63" s="128"/>
      <c r="V63" s="128"/>
      <c r="W63" s="128"/>
      <c r="X63" s="128"/>
      <c r="Y63" s="128"/>
      <c r="Z63" s="128"/>
      <c r="AA63" s="128"/>
      <c r="AB63" s="128"/>
      <c r="AC63" s="128"/>
      <c r="AD63" s="128"/>
      <c r="AE63" s="128"/>
      <c r="AF63" s="128"/>
      <c r="AG63" s="129">
        <f>'SO 02.1 - Strojovna MVE –...'!J34</f>
        <v>0</v>
      </c>
      <c r="AH63" s="127"/>
      <c r="AI63" s="127"/>
      <c r="AJ63" s="127"/>
      <c r="AK63" s="127"/>
      <c r="AL63" s="127"/>
      <c r="AM63" s="127"/>
      <c r="AN63" s="129">
        <f>SUM(AG63,AT63)</f>
        <v>0</v>
      </c>
      <c r="AO63" s="127"/>
      <c r="AP63" s="127"/>
      <c r="AQ63" s="130" t="s">
        <v>95</v>
      </c>
      <c r="AR63" s="67"/>
      <c r="AS63" s="131">
        <v>0</v>
      </c>
      <c r="AT63" s="132">
        <f>ROUND(SUM(AV63:AW63),2)</f>
        <v>0</v>
      </c>
      <c r="AU63" s="133">
        <f>'SO 02.1 - Strojovna MVE –...'!P102</f>
        <v>0</v>
      </c>
      <c r="AV63" s="132">
        <f>'SO 02.1 - Strojovna MVE –...'!J37</f>
        <v>0</v>
      </c>
      <c r="AW63" s="132">
        <f>'SO 02.1 - Strojovna MVE –...'!J38</f>
        <v>0</v>
      </c>
      <c r="AX63" s="132">
        <f>'SO 02.1 - Strojovna MVE –...'!J39</f>
        <v>0</v>
      </c>
      <c r="AY63" s="132">
        <f>'SO 02.1 - Strojovna MVE –...'!J40</f>
        <v>0</v>
      </c>
      <c r="AZ63" s="132">
        <f>'SO 02.1 - Strojovna MVE –...'!F37</f>
        <v>0</v>
      </c>
      <c r="BA63" s="132">
        <f>'SO 02.1 - Strojovna MVE –...'!F38</f>
        <v>0</v>
      </c>
      <c r="BB63" s="132">
        <f>'SO 02.1 - Strojovna MVE –...'!F39</f>
        <v>0</v>
      </c>
      <c r="BC63" s="132">
        <f>'SO 02.1 - Strojovna MVE –...'!F40</f>
        <v>0</v>
      </c>
      <c r="BD63" s="134">
        <f>'SO 02.1 - Strojovna MVE –...'!F41</f>
        <v>0</v>
      </c>
      <c r="BE63" s="4"/>
      <c r="BT63" s="135" t="s">
        <v>111</v>
      </c>
      <c r="BV63" s="135" t="s">
        <v>78</v>
      </c>
      <c r="BW63" s="135" t="s">
        <v>112</v>
      </c>
      <c r="BX63" s="135" t="s">
        <v>108</v>
      </c>
      <c r="CL63" s="135" t="s">
        <v>19</v>
      </c>
    </row>
    <row r="64" s="4" customFormat="1" ht="16.5" customHeight="1">
      <c r="A64" s="113" t="s">
        <v>80</v>
      </c>
      <c r="B64" s="65"/>
      <c r="C64" s="127"/>
      <c r="D64" s="127"/>
      <c r="E64" s="127"/>
      <c r="F64" s="128" t="s">
        <v>113</v>
      </c>
      <c r="G64" s="128"/>
      <c r="H64" s="128"/>
      <c r="I64" s="128"/>
      <c r="J64" s="128"/>
      <c r="K64" s="127"/>
      <c r="L64" s="128" t="s">
        <v>114</v>
      </c>
      <c r="M64" s="128"/>
      <c r="N64" s="128"/>
      <c r="O64" s="128"/>
      <c r="P64" s="128"/>
      <c r="Q64" s="128"/>
      <c r="R64" s="128"/>
      <c r="S64" s="128"/>
      <c r="T64" s="128"/>
      <c r="U64" s="128"/>
      <c r="V64" s="128"/>
      <c r="W64" s="128"/>
      <c r="X64" s="128"/>
      <c r="Y64" s="128"/>
      <c r="Z64" s="128"/>
      <c r="AA64" s="128"/>
      <c r="AB64" s="128"/>
      <c r="AC64" s="128"/>
      <c r="AD64" s="128"/>
      <c r="AE64" s="128"/>
      <c r="AF64" s="128"/>
      <c r="AG64" s="129">
        <f>'SO 02.2 - Strojovna MVE –...'!J34</f>
        <v>0</v>
      </c>
      <c r="AH64" s="127"/>
      <c r="AI64" s="127"/>
      <c r="AJ64" s="127"/>
      <c r="AK64" s="127"/>
      <c r="AL64" s="127"/>
      <c r="AM64" s="127"/>
      <c r="AN64" s="129">
        <f>SUM(AG64,AT64)</f>
        <v>0</v>
      </c>
      <c r="AO64" s="127"/>
      <c r="AP64" s="127"/>
      <c r="AQ64" s="130" t="s">
        <v>95</v>
      </c>
      <c r="AR64" s="67"/>
      <c r="AS64" s="131">
        <v>0</v>
      </c>
      <c r="AT64" s="132">
        <f>ROUND(SUM(AV64:AW64),2)</f>
        <v>0</v>
      </c>
      <c r="AU64" s="133">
        <f>'SO 02.2 - Strojovna MVE –...'!P103</f>
        <v>0</v>
      </c>
      <c r="AV64" s="132">
        <f>'SO 02.2 - Strojovna MVE –...'!J37</f>
        <v>0</v>
      </c>
      <c r="AW64" s="132">
        <f>'SO 02.2 - Strojovna MVE –...'!J38</f>
        <v>0</v>
      </c>
      <c r="AX64" s="132">
        <f>'SO 02.2 - Strojovna MVE –...'!J39</f>
        <v>0</v>
      </c>
      <c r="AY64" s="132">
        <f>'SO 02.2 - Strojovna MVE –...'!J40</f>
        <v>0</v>
      </c>
      <c r="AZ64" s="132">
        <f>'SO 02.2 - Strojovna MVE –...'!F37</f>
        <v>0</v>
      </c>
      <c r="BA64" s="132">
        <f>'SO 02.2 - Strojovna MVE –...'!F38</f>
        <v>0</v>
      </c>
      <c r="BB64" s="132">
        <f>'SO 02.2 - Strojovna MVE –...'!F39</f>
        <v>0</v>
      </c>
      <c r="BC64" s="132">
        <f>'SO 02.2 - Strojovna MVE –...'!F40</f>
        <v>0</v>
      </c>
      <c r="BD64" s="134">
        <f>'SO 02.2 - Strojovna MVE –...'!F41</f>
        <v>0</v>
      </c>
      <c r="BE64" s="4"/>
      <c r="BT64" s="135" t="s">
        <v>111</v>
      </c>
      <c r="BV64" s="135" t="s">
        <v>78</v>
      </c>
      <c r="BW64" s="135" t="s">
        <v>115</v>
      </c>
      <c r="BX64" s="135" t="s">
        <v>108</v>
      </c>
      <c r="CL64" s="135" t="s">
        <v>19</v>
      </c>
    </row>
    <row r="65" s="4" customFormat="1" ht="23.25" customHeight="1">
      <c r="A65" s="113" t="s">
        <v>80</v>
      </c>
      <c r="B65" s="65"/>
      <c r="C65" s="127"/>
      <c r="D65" s="127"/>
      <c r="E65" s="127"/>
      <c r="F65" s="128" t="s">
        <v>116</v>
      </c>
      <c r="G65" s="128"/>
      <c r="H65" s="128"/>
      <c r="I65" s="128"/>
      <c r="J65" s="128"/>
      <c r="K65" s="127"/>
      <c r="L65" s="128" t="s">
        <v>117</v>
      </c>
      <c r="M65" s="128"/>
      <c r="N65" s="128"/>
      <c r="O65" s="128"/>
      <c r="P65" s="128"/>
      <c r="Q65" s="128"/>
      <c r="R65" s="128"/>
      <c r="S65" s="128"/>
      <c r="T65" s="128"/>
      <c r="U65" s="128"/>
      <c r="V65" s="128"/>
      <c r="W65" s="128"/>
      <c r="X65" s="128"/>
      <c r="Y65" s="128"/>
      <c r="Z65" s="128"/>
      <c r="AA65" s="128"/>
      <c r="AB65" s="128"/>
      <c r="AC65" s="128"/>
      <c r="AD65" s="128"/>
      <c r="AE65" s="128"/>
      <c r="AF65" s="128"/>
      <c r="AG65" s="129">
        <f>'SO 02.3 - Strojovna MVE –...'!J34</f>
        <v>0</v>
      </c>
      <c r="AH65" s="127"/>
      <c r="AI65" s="127"/>
      <c r="AJ65" s="127"/>
      <c r="AK65" s="127"/>
      <c r="AL65" s="127"/>
      <c r="AM65" s="127"/>
      <c r="AN65" s="129">
        <f>SUM(AG65,AT65)</f>
        <v>0</v>
      </c>
      <c r="AO65" s="127"/>
      <c r="AP65" s="127"/>
      <c r="AQ65" s="130" t="s">
        <v>95</v>
      </c>
      <c r="AR65" s="67"/>
      <c r="AS65" s="131">
        <v>0</v>
      </c>
      <c r="AT65" s="132">
        <f>ROUND(SUM(AV65:AW65),2)</f>
        <v>0</v>
      </c>
      <c r="AU65" s="133">
        <f>'SO 02.3 - Strojovna MVE –...'!P92</f>
        <v>0</v>
      </c>
      <c r="AV65" s="132">
        <f>'SO 02.3 - Strojovna MVE –...'!J37</f>
        <v>0</v>
      </c>
      <c r="AW65" s="132">
        <f>'SO 02.3 - Strojovna MVE –...'!J38</f>
        <v>0</v>
      </c>
      <c r="AX65" s="132">
        <f>'SO 02.3 - Strojovna MVE –...'!J39</f>
        <v>0</v>
      </c>
      <c r="AY65" s="132">
        <f>'SO 02.3 - Strojovna MVE –...'!J40</f>
        <v>0</v>
      </c>
      <c r="AZ65" s="132">
        <f>'SO 02.3 - Strojovna MVE –...'!F37</f>
        <v>0</v>
      </c>
      <c r="BA65" s="132">
        <f>'SO 02.3 - Strojovna MVE –...'!F38</f>
        <v>0</v>
      </c>
      <c r="BB65" s="132">
        <f>'SO 02.3 - Strojovna MVE –...'!F39</f>
        <v>0</v>
      </c>
      <c r="BC65" s="132">
        <f>'SO 02.3 - Strojovna MVE –...'!F40</f>
        <v>0</v>
      </c>
      <c r="BD65" s="134">
        <f>'SO 02.3 - Strojovna MVE –...'!F41</f>
        <v>0</v>
      </c>
      <c r="BE65" s="4"/>
      <c r="BT65" s="135" t="s">
        <v>111</v>
      </c>
      <c r="BV65" s="135" t="s">
        <v>78</v>
      </c>
      <c r="BW65" s="135" t="s">
        <v>118</v>
      </c>
      <c r="BX65" s="135" t="s">
        <v>108</v>
      </c>
      <c r="CL65" s="135" t="s">
        <v>19</v>
      </c>
    </row>
    <row r="66" s="4" customFormat="1" ht="16.5" customHeight="1">
      <c r="A66" s="113" t="s">
        <v>80</v>
      </c>
      <c r="B66" s="65"/>
      <c r="C66" s="127"/>
      <c r="D66" s="127"/>
      <c r="E66" s="128" t="s">
        <v>119</v>
      </c>
      <c r="F66" s="128"/>
      <c r="G66" s="128"/>
      <c r="H66" s="128"/>
      <c r="I66" s="128"/>
      <c r="J66" s="127"/>
      <c r="K66" s="128" t="s">
        <v>120</v>
      </c>
      <c r="L66" s="128"/>
      <c r="M66" s="128"/>
      <c r="N66" s="128"/>
      <c r="O66" s="128"/>
      <c r="P66" s="128"/>
      <c r="Q66" s="128"/>
      <c r="R66" s="128"/>
      <c r="S66" s="128"/>
      <c r="T66" s="128"/>
      <c r="U66" s="128"/>
      <c r="V66" s="128"/>
      <c r="W66" s="128"/>
      <c r="X66" s="128"/>
      <c r="Y66" s="128"/>
      <c r="Z66" s="128"/>
      <c r="AA66" s="128"/>
      <c r="AB66" s="128"/>
      <c r="AC66" s="128"/>
      <c r="AD66" s="128"/>
      <c r="AE66" s="128"/>
      <c r="AF66" s="128"/>
      <c r="AG66" s="129">
        <f>'SO 03 - Výtokový objekt'!J32</f>
        <v>0</v>
      </c>
      <c r="AH66" s="127"/>
      <c r="AI66" s="127"/>
      <c r="AJ66" s="127"/>
      <c r="AK66" s="127"/>
      <c r="AL66" s="127"/>
      <c r="AM66" s="127"/>
      <c r="AN66" s="129">
        <f>SUM(AG66,AT66)</f>
        <v>0</v>
      </c>
      <c r="AO66" s="127"/>
      <c r="AP66" s="127"/>
      <c r="AQ66" s="130" t="s">
        <v>95</v>
      </c>
      <c r="AR66" s="67"/>
      <c r="AS66" s="131">
        <v>0</v>
      </c>
      <c r="AT66" s="132">
        <f>ROUND(SUM(AV66:AW66),2)</f>
        <v>0</v>
      </c>
      <c r="AU66" s="133">
        <f>'SO 03 - Výtokový objekt'!P91</f>
        <v>0</v>
      </c>
      <c r="AV66" s="132">
        <f>'SO 03 - Výtokový objekt'!J35</f>
        <v>0</v>
      </c>
      <c r="AW66" s="132">
        <f>'SO 03 - Výtokový objekt'!J36</f>
        <v>0</v>
      </c>
      <c r="AX66" s="132">
        <f>'SO 03 - Výtokový objekt'!J37</f>
        <v>0</v>
      </c>
      <c r="AY66" s="132">
        <f>'SO 03 - Výtokový objekt'!J38</f>
        <v>0</v>
      </c>
      <c r="AZ66" s="132">
        <f>'SO 03 - Výtokový objekt'!F35</f>
        <v>0</v>
      </c>
      <c r="BA66" s="132">
        <f>'SO 03 - Výtokový objekt'!F36</f>
        <v>0</v>
      </c>
      <c r="BB66" s="132">
        <f>'SO 03 - Výtokový objekt'!F37</f>
        <v>0</v>
      </c>
      <c r="BC66" s="132">
        <f>'SO 03 - Výtokový objekt'!F38</f>
        <v>0</v>
      </c>
      <c r="BD66" s="134">
        <f>'SO 03 - Výtokový objekt'!F39</f>
        <v>0</v>
      </c>
      <c r="BE66" s="4"/>
      <c r="BT66" s="135" t="s">
        <v>86</v>
      </c>
      <c r="BV66" s="135" t="s">
        <v>78</v>
      </c>
      <c r="BW66" s="135" t="s">
        <v>121</v>
      </c>
      <c r="BX66" s="135" t="s">
        <v>92</v>
      </c>
      <c r="CL66" s="135" t="s">
        <v>19</v>
      </c>
    </row>
    <row r="67" s="4" customFormat="1" ht="16.5" customHeight="1">
      <c r="A67" s="113" t="s">
        <v>80</v>
      </c>
      <c r="B67" s="65"/>
      <c r="C67" s="127"/>
      <c r="D67" s="127"/>
      <c r="E67" s="128" t="s">
        <v>122</v>
      </c>
      <c r="F67" s="128"/>
      <c r="G67" s="128"/>
      <c r="H67" s="128"/>
      <c r="I67" s="128"/>
      <c r="J67" s="127"/>
      <c r="K67" s="128" t="s">
        <v>123</v>
      </c>
      <c r="L67" s="128"/>
      <c r="M67" s="128"/>
      <c r="N67" s="128"/>
      <c r="O67" s="128"/>
      <c r="P67" s="128"/>
      <c r="Q67" s="128"/>
      <c r="R67" s="128"/>
      <c r="S67" s="128"/>
      <c r="T67" s="128"/>
      <c r="U67" s="128"/>
      <c r="V67" s="128"/>
      <c r="W67" s="128"/>
      <c r="X67" s="128"/>
      <c r="Y67" s="128"/>
      <c r="Z67" s="128"/>
      <c r="AA67" s="128"/>
      <c r="AB67" s="128"/>
      <c r="AC67" s="128"/>
      <c r="AD67" s="128"/>
      <c r="AE67" s="128"/>
      <c r="AF67" s="128"/>
      <c r="AG67" s="129">
        <f>'SO 04 - Opěrná PB zeď v n...'!J32</f>
        <v>0</v>
      </c>
      <c r="AH67" s="127"/>
      <c r="AI67" s="127"/>
      <c r="AJ67" s="127"/>
      <c r="AK67" s="127"/>
      <c r="AL67" s="127"/>
      <c r="AM67" s="127"/>
      <c r="AN67" s="129">
        <f>SUM(AG67,AT67)</f>
        <v>0</v>
      </c>
      <c r="AO67" s="127"/>
      <c r="AP67" s="127"/>
      <c r="AQ67" s="130" t="s">
        <v>95</v>
      </c>
      <c r="AR67" s="67"/>
      <c r="AS67" s="131">
        <v>0</v>
      </c>
      <c r="AT67" s="132">
        <f>ROUND(SUM(AV67:AW67),2)</f>
        <v>0</v>
      </c>
      <c r="AU67" s="133">
        <f>'SO 04 - Opěrná PB zeď v n...'!P94</f>
        <v>0</v>
      </c>
      <c r="AV67" s="132">
        <f>'SO 04 - Opěrná PB zeď v n...'!J35</f>
        <v>0</v>
      </c>
      <c r="AW67" s="132">
        <f>'SO 04 - Opěrná PB zeď v n...'!J36</f>
        <v>0</v>
      </c>
      <c r="AX67" s="132">
        <f>'SO 04 - Opěrná PB zeď v n...'!J37</f>
        <v>0</v>
      </c>
      <c r="AY67" s="132">
        <f>'SO 04 - Opěrná PB zeď v n...'!J38</f>
        <v>0</v>
      </c>
      <c r="AZ67" s="132">
        <f>'SO 04 - Opěrná PB zeď v n...'!F35</f>
        <v>0</v>
      </c>
      <c r="BA67" s="132">
        <f>'SO 04 - Opěrná PB zeď v n...'!F36</f>
        <v>0</v>
      </c>
      <c r="BB67" s="132">
        <f>'SO 04 - Opěrná PB zeď v n...'!F37</f>
        <v>0</v>
      </c>
      <c r="BC67" s="132">
        <f>'SO 04 - Opěrná PB zeď v n...'!F38</f>
        <v>0</v>
      </c>
      <c r="BD67" s="134">
        <f>'SO 04 - Opěrná PB zeď v n...'!F39</f>
        <v>0</v>
      </c>
      <c r="BE67" s="4"/>
      <c r="BT67" s="135" t="s">
        <v>86</v>
      </c>
      <c r="BV67" s="135" t="s">
        <v>78</v>
      </c>
      <c r="BW67" s="135" t="s">
        <v>124</v>
      </c>
      <c r="BX67" s="135" t="s">
        <v>92</v>
      </c>
      <c r="CL67" s="135" t="s">
        <v>19</v>
      </c>
    </row>
    <row r="68" s="4" customFormat="1" ht="16.5" customHeight="1">
      <c r="A68" s="113" t="s">
        <v>80</v>
      </c>
      <c r="B68" s="65"/>
      <c r="C68" s="127"/>
      <c r="D68" s="127"/>
      <c r="E68" s="128" t="s">
        <v>125</v>
      </c>
      <c r="F68" s="128"/>
      <c r="G68" s="128"/>
      <c r="H68" s="128"/>
      <c r="I68" s="128"/>
      <c r="J68" s="127"/>
      <c r="K68" s="128" t="s">
        <v>126</v>
      </c>
      <c r="L68" s="128"/>
      <c r="M68" s="128"/>
      <c r="N68" s="128"/>
      <c r="O68" s="128"/>
      <c r="P68" s="128"/>
      <c r="Q68" s="128"/>
      <c r="R68" s="128"/>
      <c r="S68" s="128"/>
      <c r="T68" s="128"/>
      <c r="U68" s="128"/>
      <c r="V68" s="128"/>
      <c r="W68" s="128"/>
      <c r="X68" s="128"/>
      <c r="Y68" s="128"/>
      <c r="Z68" s="128"/>
      <c r="AA68" s="128"/>
      <c r="AB68" s="128"/>
      <c r="AC68" s="128"/>
      <c r="AD68" s="128"/>
      <c r="AE68" s="128"/>
      <c r="AF68" s="128"/>
      <c r="AG68" s="129">
        <f>'SO 05 - Komunikace a zpev...'!J32</f>
        <v>0</v>
      </c>
      <c r="AH68" s="127"/>
      <c r="AI68" s="127"/>
      <c r="AJ68" s="127"/>
      <c r="AK68" s="127"/>
      <c r="AL68" s="127"/>
      <c r="AM68" s="127"/>
      <c r="AN68" s="129">
        <f>SUM(AG68,AT68)</f>
        <v>0</v>
      </c>
      <c r="AO68" s="127"/>
      <c r="AP68" s="127"/>
      <c r="AQ68" s="130" t="s">
        <v>95</v>
      </c>
      <c r="AR68" s="67"/>
      <c r="AS68" s="131">
        <v>0</v>
      </c>
      <c r="AT68" s="132">
        <f>ROUND(SUM(AV68:AW68),2)</f>
        <v>0</v>
      </c>
      <c r="AU68" s="133">
        <f>'SO 05 - Komunikace a zpev...'!P89</f>
        <v>0</v>
      </c>
      <c r="AV68" s="132">
        <f>'SO 05 - Komunikace a zpev...'!J35</f>
        <v>0</v>
      </c>
      <c r="AW68" s="132">
        <f>'SO 05 - Komunikace a zpev...'!J36</f>
        <v>0</v>
      </c>
      <c r="AX68" s="132">
        <f>'SO 05 - Komunikace a zpev...'!J37</f>
        <v>0</v>
      </c>
      <c r="AY68" s="132">
        <f>'SO 05 - Komunikace a zpev...'!J38</f>
        <v>0</v>
      </c>
      <c r="AZ68" s="132">
        <f>'SO 05 - Komunikace a zpev...'!F35</f>
        <v>0</v>
      </c>
      <c r="BA68" s="132">
        <f>'SO 05 - Komunikace a zpev...'!F36</f>
        <v>0</v>
      </c>
      <c r="BB68" s="132">
        <f>'SO 05 - Komunikace a zpev...'!F37</f>
        <v>0</v>
      </c>
      <c r="BC68" s="132">
        <f>'SO 05 - Komunikace a zpev...'!F38</f>
        <v>0</v>
      </c>
      <c r="BD68" s="134">
        <f>'SO 05 - Komunikace a zpev...'!F39</f>
        <v>0</v>
      </c>
      <c r="BE68" s="4"/>
      <c r="BT68" s="135" t="s">
        <v>86</v>
      </c>
      <c r="BV68" s="135" t="s">
        <v>78</v>
      </c>
      <c r="BW68" s="135" t="s">
        <v>127</v>
      </c>
      <c r="BX68" s="135" t="s">
        <v>92</v>
      </c>
      <c r="CL68" s="135" t="s">
        <v>19</v>
      </c>
    </row>
    <row r="69" s="4" customFormat="1" ht="16.5" customHeight="1">
      <c r="A69" s="113" t="s">
        <v>80</v>
      </c>
      <c r="B69" s="65"/>
      <c r="C69" s="127"/>
      <c r="D69" s="127"/>
      <c r="E69" s="128" t="s">
        <v>128</v>
      </c>
      <c r="F69" s="128"/>
      <c r="G69" s="128"/>
      <c r="H69" s="128"/>
      <c r="I69" s="128"/>
      <c r="J69" s="127"/>
      <c r="K69" s="128" t="s">
        <v>129</v>
      </c>
      <c r="L69" s="128"/>
      <c r="M69" s="128"/>
      <c r="N69" s="128"/>
      <c r="O69" s="128"/>
      <c r="P69" s="128"/>
      <c r="Q69" s="128"/>
      <c r="R69" s="128"/>
      <c r="S69" s="128"/>
      <c r="T69" s="128"/>
      <c r="U69" s="128"/>
      <c r="V69" s="128"/>
      <c r="W69" s="128"/>
      <c r="X69" s="128"/>
      <c r="Y69" s="128"/>
      <c r="Z69" s="128"/>
      <c r="AA69" s="128"/>
      <c r="AB69" s="128"/>
      <c r="AC69" s="128"/>
      <c r="AD69" s="128"/>
      <c r="AE69" s="128"/>
      <c r="AF69" s="128"/>
      <c r="AG69" s="129">
        <f>'SO 06 - Vyvedení výkonu z...'!J32</f>
        <v>0</v>
      </c>
      <c r="AH69" s="127"/>
      <c r="AI69" s="127"/>
      <c r="AJ69" s="127"/>
      <c r="AK69" s="127"/>
      <c r="AL69" s="127"/>
      <c r="AM69" s="127"/>
      <c r="AN69" s="129">
        <f>SUM(AG69,AT69)</f>
        <v>0</v>
      </c>
      <c r="AO69" s="127"/>
      <c r="AP69" s="127"/>
      <c r="AQ69" s="130" t="s">
        <v>95</v>
      </c>
      <c r="AR69" s="67"/>
      <c r="AS69" s="131">
        <v>0</v>
      </c>
      <c r="AT69" s="132">
        <f>ROUND(SUM(AV69:AW69),2)</f>
        <v>0</v>
      </c>
      <c r="AU69" s="133">
        <f>'SO 06 - Vyvedení výkonu z...'!P86</f>
        <v>0</v>
      </c>
      <c r="AV69" s="132">
        <f>'SO 06 - Vyvedení výkonu z...'!J35</f>
        <v>0</v>
      </c>
      <c r="AW69" s="132">
        <f>'SO 06 - Vyvedení výkonu z...'!J36</f>
        <v>0</v>
      </c>
      <c r="AX69" s="132">
        <f>'SO 06 - Vyvedení výkonu z...'!J37</f>
        <v>0</v>
      </c>
      <c r="AY69" s="132">
        <f>'SO 06 - Vyvedení výkonu z...'!J38</f>
        <v>0</v>
      </c>
      <c r="AZ69" s="132">
        <f>'SO 06 - Vyvedení výkonu z...'!F35</f>
        <v>0</v>
      </c>
      <c r="BA69" s="132">
        <f>'SO 06 - Vyvedení výkonu z...'!F36</f>
        <v>0</v>
      </c>
      <c r="BB69" s="132">
        <f>'SO 06 - Vyvedení výkonu z...'!F37</f>
        <v>0</v>
      </c>
      <c r="BC69" s="132">
        <f>'SO 06 - Vyvedení výkonu z...'!F38</f>
        <v>0</v>
      </c>
      <c r="BD69" s="134">
        <f>'SO 06 - Vyvedení výkonu z...'!F39</f>
        <v>0</v>
      </c>
      <c r="BE69" s="4"/>
      <c r="BT69" s="135" t="s">
        <v>86</v>
      </c>
      <c r="BV69" s="135" t="s">
        <v>78</v>
      </c>
      <c r="BW69" s="135" t="s">
        <v>130</v>
      </c>
      <c r="BX69" s="135" t="s">
        <v>92</v>
      </c>
      <c r="CL69" s="135" t="s">
        <v>19</v>
      </c>
    </row>
    <row r="70" s="4" customFormat="1" ht="16.5" customHeight="1">
      <c r="A70" s="113" t="s">
        <v>80</v>
      </c>
      <c r="B70" s="65"/>
      <c r="C70" s="127"/>
      <c r="D70" s="127"/>
      <c r="E70" s="128" t="s">
        <v>131</v>
      </c>
      <c r="F70" s="128"/>
      <c r="G70" s="128"/>
      <c r="H70" s="128"/>
      <c r="I70" s="128"/>
      <c r="J70" s="127"/>
      <c r="K70" s="128" t="s">
        <v>132</v>
      </c>
      <c r="L70" s="128"/>
      <c r="M70" s="128"/>
      <c r="N70" s="128"/>
      <c r="O70" s="128"/>
      <c r="P70" s="128"/>
      <c r="Q70" s="128"/>
      <c r="R70" s="128"/>
      <c r="S70" s="128"/>
      <c r="T70" s="128"/>
      <c r="U70" s="128"/>
      <c r="V70" s="128"/>
      <c r="W70" s="128"/>
      <c r="X70" s="128"/>
      <c r="Y70" s="128"/>
      <c r="Z70" s="128"/>
      <c r="AA70" s="128"/>
      <c r="AB70" s="128"/>
      <c r="AC70" s="128"/>
      <c r="AD70" s="128"/>
      <c r="AE70" s="128"/>
      <c r="AF70" s="128"/>
      <c r="AG70" s="129">
        <f>'SO 07 - Venkovní kabelové...'!J32</f>
        <v>0</v>
      </c>
      <c r="AH70" s="127"/>
      <c r="AI70" s="127"/>
      <c r="AJ70" s="127"/>
      <c r="AK70" s="127"/>
      <c r="AL70" s="127"/>
      <c r="AM70" s="127"/>
      <c r="AN70" s="129">
        <f>SUM(AG70,AT70)</f>
        <v>0</v>
      </c>
      <c r="AO70" s="127"/>
      <c r="AP70" s="127"/>
      <c r="AQ70" s="130" t="s">
        <v>95</v>
      </c>
      <c r="AR70" s="67"/>
      <c r="AS70" s="131">
        <v>0</v>
      </c>
      <c r="AT70" s="132">
        <f>ROUND(SUM(AV70:AW70),2)</f>
        <v>0</v>
      </c>
      <c r="AU70" s="133">
        <f>'SO 07 - Venkovní kabelové...'!P86</f>
        <v>0</v>
      </c>
      <c r="AV70" s="132">
        <f>'SO 07 - Venkovní kabelové...'!J35</f>
        <v>0</v>
      </c>
      <c r="AW70" s="132">
        <f>'SO 07 - Venkovní kabelové...'!J36</f>
        <v>0</v>
      </c>
      <c r="AX70" s="132">
        <f>'SO 07 - Venkovní kabelové...'!J37</f>
        <v>0</v>
      </c>
      <c r="AY70" s="132">
        <f>'SO 07 - Venkovní kabelové...'!J38</f>
        <v>0</v>
      </c>
      <c r="AZ70" s="132">
        <f>'SO 07 - Venkovní kabelové...'!F35</f>
        <v>0</v>
      </c>
      <c r="BA70" s="132">
        <f>'SO 07 - Venkovní kabelové...'!F36</f>
        <v>0</v>
      </c>
      <c r="BB70" s="132">
        <f>'SO 07 - Venkovní kabelové...'!F37</f>
        <v>0</v>
      </c>
      <c r="BC70" s="132">
        <f>'SO 07 - Venkovní kabelové...'!F38</f>
        <v>0</v>
      </c>
      <c r="BD70" s="134">
        <f>'SO 07 - Venkovní kabelové...'!F39</f>
        <v>0</v>
      </c>
      <c r="BE70" s="4"/>
      <c r="BT70" s="135" t="s">
        <v>86</v>
      </c>
      <c r="BV70" s="135" t="s">
        <v>78</v>
      </c>
      <c r="BW70" s="135" t="s">
        <v>133</v>
      </c>
      <c r="BX70" s="135" t="s">
        <v>92</v>
      </c>
      <c r="CL70" s="135" t="s">
        <v>19</v>
      </c>
    </row>
    <row r="71" s="4" customFormat="1" ht="16.5" customHeight="1">
      <c r="A71" s="113" t="s">
        <v>80</v>
      </c>
      <c r="B71" s="65"/>
      <c r="C71" s="127"/>
      <c r="D71" s="127"/>
      <c r="E71" s="128" t="s">
        <v>134</v>
      </c>
      <c r="F71" s="128"/>
      <c r="G71" s="128"/>
      <c r="H71" s="128"/>
      <c r="I71" s="128"/>
      <c r="J71" s="127"/>
      <c r="K71" s="128" t="s">
        <v>135</v>
      </c>
      <c r="L71" s="128"/>
      <c r="M71" s="128"/>
      <c r="N71" s="128"/>
      <c r="O71" s="128"/>
      <c r="P71" s="128"/>
      <c r="Q71" s="128"/>
      <c r="R71" s="128"/>
      <c r="S71" s="128"/>
      <c r="T71" s="128"/>
      <c r="U71" s="128"/>
      <c r="V71" s="128"/>
      <c r="W71" s="128"/>
      <c r="X71" s="128"/>
      <c r="Y71" s="128"/>
      <c r="Z71" s="128"/>
      <c r="AA71" s="128"/>
      <c r="AB71" s="128"/>
      <c r="AC71" s="128"/>
      <c r="AD71" s="128"/>
      <c r="AE71" s="128"/>
      <c r="AF71" s="128"/>
      <c r="AG71" s="129">
        <f>'SO 08 - Objekt Stará Pila...'!J32</f>
        <v>0</v>
      </c>
      <c r="AH71" s="127"/>
      <c r="AI71" s="127"/>
      <c r="AJ71" s="127"/>
      <c r="AK71" s="127"/>
      <c r="AL71" s="127"/>
      <c r="AM71" s="127"/>
      <c r="AN71" s="129">
        <f>SUM(AG71,AT71)</f>
        <v>0</v>
      </c>
      <c r="AO71" s="127"/>
      <c r="AP71" s="127"/>
      <c r="AQ71" s="130" t="s">
        <v>95</v>
      </c>
      <c r="AR71" s="67"/>
      <c r="AS71" s="131">
        <v>0</v>
      </c>
      <c r="AT71" s="132">
        <f>ROUND(SUM(AV71:AW71),2)</f>
        <v>0</v>
      </c>
      <c r="AU71" s="133">
        <f>'SO 08 - Objekt Stará Pila...'!P93</f>
        <v>0</v>
      </c>
      <c r="AV71" s="132">
        <f>'SO 08 - Objekt Stará Pila...'!J35</f>
        <v>0</v>
      </c>
      <c r="AW71" s="132">
        <f>'SO 08 - Objekt Stará Pila...'!J36</f>
        <v>0</v>
      </c>
      <c r="AX71" s="132">
        <f>'SO 08 - Objekt Stará Pila...'!J37</f>
        <v>0</v>
      </c>
      <c r="AY71" s="132">
        <f>'SO 08 - Objekt Stará Pila...'!J38</f>
        <v>0</v>
      </c>
      <c r="AZ71" s="132">
        <f>'SO 08 - Objekt Stará Pila...'!F35</f>
        <v>0</v>
      </c>
      <c r="BA71" s="132">
        <f>'SO 08 - Objekt Stará Pila...'!F36</f>
        <v>0</v>
      </c>
      <c r="BB71" s="132">
        <f>'SO 08 - Objekt Stará Pila...'!F37</f>
        <v>0</v>
      </c>
      <c r="BC71" s="132">
        <f>'SO 08 - Objekt Stará Pila...'!F38</f>
        <v>0</v>
      </c>
      <c r="BD71" s="134">
        <f>'SO 08 - Objekt Stará Pila...'!F39</f>
        <v>0</v>
      </c>
      <c r="BE71" s="4"/>
      <c r="BT71" s="135" t="s">
        <v>86</v>
      </c>
      <c r="BV71" s="135" t="s">
        <v>78</v>
      </c>
      <c r="BW71" s="135" t="s">
        <v>136</v>
      </c>
      <c r="BX71" s="135" t="s">
        <v>92</v>
      </c>
      <c r="CL71" s="135" t="s">
        <v>19</v>
      </c>
    </row>
    <row r="72" s="4" customFormat="1" ht="16.5" customHeight="1">
      <c r="A72" s="113" t="s">
        <v>80</v>
      </c>
      <c r="B72" s="65"/>
      <c r="C72" s="127"/>
      <c r="D72" s="127"/>
      <c r="E72" s="128" t="s">
        <v>137</v>
      </c>
      <c r="F72" s="128"/>
      <c r="G72" s="128"/>
      <c r="H72" s="128"/>
      <c r="I72" s="128"/>
      <c r="J72" s="127"/>
      <c r="K72" s="128" t="s">
        <v>138</v>
      </c>
      <c r="L72" s="128"/>
      <c r="M72" s="128"/>
      <c r="N72" s="128"/>
      <c r="O72" s="128"/>
      <c r="P72" s="128"/>
      <c r="Q72" s="128"/>
      <c r="R72" s="128"/>
      <c r="S72" s="128"/>
      <c r="T72" s="128"/>
      <c r="U72" s="128"/>
      <c r="V72" s="128"/>
      <c r="W72" s="128"/>
      <c r="X72" s="128"/>
      <c r="Y72" s="128"/>
      <c r="Z72" s="128"/>
      <c r="AA72" s="128"/>
      <c r="AB72" s="128"/>
      <c r="AC72" s="128"/>
      <c r="AD72" s="128"/>
      <c r="AE72" s="128"/>
      <c r="AF72" s="128"/>
      <c r="AG72" s="129">
        <f>'SO 10 - Prohrábky koryta ...'!J32</f>
        <v>0</v>
      </c>
      <c r="AH72" s="127"/>
      <c r="AI72" s="127"/>
      <c r="AJ72" s="127"/>
      <c r="AK72" s="127"/>
      <c r="AL72" s="127"/>
      <c r="AM72" s="127"/>
      <c r="AN72" s="129">
        <f>SUM(AG72,AT72)</f>
        <v>0</v>
      </c>
      <c r="AO72" s="127"/>
      <c r="AP72" s="127"/>
      <c r="AQ72" s="130" t="s">
        <v>95</v>
      </c>
      <c r="AR72" s="67"/>
      <c r="AS72" s="131">
        <v>0</v>
      </c>
      <c r="AT72" s="132">
        <f>ROUND(SUM(AV72:AW72),2)</f>
        <v>0</v>
      </c>
      <c r="AU72" s="133">
        <f>'SO 10 - Prohrábky koryta ...'!P89</f>
        <v>0</v>
      </c>
      <c r="AV72" s="132">
        <f>'SO 10 - Prohrábky koryta ...'!J35</f>
        <v>0</v>
      </c>
      <c r="AW72" s="132">
        <f>'SO 10 - Prohrábky koryta ...'!J36</f>
        <v>0</v>
      </c>
      <c r="AX72" s="132">
        <f>'SO 10 - Prohrábky koryta ...'!J37</f>
        <v>0</v>
      </c>
      <c r="AY72" s="132">
        <f>'SO 10 - Prohrábky koryta ...'!J38</f>
        <v>0</v>
      </c>
      <c r="AZ72" s="132">
        <f>'SO 10 - Prohrábky koryta ...'!F35</f>
        <v>0</v>
      </c>
      <c r="BA72" s="132">
        <f>'SO 10 - Prohrábky koryta ...'!F36</f>
        <v>0</v>
      </c>
      <c r="BB72" s="132">
        <f>'SO 10 - Prohrábky koryta ...'!F37</f>
        <v>0</v>
      </c>
      <c r="BC72" s="132">
        <f>'SO 10 - Prohrábky koryta ...'!F38</f>
        <v>0</v>
      </c>
      <c r="BD72" s="134">
        <f>'SO 10 - Prohrábky koryta ...'!F39</f>
        <v>0</v>
      </c>
      <c r="BE72" s="4"/>
      <c r="BT72" s="135" t="s">
        <v>86</v>
      </c>
      <c r="BV72" s="135" t="s">
        <v>78</v>
      </c>
      <c r="BW72" s="135" t="s">
        <v>139</v>
      </c>
      <c r="BX72" s="135" t="s">
        <v>92</v>
      </c>
      <c r="CL72" s="135" t="s">
        <v>19</v>
      </c>
    </row>
    <row r="73" s="4" customFormat="1" ht="16.5" customHeight="1">
      <c r="A73" s="113" t="s">
        <v>80</v>
      </c>
      <c r="B73" s="65"/>
      <c r="C73" s="127"/>
      <c r="D73" s="127"/>
      <c r="E73" s="128" t="s">
        <v>140</v>
      </c>
      <c r="F73" s="128"/>
      <c r="G73" s="128"/>
      <c r="H73" s="128"/>
      <c r="I73" s="128"/>
      <c r="J73" s="127"/>
      <c r="K73" s="128" t="s">
        <v>141</v>
      </c>
      <c r="L73" s="128"/>
      <c r="M73" s="128"/>
      <c r="N73" s="128"/>
      <c r="O73" s="128"/>
      <c r="P73" s="128"/>
      <c r="Q73" s="128"/>
      <c r="R73" s="128"/>
      <c r="S73" s="128"/>
      <c r="T73" s="128"/>
      <c r="U73" s="128"/>
      <c r="V73" s="128"/>
      <c r="W73" s="128"/>
      <c r="X73" s="128"/>
      <c r="Y73" s="128"/>
      <c r="Z73" s="128"/>
      <c r="AA73" s="128"/>
      <c r="AB73" s="128"/>
      <c r="AC73" s="128"/>
      <c r="AD73" s="128"/>
      <c r="AE73" s="128"/>
      <c r="AF73" s="128"/>
      <c r="AG73" s="129">
        <f>'SO 11 - Venkovní úpravy a...'!J32</f>
        <v>0</v>
      </c>
      <c r="AH73" s="127"/>
      <c r="AI73" s="127"/>
      <c r="AJ73" s="127"/>
      <c r="AK73" s="127"/>
      <c r="AL73" s="127"/>
      <c r="AM73" s="127"/>
      <c r="AN73" s="129">
        <f>SUM(AG73,AT73)</f>
        <v>0</v>
      </c>
      <c r="AO73" s="127"/>
      <c r="AP73" s="127"/>
      <c r="AQ73" s="130" t="s">
        <v>95</v>
      </c>
      <c r="AR73" s="67"/>
      <c r="AS73" s="131">
        <v>0</v>
      </c>
      <c r="AT73" s="132">
        <f>ROUND(SUM(AV73:AW73),2)</f>
        <v>0</v>
      </c>
      <c r="AU73" s="133">
        <f>'SO 11 - Venkovní úpravy a...'!P93</f>
        <v>0</v>
      </c>
      <c r="AV73" s="132">
        <f>'SO 11 - Venkovní úpravy a...'!J35</f>
        <v>0</v>
      </c>
      <c r="AW73" s="132">
        <f>'SO 11 - Venkovní úpravy a...'!J36</f>
        <v>0</v>
      </c>
      <c r="AX73" s="132">
        <f>'SO 11 - Venkovní úpravy a...'!J37</f>
        <v>0</v>
      </c>
      <c r="AY73" s="132">
        <f>'SO 11 - Venkovní úpravy a...'!J38</f>
        <v>0</v>
      </c>
      <c r="AZ73" s="132">
        <f>'SO 11 - Venkovní úpravy a...'!F35</f>
        <v>0</v>
      </c>
      <c r="BA73" s="132">
        <f>'SO 11 - Venkovní úpravy a...'!F36</f>
        <v>0</v>
      </c>
      <c r="BB73" s="132">
        <f>'SO 11 - Venkovní úpravy a...'!F37</f>
        <v>0</v>
      </c>
      <c r="BC73" s="132">
        <f>'SO 11 - Venkovní úpravy a...'!F38</f>
        <v>0</v>
      </c>
      <c r="BD73" s="134">
        <f>'SO 11 - Venkovní úpravy a...'!F39</f>
        <v>0</v>
      </c>
      <c r="BE73" s="4"/>
      <c r="BT73" s="135" t="s">
        <v>86</v>
      </c>
      <c r="BV73" s="135" t="s">
        <v>78</v>
      </c>
      <c r="BW73" s="135" t="s">
        <v>142</v>
      </c>
      <c r="BX73" s="135" t="s">
        <v>92</v>
      </c>
      <c r="CL73" s="135" t="s">
        <v>19</v>
      </c>
    </row>
    <row r="74" s="7" customFormat="1" ht="16.5" customHeight="1">
      <c r="A74" s="113" t="s">
        <v>80</v>
      </c>
      <c r="B74" s="114"/>
      <c r="C74" s="115"/>
      <c r="D74" s="116" t="s">
        <v>143</v>
      </c>
      <c r="E74" s="116"/>
      <c r="F74" s="116"/>
      <c r="G74" s="116"/>
      <c r="H74" s="116"/>
      <c r="I74" s="117"/>
      <c r="J74" s="116" t="s">
        <v>144</v>
      </c>
      <c r="K74" s="116"/>
      <c r="L74" s="116"/>
      <c r="M74" s="116"/>
      <c r="N74" s="116"/>
      <c r="O74" s="116"/>
      <c r="P74" s="116"/>
      <c r="Q74" s="116"/>
      <c r="R74" s="116"/>
      <c r="S74" s="116"/>
      <c r="T74" s="116"/>
      <c r="U74" s="116"/>
      <c r="V74" s="116"/>
      <c r="W74" s="116"/>
      <c r="X74" s="116"/>
      <c r="Y74" s="116"/>
      <c r="Z74" s="116"/>
      <c r="AA74" s="116"/>
      <c r="AB74" s="116"/>
      <c r="AC74" s="116"/>
      <c r="AD74" s="116"/>
      <c r="AE74" s="116"/>
      <c r="AF74" s="116"/>
      <c r="AG74" s="118">
        <f>'VON - Vedlejší a ostatní ...'!J30</f>
        <v>0</v>
      </c>
      <c r="AH74" s="117"/>
      <c r="AI74" s="117"/>
      <c r="AJ74" s="117"/>
      <c r="AK74" s="117"/>
      <c r="AL74" s="117"/>
      <c r="AM74" s="117"/>
      <c r="AN74" s="118">
        <f>SUM(AG74,AT74)</f>
        <v>0</v>
      </c>
      <c r="AO74" s="117"/>
      <c r="AP74" s="117"/>
      <c r="AQ74" s="119" t="s">
        <v>143</v>
      </c>
      <c r="AR74" s="120"/>
      <c r="AS74" s="137">
        <v>0</v>
      </c>
      <c r="AT74" s="138">
        <f>ROUND(SUM(AV74:AW74),2)</f>
        <v>0</v>
      </c>
      <c r="AU74" s="139">
        <f>'VON - Vedlejší a ostatní ...'!P83</f>
        <v>0</v>
      </c>
      <c r="AV74" s="138">
        <f>'VON - Vedlejší a ostatní ...'!J33</f>
        <v>0</v>
      </c>
      <c r="AW74" s="138">
        <f>'VON - Vedlejší a ostatní ...'!J34</f>
        <v>0</v>
      </c>
      <c r="AX74" s="138">
        <f>'VON - Vedlejší a ostatní ...'!J35</f>
        <v>0</v>
      </c>
      <c r="AY74" s="138">
        <f>'VON - Vedlejší a ostatní ...'!J36</f>
        <v>0</v>
      </c>
      <c r="AZ74" s="138">
        <f>'VON - Vedlejší a ostatní ...'!F33</f>
        <v>0</v>
      </c>
      <c r="BA74" s="138">
        <f>'VON - Vedlejší a ostatní ...'!F34</f>
        <v>0</v>
      </c>
      <c r="BB74" s="138">
        <f>'VON - Vedlejší a ostatní ...'!F35</f>
        <v>0</v>
      </c>
      <c r="BC74" s="138">
        <f>'VON - Vedlejší a ostatní ...'!F36</f>
        <v>0</v>
      </c>
      <c r="BD74" s="140">
        <f>'VON - Vedlejší a ostatní ...'!F37</f>
        <v>0</v>
      </c>
      <c r="BE74" s="7"/>
      <c r="BT74" s="125" t="s">
        <v>84</v>
      </c>
      <c r="BV74" s="125" t="s">
        <v>78</v>
      </c>
      <c r="BW74" s="125" t="s">
        <v>145</v>
      </c>
      <c r="BX74" s="125" t="s">
        <v>5</v>
      </c>
      <c r="CL74" s="125" t="s">
        <v>19</v>
      </c>
      <c r="CM74" s="125" t="s">
        <v>86</v>
      </c>
    </row>
    <row r="75" s="2" customFormat="1" ht="30" customHeight="1">
      <c r="A75" s="40"/>
      <c r="B75" s="41"/>
      <c r="C75" s="42"/>
      <c r="D75" s="42"/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42"/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42"/>
      <c r="AI75" s="42"/>
      <c r="AJ75" s="42"/>
      <c r="AK75" s="42"/>
      <c r="AL75" s="42"/>
      <c r="AM75" s="42"/>
      <c r="AN75" s="42"/>
      <c r="AO75" s="42"/>
      <c r="AP75" s="42"/>
      <c r="AQ75" s="42"/>
      <c r="AR75" s="46"/>
      <c r="AS75" s="40"/>
      <c r="AT75" s="40"/>
      <c r="AU75" s="40"/>
      <c r="AV75" s="40"/>
      <c r="AW75" s="40"/>
      <c r="AX75" s="40"/>
      <c r="AY75" s="40"/>
      <c r="AZ75" s="40"/>
      <c r="BA75" s="40"/>
      <c r="BB75" s="40"/>
      <c r="BC75" s="40"/>
      <c r="BD75" s="40"/>
      <c r="BE75" s="40"/>
    </row>
    <row r="76" s="2" customFormat="1" ht="6.96" customHeight="1">
      <c r="A76" s="40"/>
      <c r="B76" s="61"/>
      <c r="C76" s="62"/>
      <c r="D76" s="62"/>
      <c r="E76" s="62"/>
      <c r="F76" s="62"/>
      <c r="G76" s="62"/>
      <c r="H76" s="62"/>
      <c r="I76" s="62"/>
      <c r="J76" s="62"/>
      <c r="K76" s="62"/>
      <c r="L76" s="62"/>
      <c r="M76" s="62"/>
      <c r="N76" s="62"/>
      <c r="O76" s="62"/>
      <c r="P76" s="62"/>
      <c r="Q76" s="62"/>
      <c r="R76" s="62"/>
      <c r="S76" s="62"/>
      <c r="T76" s="62"/>
      <c r="U76" s="62"/>
      <c r="V76" s="62"/>
      <c r="W76" s="62"/>
      <c r="X76" s="62"/>
      <c r="Y76" s="62"/>
      <c r="Z76" s="62"/>
      <c r="AA76" s="62"/>
      <c r="AB76" s="62"/>
      <c r="AC76" s="62"/>
      <c r="AD76" s="62"/>
      <c r="AE76" s="62"/>
      <c r="AF76" s="62"/>
      <c r="AG76" s="62"/>
      <c r="AH76" s="62"/>
      <c r="AI76" s="62"/>
      <c r="AJ76" s="62"/>
      <c r="AK76" s="62"/>
      <c r="AL76" s="62"/>
      <c r="AM76" s="62"/>
      <c r="AN76" s="62"/>
      <c r="AO76" s="62"/>
      <c r="AP76" s="62"/>
      <c r="AQ76" s="62"/>
      <c r="AR76" s="46"/>
      <c r="AS76" s="40"/>
      <c r="AT76" s="40"/>
      <c r="AU76" s="40"/>
      <c r="AV76" s="40"/>
      <c r="AW76" s="40"/>
      <c r="AX76" s="40"/>
      <c r="AY76" s="40"/>
      <c r="AZ76" s="40"/>
      <c r="BA76" s="40"/>
      <c r="BB76" s="40"/>
      <c r="BC76" s="40"/>
      <c r="BD76" s="40"/>
      <c r="BE76" s="40"/>
    </row>
  </sheetData>
  <sheetProtection sheet="1" formatColumns="0" formatRows="0" objects="1" scenarios="1" spinCount="100000" saltValue="BvVdXLJCA+JS5HBHPm/7kRSW3FibKV8J+PZgqzzUbwKP1drE3hhMro5sLDq3aelMEOjrpZ3PafithM0dLNEZcA==" hashValue="0Psf9i12voq4WexFTn/D137JhVGBJGrWDVmY+CR8CA97CSzKcNOMueQt5sf6WxT3XzxzFUefp2HHkhSzg+Is4g==" algorithmName="SHA-512" password="CC35"/>
  <mergeCells count="118">
    <mergeCell ref="C52:G52"/>
    <mergeCell ref="D57:H57"/>
    <mergeCell ref="D56:H56"/>
    <mergeCell ref="D55:H55"/>
    <mergeCell ref="E58:I58"/>
    <mergeCell ref="E62:I62"/>
    <mergeCell ref="E59:I59"/>
    <mergeCell ref="E61:I61"/>
    <mergeCell ref="E60:I60"/>
    <mergeCell ref="F64:J64"/>
    <mergeCell ref="F63:J63"/>
    <mergeCell ref="I52:AF52"/>
    <mergeCell ref="J55:AF55"/>
    <mergeCell ref="J56:AF56"/>
    <mergeCell ref="J57:AF57"/>
    <mergeCell ref="K58:AF58"/>
    <mergeCell ref="K59:AF59"/>
    <mergeCell ref="K61:AF61"/>
    <mergeCell ref="K62:AF62"/>
    <mergeCell ref="K60:AF60"/>
    <mergeCell ref="L63:AF63"/>
    <mergeCell ref="L64:AF64"/>
    <mergeCell ref="L45:AO45"/>
    <mergeCell ref="F65:J65"/>
    <mergeCell ref="L65:AF65"/>
    <mergeCell ref="E66:I66"/>
    <mergeCell ref="K66:AF66"/>
    <mergeCell ref="E67:I67"/>
    <mergeCell ref="K67:AF67"/>
    <mergeCell ref="E68:I68"/>
    <mergeCell ref="K68:AF68"/>
    <mergeCell ref="E69:I69"/>
    <mergeCell ref="K69:AF69"/>
    <mergeCell ref="E70:I70"/>
    <mergeCell ref="K70:AF70"/>
    <mergeCell ref="E71:I71"/>
    <mergeCell ref="K71:AF71"/>
    <mergeCell ref="E72:I72"/>
    <mergeCell ref="K72:AF72"/>
    <mergeCell ref="E73:I73"/>
    <mergeCell ref="K73:AF73"/>
    <mergeCell ref="D74:H74"/>
    <mergeCell ref="J74:AF74"/>
    <mergeCell ref="AG54:AM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  <mergeCell ref="AG58:AM58"/>
    <mergeCell ref="AG57:AM57"/>
    <mergeCell ref="AG52:AM52"/>
    <mergeCell ref="AG63:AM63"/>
    <mergeCell ref="AG61:AM61"/>
    <mergeCell ref="AG55:AM55"/>
    <mergeCell ref="AG60:AM60"/>
    <mergeCell ref="AG56:AM56"/>
    <mergeCell ref="AG64:AM64"/>
    <mergeCell ref="AG59:AM59"/>
    <mergeCell ref="AG62:AM62"/>
    <mergeCell ref="AM47:AN47"/>
    <mergeCell ref="AM49:AP49"/>
    <mergeCell ref="AM50:AP50"/>
    <mergeCell ref="AN63:AP63"/>
    <mergeCell ref="AN64:AP64"/>
    <mergeCell ref="AN61:AP61"/>
    <mergeCell ref="AN52:AP52"/>
    <mergeCell ref="AN60:AP60"/>
    <mergeCell ref="AN55:AP55"/>
    <mergeCell ref="AN59:AP59"/>
    <mergeCell ref="AN56:AP56"/>
    <mergeCell ref="AN58:AP58"/>
    <mergeCell ref="AN62:AP62"/>
    <mergeCell ref="AN57:AP57"/>
    <mergeCell ref="AS49:AT51"/>
    <mergeCell ref="AN65:AP65"/>
    <mergeCell ref="AG65:AM65"/>
    <mergeCell ref="AN66:AP66"/>
    <mergeCell ref="AG66:AM66"/>
    <mergeCell ref="AN67:AP67"/>
    <mergeCell ref="AG67:AM67"/>
    <mergeCell ref="AN68:AP68"/>
    <mergeCell ref="AG68:AM68"/>
    <mergeCell ref="AN69:AP69"/>
    <mergeCell ref="AG69:AM69"/>
    <mergeCell ref="AN70:AP70"/>
    <mergeCell ref="AG70:AM70"/>
    <mergeCell ref="AN71:AP71"/>
    <mergeCell ref="AG71:AM71"/>
    <mergeCell ref="AN72:AP72"/>
    <mergeCell ref="AG72:AM72"/>
    <mergeCell ref="AN73:AP73"/>
    <mergeCell ref="AG73:AM73"/>
    <mergeCell ref="AN74:AP74"/>
    <mergeCell ref="AG74:AM74"/>
    <mergeCell ref="AN54:AP54"/>
  </mergeCells>
  <hyperlinks>
    <hyperlink ref="A55" location="'A. - Zemní práce a bourán...'!C2" display="/"/>
    <hyperlink ref="A56" location="'B. - Zakládání jímkování ...'!C2" display="/"/>
    <hyperlink ref="A58" location="'PS 21 - MVE – Technologic...'!C2" display="/"/>
    <hyperlink ref="A59" location="'PS 22 - MVE – technologic...'!C2" display="/"/>
    <hyperlink ref="A60" location="'PS 25 - Objekt Stará Pila...'!C2" display="/"/>
    <hyperlink ref="A61" location="'SO 01 - Vtokový objekt'!C2" display="/"/>
    <hyperlink ref="A63" location="'SO 02.1 - Strojovna MVE –...'!C2" display="/"/>
    <hyperlink ref="A64" location="'SO 02.2 - Strojovna MVE –...'!C2" display="/"/>
    <hyperlink ref="A65" location="'SO 02.3 - Strojovna MVE –...'!C2" display="/"/>
    <hyperlink ref="A66" location="'SO 03 - Výtokový objekt'!C2" display="/"/>
    <hyperlink ref="A67" location="'SO 04 - Opěrná PB zeď v n...'!C2" display="/"/>
    <hyperlink ref="A68" location="'SO 05 - Komunikace a zpev...'!C2" display="/"/>
    <hyperlink ref="A69" location="'SO 06 - Vyvedení výkonu z...'!C2" display="/"/>
    <hyperlink ref="A70" location="'SO 07 - Venkovní kabelové...'!C2" display="/"/>
    <hyperlink ref="A71" location="'SO 08 - Objekt Stará Pila...'!C2" display="/"/>
    <hyperlink ref="A72" location="'SO 10 - Prohrábky koryta ...'!C2" display="/"/>
    <hyperlink ref="A73" location="'SO 11 - Venkovní úpravy a...'!C2" display="/"/>
    <hyperlink ref="A74" location="'VON - Vedlejší a ostatní 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118</v>
      </c>
    </row>
    <row r="3" s="1" customFormat="1" ht="6.96" customHeight="1">
      <c r="B3" s="142"/>
      <c r="C3" s="143"/>
      <c r="D3" s="143"/>
      <c r="E3" s="143"/>
      <c r="F3" s="143"/>
      <c r="G3" s="143"/>
      <c r="H3" s="143"/>
      <c r="I3" s="143"/>
      <c r="J3" s="143"/>
      <c r="K3" s="143"/>
      <c r="L3" s="22"/>
      <c r="AT3" s="19" t="s">
        <v>86</v>
      </c>
    </row>
    <row r="4" s="1" customFormat="1" ht="24.96" customHeight="1">
      <c r="B4" s="22"/>
      <c r="D4" s="144" t="s">
        <v>154</v>
      </c>
      <c r="L4" s="22"/>
      <c r="M4" s="145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6" t="s">
        <v>16</v>
      </c>
      <c r="L6" s="22"/>
    </row>
    <row r="7" s="1" customFormat="1" ht="16.5" customHeight="1">
      <c r="B7" s="22"/>
      <c r="E7" s="147" t="str">
        <f>'Rekapitulace stavby'!K6</f>
        <v>MVE jez Rajhrad vč. rekonstrukce jezu a rybího přechodu</v>
      </c>
      <c r="F7" s="146"/>
      <c r="G7" s="146"/>
      <c r="H7" s="146"/>
      <c r="L7" s="22"/>
    </row>
    <row r="8">
      <c r="B8" s="22"/>
      <c r="D8" s="146" t="s">
        <v>167</v>
      </c>
      <c r="L8" s="22"/>
    </row>
    <row r="9" s="1" customFormat="1" ht="16.5" customHeight="1">
      <c r="B9" s="22"/>
      <c r="E9" s="147" t="s">
        <v>847</v>
      </c>
      <c r="F9" s="1"/>
      <c r="G9" s="1"/>
      <c r="H9" s="1"/>
      <c r="L9" s="22"/>
    </row>
    <row r="10" s="1" customFormat="1" ht="12" customHeight="1">
      <c r="B10" s="22"/>
      <c r="D10" s="146" t="s">
        <v>848</v>
      </c>
      <c r="L10" s="22"/>
    </row>
    <row r="11" s="2" customFormat="1" ht="16.5" customHeight="1">
      <c r="A11" s="40"/>
      <c r="B11" s="46"/>
      <c r="C11" s="40"/>
      <c r="D11" s="40"/>
      <c r="E11" s="159" t="s">
        <v>1473</v>
      </c>
      <c r="F11" s="40"/>
      <c r="G11" s="40"/>
      <c r="H11" s="40"/>
      <c r="I11" s="40"/>
      <c r="J11" s="40"/>
      <c r="K11" s="40"/>
      <c r="L11" s="148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46" t="s">
        <v>1474</v>
      </c>
      <c r="E12" s="40"/>
      <c r="F12" s="40"/>
      <c r="G12" s="40"/>
      <c r="H12" s="40"/>
      <c r="I12" s="40"/>
      <c r="J12" s="40"/>
      <c r="K12" s="40"/>
      <c r="L12" s="148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6.5" customHeight="1">
      <c r="A13" s="40"/>
      <c r="B13" s="46"/>
      <c r="C13" s="40"/>
      <c r="D13" s="40"/>
      <c r="E13" s="149" t="s">
        <v>2436</v>
      </c>
      <c r="F13" s="40"/>
      <c r="G13" s="40"/>
      <c r="H13" s="40"/>
      <c r="I13" s="40"/>
      <c r="J13" s="40"/>
      <c r="K13" s="40"/>
      <c r="L13" s="148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>
      <c r="A14" s="40"/>
      <c r="B14" s="46"/>
      <c r="C14" s="40"/>
      <c r="D14" s="40"/>
      <c r="E14" s="40"/>
      <c r="F14" s="40"/>
      <c r="G14" s="40"/>
      <c r="H14" s="40"/>
      <c r="I14" s="40"/>
      <c r="J14" s="40"/>
      <c r="K14" s="40"/>
      <c r="L14" s="148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2" customHeight="1">
      <c r="A15" s="40"/>
      <c r="B15" s="46"/>
      <c r="C15" s="40"/>
      <c r="D15" s="146" t="s">
        <v>18</v>
      </c>
      <c r="E15" s="40"/>
      <c r="F15" s="135" t="s">
        <v>19</v>
      </c>
      <c r="G15" s="40"/>
      <c r="H15" s="40"/>
      <c r="I15" s="146" t="s">
        <v>20</v>
      </c>
      <c r="J15" s="135" t="s">
        <v>19</v>
      </c>
      <c r="K15" s="40"/>
      <c r="L15" s="148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46" t="s">
        <v>21</v>
      </c>
      <c r="E16" s="40"/>
      <c r="F16" s="135" t="s">
        <v>22</v>
      </c>
      <c r="G16" s="40"/>
      <c r="H16" s="40"/>
      <c r="I16" s="146" t="s">
        <v>23</v>
      </c>
      <c r="J16" s="150" t="str">
        <f>'Rekapitulace stavby'!AN8</f>
        <v>2. 5. 2023</v>
      </c>
      <c r="K16" s="40"/>
      <c r="L16" s="148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0.8" customHeight="1">
      <c r="A17" s="40"/>
      <c r="B17" s="46"/>
      <c r="C17" s="40"/>
      <c r="D17" s="40"/>
      <c r="E17" s="40"/>
      <c r="F17" s="40"/>
      <c r="G17" s="40"/>
      <c r="H17" s="40"/>
      <c r="I17" s="40"/>
      <c r="J17" s="40"/>
      <c r="K17" s="40"/>
      <c r="L17" s="148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2" customHeight="1">
      <c r="A18" s="40"/>
      <c r="B18" s="46"/>
      <c r="C18" s="40"/>
      <c r="D18" s="146" t="s">
        <v>25</v>
      </c>
      <c r="E18" s="40"/>
      <c r="F18" s="40"/>
      <c r="G18" s="40"/>
      <c r="H18" s="40"/>
      <c r="I18" s="146" t="s">
        <v>26</v>
      </c>
      <c r="J18" s="135" t="s">
        <v>27</v>
      </c>
      <c r="K18" s="40"/>
      <c r="L18" s="148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8" customHeight="1">
      <c r="A19" s="40"/>
      <c r="B19" s="46"/>
      <c r="C19" s="40"/>
      <c r="D19" s="40"/>
      <c r="E19" s="135" t="s">
        <v>28</v>
      </c>
      <c r="F19" s="40"/>
      <c r="G19" s="40"/>
      <c r="H19" s="40"/>
      <c r="I19" s="146" t="s">
        <v>29</v>
      </c>
      <c r="J19" s="135" t="s">
        <v>30</v>
      </c>
      <c r="K19" s="40"/>
      <c r="L19" s="148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6.96" customHeight="1">
      <c r="A20" s="40"/>
      <c r="B20" s="46"/>
      <c r="C20" s="40"/>
      <c r="D20" s="40"/>
      <c r="E20" s="40"/>
      <c r="F20" s="40"/>
      <c r="G20" s="40"/>
      <c r="H20" s="40"/>
      <c r="I20" s="40"/>
      <c r="J20" s="40"/>
      <c r="K20" s="40"/>
      <c r="L20" s="148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2" customHeight="1">
      <c r="A21" s="40"/>
      <c r="B21" s="46"/>
      <c r="C21" s="40"/>
      <c r="D21" s="146" t="s">
        <v>31</v>
      </c>
      <c r="E21" s="40"/>
      <c r="F21" s="40"/>
      <c r="G21" s="40"/>
      <c r="H21" s="40"/>
      <c r="I21" s="146" t="s">
        <v>26</v>
      </c>
      <c r="J21" s="35" t="str">
        <f>'Rekapitulace stavby'!AN13</f>
        <v>Vyplň údaj</v>
      </c>
      <c r="K21" s="40"/>
      <c r="L21" s="148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8" customHeight="1">
      <c r="A22" s="40"/>
      <c r="B22" s="46"/>
      <c r="C22" s="40"/>
      <c r="D22" s="40"/>
      <c r="E22" s="35" t="str">
        <f>'Rekapitulace stavby'!E14</f>
        <v>Vyplň údaj</v>
      </c>
      <c r="F22" s="135"/>
      <c r="G22" s="135"/>
      <c r="H22" s="135"/>
      <c r="I22" s="146" t="s">
        <v>29</v>
      </c>
      <c r="J22" s="35" t="str">
        <f>'Rekapitulace stavby'!AN14</f>
        <v>Vyplň údaj</v>
      </c>
      <c r="K22" s="40"/>
      <c r="L22" s="148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6.96" customHeight="1">
      <c r="A23" s="40"/>
      <c r="B23" s="46"/>
      <c r="C23" s="40"/>
      <c r="D23" s="40"/>
      <c r="E23" s="40"/>
      <c r="F23" s="40"/>
      <c r="G23" s="40"/>
      <c r="H23" s="40"/>
      <c r="I23" s="40"/>
      <c r="J23" s="40"/>
      <c r="K23" s="40"/>
      <c r="L23" s="148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2" customHeight="1">
      <c r="A24" s="40"/>
      <c r="B24" s="46"/>
      <c r="C24" s="40"/>
      <c r="D24" s="146" t="s">
        <v>33</v>
      </c>
      <c r="E24" s="40"/>
      <c r="F24" s="40"/>
      <c r="G24" s="40"/>
      <c r="H24" s="40"/>
      <c r="I24" s="146" t="s">
        <v>26</v>
      </c>
      <c r="J24" s="135" t="s">
        <v>34</v>
      </c>
      <c r="K24" s="40"/>
      <c r="L24" s="148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8" customHeight="1">
      <c r="A25" s="40"/>
      <c r="B25" s="46"/>
      <c r="C25" s="40"/>
      <c r="D25" s="40"/>
      <c r="E25" s="135" t="s">
        <v>35</v>
      </c>
      <c r="F25" s="40"/>
      <c r="G25" s="40"/>
      <c r="H25" s="40"/>
      <c r="I25" s="146" t="s">
        <v>29</v>
      </c>
      <c r="J25" s="135" t="s">
        <v>36</v>
      </c>
      <c r="K25" s="40"/>
      <c r="L25" s="148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6.96" customHeight="1">
      <c r="A26" s="40"/>
      <c r="B26" s="46"/>
      <c r="C26" s="40"/>
      <c r="D26" s="40"/>
      <c r="E26" s="40"/>
      <c r="F26" s="40"/>
      <c r="G26" s="40"/>
      <c r="H26" s="40"/>
      <c r="I26" s="40"/>
      <c r="J26" s="40"/>
      <c r="K26" s="40"/>
      <c r="L26" s="148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12" customHeight="1">
      <c r="A27" s="40"/>
      <c r="B27" s="46"/>
      <c r="C27" s="40"/>
      <c r="D27" s="146" t="s">
        <v>38</v>
      </c>
      <c r="E27" s="40"/>
      <c r="F27" s="40"/>
      <c r="G27" s="40"/>
      <c r="H27" s="40"/>
      <c r="I27" s="146" t="s">
        <v>26</v>
      </c>
      <c r="J27" s="135" t="s">
        <v>19</v>
      </c>
      <c r="K27" s="40"/>
      <c r="L27" s="148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8" customHeight="1">
      <c r="A28" s="40"/>
      <c r="B28" s="46"/>
      <c r="C28" s="40"/>
      <c r="D28" s="40"/>
      <c r="E28" s="135" t="s">
        <v>39</v>
      </c>
      <c r="F28" s="40"/>
      <c r="G28" s="40"/>
      <c r="H28" s="40"/>
      <c r="I28" s="146" t="s">
        <v>29</v>
      </c>
      <c r="J28" s="135" t="s">
        <v>19</v>
      </c>
      <c r="K28" s="40"/>
      <c r="L28" s="148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40"/>
      <c r="E29" s="40"/>
      <c r="F29" s="40"/>
      <c r="G29" s="40"/>
      <c r="H29" s="40"/>
      <c r="I29" s="40"/>
      <c r="J29" s="40"/>
      <c r="K29" s="40"/>
      <c r="L29" s="148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12" customHeight="1">
      <c r="A30" s="40"/>
      <c r="B30" s="46"/>
      <c r="C30" s="40"/>
      <c r="D30" s="146" t="s">
        <v>40</v>
      </c>
      <c r="E30" s="40"/>
      <c r="F30" s="40"/>
      <c r="G30" s="40"/>
      <c r="H30" s="40"/>
      <c r="I30" s="40"/>
      <c r="J30" s="40"/>
      <c r="K30" s="40"/>
      <c r="L30" s="148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8" customFormat="1" ht="16.5" customHeight="1">
      <c r="A31" s="151"/>
      <c r="B31" s="152"/>
      <c r="C31" s="151"/>
      <c r="D31" s="151"/>
      <c r="E31" s="153" t="s">
        <v>19</v>
      </c>
      <c r="F31" s="153"/>
      <c r="G31" s="153"/>
      <c r="H31" s="153"/>
      <c r="I31" s="151"/>
      <c r="J31" s="151"/>
      <c r="K31" s="151"/>
      <c r="L31" s="154"/>
      <c r="S31" s="151"/>
      <c r="T31" s="151"/>
      <c r="U31" s="151"/>
      <c r="V31" s="151"/>
      <c r="W31" s="151"/>
      <c r="X31" s="151"/>
      <c r="Y31" s="151"/>
      <c r="Z31" s="151"/>
      <c r="AA31" s="151"/>
      <c r="AB31" s="151"/>
      <c r="AC31" s="151"/>
      <c r="AD31" s="151"/>
      <c r="AE31" s="151"/>
    </row>
    <row r="32" s="2" customFormat="1" ht="6.96" customHeight="1">
      <c r="A32" s="40"/>
      <c r="B32" s="46"/>
      <c r="C32" s="40"/>
      <c r="D32" s="40"/>
      <c r="E32" s="40"/>
      <c r="F32" s="40"/>
      <c r="G32" s="40"/>
      <c r="H32" s="40"/>
      <c r="I32" s="40"/>
      <c r="J32" s="40"/>
      <c r="K32" s="40"/>
      <c r="L32" s="148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55"/>
      <c r="E33" s="155"/>
      <c r="F33" s="155"/>
      <c r="G33" s="155"/>
      <c r="H33" s="155"/>
      <c r="I33" s="155"/>
      <c r="J33" s="155"/>
      <c r="K33" s="155"/>
      <c r="L33" s="148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25.44" customHeight="1">
      <c r="A34" s="40"/>
      <c r="B34" s="46"/>
      <c r="C34" s="40"/>
      <c r="D34" s="156" t="s">
        <v>42</v>
      </c>
      <c r="E34" s="40"/>
      <c r="F34" s="40"/>
      <c r="G34" s="40"/>
      <c r="H34" s="40"/>
      <c r="I34" s="40"/>
      <c r="J34" s="157">
        <f>ROUND(J92, 2)</f>
        <v>0</v>
      </c>
      <c r="K34" s="40"/>
      <c r="L34" s="148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6.96" customHeight="1">
      <c r="A35" s="40"/>
      <c r="B35" s="46"/>
      <c r="C35" s="40"/>
      <c r="D35" s="155"/>
      <c r="E35" s="155"/>
      <c r="F35" s="155"/>
      <c r="G35" s="155"/>
      <c r="H35" s="155"/>
      <c r="I35" s="155"/>
      <c r="J35" s="155"/>
      <c r="K35" s="155"/>
      <c r="L35" s="148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40"/>
      <c r="F36" s="158" t="s">
        <v>44</v>
      </c>
      <c r="G36" s="40"/>
      <c r="H36" s="40"/>
      <c r="I36" s="158" t="s">
        <v>43</v>
      </c>
      <c r="J36" s="158" t="s">
        <v>45</v>
      </c>
      <c r="K36" s="40"/>
      <c r="L36" s="148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s="2" customFormat="1" ht="14.4" customHeight="1">
      <c r="A37" s="40"/>
      <c r="B37" s="46"/>
      <c r="C37" s="40"/>
      <c r="D37" s="159" t="s">
        <v>46</v>
      </c>
      <c r="E37" s="146" t="s">
        <v>47</v>
      </c>
      <c r="F37" s="160">
        <f>ROUND((SUM(BE92:BE139)),  2)</f>
        <v>0</v>
      </c>
      <c r="G37" s="40"/>
      <c r="H37" s="40"/>
      <c r="I37" s="161">
        <v>0.20999999999999999</v>
      </c>
      <c r="J37" s="160">
        <f>ROUND(((SUM(BE92:BE139))*I37),  2)</f>
        <v>0</v>
      </c>
      <c r="K37" s="40"/>
      <c r="L37" s="148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14.4" customHeight="1">
      <c r="A38" s="40"/>
      <c r="B38" s="46"/>
      <c r="C38" s="40"/>
      <c r="D38" s="40"/>
      <c r="E38" s="146" t="s">
        <v>48</v>
      </c>
      <c r="F38" s="160">
        <f>ROUND((SUM(BF92:BF139)),  2)</f>
        <v>0</v>
      </c>
      <c r="G38" s="40"/>
      <c r="H38" s="40"/>
      <c r="I38" s="161">
        <v>0.14999999999999999</v>
      </c>
      <c r="J38" s="160">
        <f>ROUND(((SUM(BF92:BF139))*I38),  2)</f>
        <v>0</v>
      </c>
      <c r="K38" s="40"/>
      <c r="L38" s="148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6" t="s">
        <v>49</v>
      </c>
      <c r="F39" s="160">
        <f>ROUND((SUM(BG92:BG139)),  2)</f>
        <v>0</v>
      </c>
      <c r="G39" s="40"/>
      <c r="H39" s="40"/>
      <c r="I39" s="161">
        <v>0.20999999999999999</v>
      </c>
      <c r="J39" s="160">
        <f>0</f>
        <v>0</v>
      </c>
      <c r="K39" s="40"/>
      <c r="L39" s="148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hidden="1" s="2" customFormat="1" ht="14.4" customHeight="1">
      <c r="A40" s="40"/>
      <c r="B40" s="46"/>
      <c r="C40" s="40"/>
      <c r="D40" s="40"/>
      <c r="E40" s="146" t="s">
        <v>50</v>
      </c>
      <c r="F40" s="160">
        <f>ROUND((SUM(BH92:BH139)),  2)</f>
        <v>0</v>
      </c>
      <c r="G40" s="40"/>
      <c r="H40" s="40"/>
      <c r="I40" s="161">
        <v>0.14999999999999999</v>
      </c>
      <c r="J40" s="160">
        <f>0</f>
        <v>0</v>
      </c>
      <c r="K40" s="40"/>
      <c r="L40" s="148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hidden="1" s="2" customFormat="1" ht="14.4" customHeight="1">
      <c r="A41" s="40"/>
      <c r="B41" s="46"/>
      <c r="C41" s="40"/>
      <c r="D41" s="40"/>
      <c r="E41" s="146" t="s">
        <v>51</v>
      </c>
      <c r="F41" s="160">
        <f>ROUND((SUM(BI92:BI139)),  2)</f>
        <v>0</v>
      </c>
      <c r="G41" s="40"/>
      <c r="H41" s="40"/>
      <c r="I41" s="161">
        <v>0</v>
      </c>
      <c r="J41" s="160">
        <f>0</f>
        <v>0</v>
      </c>
      <c r="K41" s="40"/>
      <c r="L41" s="148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6.96" customHeight="1">
      <c r="A42" s="40"/>
      <c r="B42" s="46"/>
      <c r="C42" s="40"/>
      <c r="D42" s="40"/>
      <c r="E42" s="40"/>
      <c r="F42" s="40"/>
      <c r="G42" s="40"/>
      <c r="H42" s="40"/>
      <c r="I42" s="40"/>
      <c r="J42" s="40"/>
      <c r="K42" s="40"/>
      <c r="L42" s="148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3" s="2" customFormat="1" ht="25.44" customHeight="1">
      <c r="A43" s="40"/>
      <c r="B43" s="46"/>
      <c r="C43" s="162"/>
      <c r="D43" s="163" t="s">
        <v>52</v>
      </c>
      <c r="E43" s="164"/>
      <c r="F43" s="164"/>
      <c r="G43" s="165" t="s">
        <v>53</v>
      </c>
      <c r="H43" s="166" t="s">
        <v>54</v>
      </c>
      <c r="I43" s="164"/>
      <c r="J43" s="167">
        <f>SUM(J34:J41)</f>
        <v>0</v>
      </c>
      <c r="K43" s="168"/>
      <c r="L43" s="148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40"/>
      <c r="AD43" s="40"/>
      <c r="AE43" s="40"/>
    </row>
    <row r="44" s="2" customFormat="1" ht="14.4" customHeight="1">
      <c r="A44" s="40"/>
      <c r="B44" s="169"/>
      <c r="C44" s="170"/>
      <c r="D44" s="170"/>
      <c r="E44" s="170"/>
      <c r="F44" s="170"/>
      <c r="G44" s="170"/>
      <c r="H44" s="170"/>
      <c r="I44" s="170"/>
      <c r="J44" s="170"/>
      <c r="K44" s="170"/>
      <c r="L44" s="148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8" s="2" customFormat="1" ht="6.96" customHeight="1">
      <c r="A48" s="40"/>
      <c r="B48" s="171"/>
      <c r="C48" s="172"/>
      <c r="D48" s="172"/>
      <c r="E48" s="172"/>
      <c r="F48" s="172"/>
      <c r="G48" s="172"/>
      <c r="H48" s="172"/>
      <c r="I48" s="172"/>
      <c r="J48" s="172"/>
      <c r="K48" s="172"/>
      <c r="L48" s="148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24.96" customHeight="1">
      <c r="A49" s="40"/>
      <c r="B49" s="41"/>
      <c r="C49" s="25" t="s">
        <v>192</v>
      </c>
      <c r="D49" s="42"/>
      <c r="E49" s="42"/>
      <c r="F49" s="42"/>
      <c r="G49" s="42"/>
      <c r="H49" s="42"/>
      <c r="I49" s="42"/>
      <c r="J49" s="42"/>
      <c r="K49" s="42"/>
      <c r="L49" s="148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6.96" customHeight="1">
      <c r="A50" s="40"/>
      <c r="B50" s="41"/>
      <c r="C50" s="42"/>
      <c r="D50" s="42"/>
      <c r="E50" s="42"/>
      <c r="F50" s="42"/>
      <c r="G50" s="42"/>
      <c r="H50" s="42"/>
      <c r="I50" s="42"/>
      <c r="J50" s="42"/>
      <c r="K50" s="42"/>
      <c r="L50" s="148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12" customHeight="1">
      <c r="A51" s="40"/>
      <c r="B51" s="41"/>
      <c r="C51" s="34" t="s">
        <v>16</v>
      </c>
      <c r="D51" s="42"/>
      <c r="E51" s="42"/>
      <c r="F51" s="42"/>
      <c r="G51" s="42"/>
      <c r="H51" s="42"/>
      <c r="I51" s="42"/>
      <c r="J51" s="42"/>
      <c r="K51" s="42"/>
      <c r="L51" s="148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6.5" customHeight="1">
      <c r="A52" s="40"/>
      <c r="B52" s="41"/>
      <c r="C52" s="42"/>
      <c r="D52" s="42"/>
      <c r="E52" s="173" t="str">
        <f>E7</f>
        <v>MVE jez Rajhrad vč. rekonstrukce jezu a rybího přechodu</v>
      </c>
      <c r="F52" s="34"/>
      <c r="G52" s="34"/>
      <c r="H52" s="34"/>
      <c r="I52" s="42"/>
      <c r="J52" s="42"/>
      <c r="K52" s="42"/>
      <c r="L52" s="148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1" customFormat="1" ht="12" customHeight="1">
      <c r="B53" s="23"/>
      <c r="C53" s="34" t="s">
        <v>167</v>
      </c>
      <c r="D53" s="24"/>
      <c r="E53" s="24"/>
      <c r="F53" s="24"/>
      <c r="G53" s="24"/>
      <c r="H53" s="24"/>
      <c r="I53" s="24"/>
      <c r="J53" s="24"/>
      <c r="K53" s="24"/>
      <c r="L53" s="22"/>
    </row>
    <row r="54" s="1" customFormat="1" ht="16.5" customHeight="1">
      <c r="B54" s="23"/>
      <c r="C54" s="24"/>
      <c r="D54" s="24"/>
      <c r="E54" s="173" t="s">
        <v>847</v>
      </c>
      <c r="F54" s="24"/>
      <c r="G54" s="24"/>
      <c r="H54" s="24"/>
      <c r="I54" s="24"/>
      <c r="J54" s="24"/>
      <c r="K54" s="24"/>
      <c r="L54" s="22"/>
    </row>
    <row r="55" s="1" customFormat="1" ht="12" customHeight="1">
      <c r="B55" s="23"/>
      <c r="C55" s="34" t="s">
        <v>848</v>
      </c>
      <c r="D55" s="24"/>
      <c r="E55" s="24"/>
      <c r="F55" s="24"/>
      <c r="G55" s="24"/>
      <c r="H55" s="24"/>
      <c r="I55" s="24"/>
      <c r="J55" s="24"/>
      <c r="K55" s="24"/>
      <c r="L55" s="22"/>
    </row>
    <row r="56" s="2" customFormat="1" ht="16.5" customHeight="1">
      <c r="A56" s="40"/>
      <c r="B56" s="41"/>
      <c r="C56" s="42"/>
      <c r="D56" s="42"/>
      <c r="E56" s="297" t="s">
        <v>1473</v>
      </c>
      <c r="F56" s="42"/>
      <c r="G56" s="42"/>
      <c r="H56" s="42"/>
      <c r="I56" s="42"/>
      <c r="J56" s="42"/>
      <c r="K56" s="42"/>
      <c r="L56" s="148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12" customHeight="1">
      <c r="A57" s="40"/>
      <c r="B57" s="41"/>
      <c r="C57" s="34" t="s">
        <v>1474</v>
      </c>
      <c r="D57" s="42"/>
      <c r="E57" s="42"/>
      <c r="F57" s="42"/>
      <c r="G57" s="42"/>
      <c r="H57" s="42"/>
      <c r="I57" s="42"/>
      <c r="J57" s="42"/>
      <c r="K57" s="42"/>
      <c r="L57" s="148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6.5" customHeight="1">
      <c r="A58" s="40"/>
      <c r="B58" s="41"/>
      <c r="C58" s="42"/>
      <c r="D58" s="42"/>
      <c r="E58" s="71" t="str">
        <f>E13</f>
        <v>SO 02.3 - Strojovna MVE – stavební elektroinstalace</v>
      </c>
      <c r="F58" s="42"/>
      <c r="G58" s="42"/>
      <c r="H58" s="42"/>
      <c r="I58" s="42"/>
      <c r="J58" s="42"/>
      <c r="K58" s="42"/>
      <c r="L58" s="148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6.96" customHeight="1">
      <c r="A59" s="40"/>
      <c r="B59" s="41"/>
      <c r="C59" s="42"/>
      <c r="D59" s="42"/>
      <c r="E59" s="42"/>
      <c r="F59" s="42"/>
      <c r="G59" s="42"/>
      <c r="H59" s="42"/>
      <c r="I59" s="42"/>
      <c r="J59" s="42"/>
      <c r="K59" s="42"/>
      <c r="L59" s="148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s="2" customFormat="1" ht="12" customHeight="1">
      <c r="A60" s="40"/>
      <c r="B60" s="41"/>
      <c r="C60" s="34" t="s">
        <v>21</v>
      </c>
      <c r="D60" s="42"/>
      <c r="E60" s="42"/>
      <c r="F60" s="29" t="str">
        <f>F16</f>
        <v xml:space="preserve">Svratka, říční km 29,430 – jez </v>
      </c>
      <c r="G60" s="42"/>
      <c r="H60" s="42"/>
      <c r="I60" s="34" t="s">
        <v>23</v>
      </c>
      <c r="J60" s="74" t="str">
        <f>IF(J16="","",J16)</f>
        <v>2. 5. 2023</v>
      </c>
      <c r="K60" s="42"/>
      <c r="L60" s="148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s="2" customFormat="1" ht="6.96" customHeight="1">
      <c r="A61" s="40"/>
      <c r="B61" s="41"/>
      <c r="C61" s="42"/>
      <c r="D61" s="42"/>
      <c r="E61" s="42"/>
      <c r="F61" s="42"/>
      <c r="G61" s="42"/>
      <c r="H61" s="42"/>
      <c r="I61" s="42"/>
      <c r="J61" s="42"/>
      <c r="K61" s="42"/>
      <c r="L61" s="148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15.15" customHeight="1">
      <c r="A62" s="40"/>
      <c r="B62" s="41"/>
      <c r="C62" s="34" t="s">
        <v>25</v>
      </c>
      <c r="D62" s="42"/>
      <c r="E62" s="42"/>
      <c r="F62" s="29" t="str">
        <f>E19</f>
        <v>Povodí Moravy, státní podnik</v>
      </c>
      <c r="G62" s="42"/>
      <c r="H62" s="42"/>
      <c r="I62" s="34" t="s">
        <v>33</v>
      </c>
      <c r="J62" s="38" t="str">
        <f>E25</f>
        <v>AQUATIS a. s.</v>
      </c>
      <c r="K62" s="42"/>
      <c r="L62" s="148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15.15" customHeight="1">
      <c r="A63" s="40"/>
      <c r="B63" s="41"/>
      <c r="C63" s="34" t="s">
        <v>31</v>
      </c>
      <c r="D63" s="42"/>
      <c r="E63" s="42"/>
      <c r="F63" s="29" t="str">
        <f>IF(E22="","",E22)</f>
        <v>Vyplň údaj</v>
      </c>
      <c r="G63" s="42"/>
      <c r="H63" s="42"/>
      <c r="I63" s="34" t="s">
        <v>38</v>
      </c>
      <c r="J63" s="38" t="str">
        <f>E28</f>
        <v>Bc. Aneta Patková</v>
      </c>
      <c r="K63" s="42"/>
      <c r="L63" s="148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</row>
    <row r="64" s="2" customFormat="1" ht="10.32" customHeight="1">
      <c r="A64" s="40"/>
      <c r="B64" s="41"/>
      <c r="C64" s="42"/>
      <c r="D64" s="42"/>
      <c r="E64" s="42"/>
      <c r="F64" s="42"/>
      <c r="G64" s="42"/>
      <c r="H64" s="42"/>
      <c r="I64" s="42"/>
      <c r="J64" s="42"/>
      <c r="K64" s="42"/>
      <c r="L64" s="148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</row>
    <row r="65" s="2" customFormat="1" ht="29.28" customHeight="1">
      <c r="A65" s="40"/>
      <c r="B65" s="41"/>
      <c r="C65" s="174" t="s">
        <v>193</v>
      </c>
      <c r="D65" s="175"/>
      <c r="E65" s="175"/>
      <c r="F65" s="175"/>
      <c r="G65" s="175"/>
      <c r="H65" s="175"/>
      <c r="I65" s="175"/>
      <c r="J65" s="176" t="s">
        <v>194</v>
      </c>
      <c r="K65" s="175"/>
      <c r="L65" s="148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40"/>
    </row>
    <row r="66" s="2" customFormat="1" ht="10.32" customHeight="1">
      <c r="A66" s="40"/>
      <c r="B66" s="41"/>
      <c r="C66" s="42"/>
      <c r="D66" s="42"/>
      <c r="E66" s="42"/>
      <c r="F66" s="42"/>
      <c r="G66" s="42"/>
      <c r="H66" s="42"/>
      <c r="I66" s="42"/>
      <c r="J66" s="42"/>
      <c r="K66" s="42"/>
      <c r="L66" s="148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</row>
    <row r="67" s="2" customFormat="1" ht="22.8" customHeight="1">
      <c r="A67" s="40"/>
      <c r="B67" s="41"/>
      <c r="C67" s="177" t="s">
        <v>74</v>
      </c>
      <c r="D67" s="42"/>
      <c r="E67" s="42"/>
      <c r="F67" s="42"/>
      <c r="G67" s="42"/>
      <c r="H67" s="42"/>
      <c r="I67" s="42"/>
      <c r="J67" s="104">
        <f>J92</f>
        <v>0</v>
      </c>
      <c r="K67" s="42"/>
      <c r="L67" s="148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  <c r="AU67" s="19" t="s">
        <v>195</v>
      </c>
    </row>
    <row r="68" s="9" customFormat="1" ht="24.96" customHeight="1">
      <c r="A68" s="9"/>
      <c r="B68" s="178"/>
      <c r="C68" s="179"/>
      <c r="D68" s="180" t="s">
        <v>2437</v>
      </c>
      <c r="E68" s="181"/>
      <c r="F68" s="181"/>
      <c r="G68" s="181"/>
      <c r="H68" s="181"/>
      <c r="I68" s="181"/>
      <c r="J68" s="182">
        <f>J93</f>
        <v>0</v>
      </c>
      <c r="K68" s="179"/>
      <c r="L68" s="183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2" customFormat="1" ht="21.84" customHeight="1">
      <c r="A69" s="40"/>
      <c r="B69" s="41"/>
      <c r="C69" s="42"/>
      <c r="D69" s="42"/>
      <c r="E69" s="42"/>
      <c r="F69" s="42"/>
      <c r="G69" s="42"/>
      <c r="H69" s="42"/>
      <c r="I69" s="42"/>
      <c r="J69" s="42"/>
      <c r="K69" s="42"/>
      <c r="L69" s="148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0" s="2" customFormat="1" ht="6.96" customHeight="1">
      <c r="A70" s="40"/>
      <c r="B70" s="61"/>
      <c r="C70" s="62"/>
      <c r="D70" s="62"/>
      <c r="E70" s="62"/>
      <c r="F70" s="62"/>
      <c r="G70" s="62"/>
      <c r="H70" s="62"/>
      <c r="I70" s="62"/>
      <c r="J70" s="62"/>
      <c r="K70" s="62"/>
      <c r="L70" s="148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4" s="2" customFormat="1" ht="6.96" customHeight="1">
      <c r="A74" s="40"/>
      <c r="B74" s="63"/>
      <c r="C74" s="64"/>
      <c r="D74" s="64"/>
      <c r="E74" s="64"/>
      <c r="F74" s="64"/>
      <c r="G74" s="64"/>
      <c r="H74" s="64"/>
      <c r="I74" s="64"/>
      <c r="J74" s="64"/>
      <c r="K74" s="64"/>
      <c r="L74" s="148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24.96" customHeight="1">
      <c r="A75" s="40"/>
      <c r="B75" s="41"/>
      <c r="C75" s="25" t="s">
        <v>204</v>
      </c>
      <c r="D75" s="42"/>
      <c r="E75" s="42"/>
      <c r="F75" s="42"/>
      <c r="G75" s="42"/>
      <c r="H75" s="42"/>
      <c r="I75" s="42"/>
      <c r="J75" s="42"/>
      <c r="K75" s="42"/>
      <c r="L75" s="148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6.96" customHeight="1">
      <c r="A76" s="40"/>
      <c r="B76" s="41"/>
      <c r="C76" s="42"/>
      <c r="D76" s="42"/>
      <c r="E76" s="42"/>
      <c r="F76" s="42"/>
      <c r="G76" s="42"/>
      <c r="H76" s="42"/>
      <c r="I76" s="42"/>
      <c r="J76" s="42"/>
      <c r="K76" s="42"/>
      <c r="L76" s="148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2" customHeight="1">
      <c r="A77" s="40"/>
      <c r="B77" s="41"/>
      <c r="C77" s="34" t="s">
        <v>16</v>
      </c>
      <c r="D77" s="42"/>
      <c r="E77" s="42"/>
      <c r="F77" s="42"/>
      <c r="G77" s="42"/>
      <c r="H77" s="42"/>
      <c r="I77" s="42"/>
      <c r="J77" s="42"/>
      <c r="K77" s="42"/>
      <c r="L77" s="148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6.5" customHeight="1">
      <c r="A78" s="40"/>
      <c r="B78" s="41"/>
      <c r="C78" s="42"/>
      <c r="D78" s="42"/>
      <c r="E78" s="173" t="str">
        <f>E7</f>
        <v>MVE jez Rajhrad vč. rekonstrukce jezu a rybího přechodu</v>
      </c>
      <c r="F78" s="34"/>
      <c r="G78" s="34"/>
      <c r="H78" s="34"/>
      <c r="I78" s="42"/>
      <c r="J78" s="42"/>
      <c r="K78" s="42"/>
      <c r="L78" s="148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1" customFormat="1" ht="12" customHeight="1">
      <c r="B79" s="23"/>
      <c r="C79" s="34" t="s">
        <v>167</v>
      </c>
      <c r="D79" s="24"/>
      <c r="E79" s="24"/>
      <c r="F79" s="24"/>
      <c r="G79" s="24"/>
      <c r="H79" s="24"/>
      <c r="I79" s="24"/>
      <c r="J79" s="24"/>
      <c r="K79" s="24"/>
      <c r="L79" s="22"/>
    </row>
    <row r="80" s="1" customFormat="1" ht="16.5" customHeight="1">
      <c r="B80" s="23"/>
      <c r="C80" s="24"/>
      <c r="D80" s="24"/>
      <c r="E80" s="173" t="s">
        <v>847</v>
      </c>
      <c r="F80" s="24"/>
      <c r="G80" s="24"/>
      <c r="H80" s="24"/>
      <c r="I80" s="24"/>
      <c r="J80" s="24"/>
      <c r="K80" s="24"/>
      <c r="L80" s="22"/>
    </row>
    <row r="81" s="1" customFormat="1" ht="12" customHeight="1">
      <c r="B81" s="23"/>
      <c r="C81" s="34" t="s">
        <v>848</v>
      </c>
      <c r="D81" s="24"/>
      <c r="E81" s="24"/>
      <c r="F81" s="24"/>
      <c r="G81" s="24"/>
      <c r="H81" s="24"/>
      <c r="I81" s="24"/>
      <c r="J81" s="24"/>
      <c r="K81" s="24"/>
      <c r="L81" s="22"/>
    </row>
    <row r="82" s="2" customFormat="1" ht="16.5" customHeight="1">
      <c r="A82" s="40"/>
      <c r="B82" s="41"/>
      <c r="C82" s="42"/>
      <c r="D82" s="42"/>
      <c r="E82" s="297" t="s">
        <v>1473</v>
      </c>
      <c r="F82" s="42"/>
      <c r="G82" s="42"/>
      <c r="H82" s="42"/>
      <c r="I82" s="42"/>
      <c r="J82" s="42"/>
      <c r="K82" s="42"/>
      <c r="L82" s="148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2" customHeight="1">
      <c r="A83" s="40"/>
      <c r="B83" s="41"/>
      <c r="C83" s="34" t="s">
        <v>1474</v>
      </c>
      <c r="D83" s="42"/>
      <c r="E83" s="42"/>
      <c r="F83" s="42"/>
      <c r="G83" s="42"/>
      <c r="H83" s="42"/>
      <c r="I83" s="42"/>
      <c r="J83" s="42"/>
      <c r="K83" s="42"/>
      <c r="L83" s="148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6.5" customHeight="1">
      <c r="A84" s="40"/>
      <c r="B84" s="41"/>
      <c r="C84" s="42"/>
      <c r="D84" s="42"/>
      <c r="E84" s="71" t="str">
        <f>E13</f>
        <v>SO 02.3 - Strojovna MVE – stavební elektroinstalace</v>
      </c>
      <c r="F84" s="42"/>
      <c r="G84" s="42"/>
      <c r="H84" s="42"/>
      <c r="I84" s="42"/>
      <c r="J84" s="42"/>
      <c r="K84" s="42"/>
      <c r="L84" s="148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6.96" customHeight="1">
      <c r="A85" s="40"/>
      <c r="B85" s="41"/>
      <c r="C85" s="42"/>
      <c r="D85" s="42"/>
      <c r="E85" s="42"/>
      <c r="F85" s="42"/>
      <c r="G85" s="42"/>
      <c r="H85" s="42"/>
      <c r="I85" s="42"/>
      <c r="J85" s="42"/>
      <c r="K85" s="42"/>
      <c r="L85" s="148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12" customHeight="1">
      <c r="A86" s="40"/>
      <c r="B86" s="41"/>
      <c r="C86" s="34" t="s">
        <v>21</v>
      </c>
      <c r="D86" s="42"/>
      <c r="E86" s="42"/>
      <c r="F86" s="29" t="str">
        <f>F16</f>
        <v xml:space="preserve">Svratka, říční km 29,430 – jez </v>
      </c>
      <c r="G86" s="42"/>
      <c r="H86" s="42"/>
      <c r="I86" s="34" t="s">
        <v>23</v>
      </c>
      <c r="J86" s="74" t="str">
        <f>IF(J16="","",J16)</f>
        <v>2. 5. 2023</v>
      </c>
      <c r="K86" s="42"/>
      <c r="L86" s="148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6.96" customHeight="1">
      <c r="A87" s="40"/>
      <c r="B87" s="41"/>
      <c r="C87" s="42"/>
      <c r="D87" s="42"/>
      <c r="E87" s="42"/>
      <c r="F87" s="42"/>
      <c r="G87" s="42"/>
      <c r="H87" s="42"/>
      <c r="I87" s="42"/>
      <c r="J87" s="42"/>
      <c r="K87" s="42"/>
      <c r="L87" s="148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15.15" customHeight="1">
      <c r="A88" s="40"/>
      <c r="B88" s="41"/>
      <c r="C88" s="34" t="s">
        <v>25</v>
      </c>
      <c r="D88" s="42"/>
      <c r="E88" s="42"/>
      <c r="F88" s="29" t="str">
        <f>E19</f>
        <v>Povodí Moravy, státní podnik</v>
      </c>
      <c r="G88" s="42"/>
      <c r="H88" s="42"/>
      <c r="I88" s="34" t="s">
        <v>33</v>
      </c>
      <c r="J88" s="38" t="str">
        <f>E25</f>
        <v>AQUATIS a. s.</v>
      </c>
      <c r="K88" s="42"/>
      <c r="L88" s="148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15.15" customHeight="1">
      <c r="A89" s="40"/>
      <c r="B89" s="41"/>
      <c r="C89" s="34" t="s">
        <v>31</v>
      </c>
      <c r="D89" s="42"/>
      <c r="E89" s="42"/>
      <c r="F89" s="29" t="str">
        <f>IF(E22="","",E22)</f>
        <v>Vyplň údaj</v>
      </c>
      <c r="G89" s="42"/>
      <c r="H89" s="42"/>
      <c r="I89" s="34" t="s">
        <v>38</v>
      </c>
      <c r="J89" s="38" t="str">
        <f>E28</f>
        <v>Bc. Aneta Patková</v>
      </c>
      <c r="K89" s="42"/>
      <c r="L89" s="148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2" customFormat="1" ht="10.32" customHeight="1">
      <c r="A90" s="40"/>
      <c r="B90" s="41"/>
      <c r="C90" s="42"/>
      <c r="D90" s="42"/>
      <c r="E90" s="42"/>
      <c r="F90" s="42"/>
      <c r="G90" s="42"/>
      <c r="H90" s="42"/>
      <c r="I90" s="42"/>
      <c r="J90" s="42"/>
      <c r="K90" s="42"/>
      <c r="L90" s="148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11" customFormat="1" ht="29.28" customHeight="1">
      <c r="A91" s="189"/>
      <c r="B91" s="190"/>
      <c r="C91" s="191" t="s">
        <v>205</v>
      </c>
      <c r="D91" s="192" t="s">
        <v>61</v>
      </c>
      <c r="E91" s="192" t="s">
        <v>57</v>
      </c>
      <c r="F91" s="192" t="s">
        <v>58</v>
      </c>
      <c r="G91" s="192" t="s">
        <v>206</v>
      </c>
      <c r="H91" s="192" t="s">
        <v>207</v>
      </c>
      <c r="I91" s="192" t="s">
        <v>208</v>
      </c>
      <c r="J91" s="192" t="s">
        <v>194</v>
      </c>
      <c r="K91" s="193" t="s">
        <v>209</v>
      </c>
      <c r="L91" s="194"/>
      <c r="M91" s="94" t="s">
        <v>19</v>
      </c>
      <c r="N91" s="95" t="s">
        <v>46</v>
      </c>
      <c r="O91" s="95" t="s">
        <v>210</v>
      </c>
      <c r="P91" s="95" t="s">
        <v>211</v>
      </c>
      <c r="Q91" s="95" t="s">
        <v>212</v>
      </c>
      <c r="R91" s="95" t="s">
        <v>213</v>
      </c>
      <c r="S91" s="95" t="s">
        <v>214</v>
      </c>
      <c r="T91" s="96" t="s">
        <v>215</v>
      </c>
      <c r="U91" s="189"/>
      <c r="V91" s="189"/>
      <c r="W91" s="189"/>
      <c r="X91" s="189"/>
      <c r="Y91" s="189"/>
      <c r="Z91" s="189"/>
      <c r="AA91" s="189"/>
      <c r="AB91" s="189"/>
      <c r="AC91" s="189"/>
      <c r="AD91" s="189"/>
      <c r="AE91" s="189"/>
    </row>
    <row r="92" s="2" customFormat="1" ht="22.8" customHeight="1">
      <c r="A92" s="40"/>
      <c r="B92" s="41"/>
      <c r="C92" s="101" t="s">
        <v>216</v>
      </c>
      <c r="D92" s="42"/>
      <c r="E92" s="42"/>
      <c r="F92" s="42"/>
      <c r="G92" s="42"/>
      <c r="H92" s="42"/>
      <c r="I92" s="42"/>
      <c r="J92" s="195">
        <f>BK92</f>
        <v>0</v>
      </c>
      <c r="K92" s="42"/>
      <c r="L92" s="46"/>
      <c r="M92" s="97"/>
      <c r="N92" s="196"/>
      <c r="O92" s="98"/>
      <c r="P92" s="197">
        <f>P93</f>
        <v>0</v>
      </c>
      <c r="Q92" s="98"/>
      <c r="R92" s="197">
        <f>R93</f>
        <v>0</v>
      </c>
      <c r="S92" s="98"/>
      <c r="T92" s="198">
        <f>T93</f>
        <v>0</v>
      </c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T92" s="19" t="s">
        <v>75</v>
      </c>
      <c r="AU92" s="19" t="s">
        <v>195</v>
      </c>
      <c r="BK92" s="199">
        <f>BK93</f>
        <v>0</v>
      </c>
    </row>
    <row r="93" s="12" customFormat="1" ht="25.92" customHeight="1">
      <c r="A93" s="12"/>
      <c r="B93" s="200"/>
      <c r="C93" s="201"/>
      <c r="D93" s="202" t="s">
        <v>75</v>
      </c>
      <c r="E93" s="203" t="s">
        <v>924</v>
      </c>
      <c r="F93" s="203" t="s">
        <v>2438</v>
      </c>
      <c r="G93" s="201"/>
      <c r="H93" s="201"/>
      <c r="I93" s="204"/>
      <c r="J93" s="205">
        <f>BK93</f>
        <v>0</v>
      </c>
      <c r="K93" s="201"/>
      <c r="L93" s="206"/>
      <c r="M93" s="207"/>
      <c r="N93" s="208"/>
      <c r="O93" s="208"/>
      <c r="P93" s="209">
        <f>SUM(P94:P139)</f>
        <v>0</v>
      </c>
      <c r="Q93" s="208"/>
      <c r="R93" s="209">
        <f>SUM(R94:R139)</f>
        <v>0</v>
      </c>
      <c r="S93" s="208"/>
      <c r="T93" s="210">
        <f>SUM(T94:T139)</f>
        <v>0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211" t="s">
        <v>225</v>
      </c>
      <c r="AT93" s="212" t="s">
        <v>75</v>
      </c>
      <c r="AU93" s="212" t="s">
        <v>76</v>
      </c>
      <c r="AY93" s="211" t="s">
        <v>219</v>
      </c>
      <c r="BK93" s="213">
        <f>SUM(BK94:BK139)</f>
        <v>0</v>
      </c>
    </row>
    <row r="94" s="2" customFormat="1" ht="16.5" customHeight="1">
      <c r="A94" s="40"/>
      <c r="B94" s="41"/>
      <c r="C94" s="216" t="s">
        <v>84</v>
      </c>
      <c r="D94" s="216" t="s">
        <v>221</v>
      </c>
      <c r="E94" s="217" t="s">
        <v>2439</v>
      </c>
      <c r="F94" s="218" t="s">
        <v>2440</v>
      </c>
      <c r="G94" s="219" t="s">
        <v>918</v>
      </c>
      <c r="H94" s="220">
        <v>1</v>
      </c>
      <c r="I94" s="221"/>
      <c r="J94" s="222">
        <f>ROUND(I94*H94,2)</f>
        <v>0</v>
      </c>
      <c r="K94" s="218" t="s">
        <v>19</v>
      </c>
      <c r="L94" s="46"/>
      <c r="M94" s="223" t="s">
        <v>19</v>
      </c>
      <c r="N94" s="224" t="s">
        <v>47</v>
      </c>
      <c r="O94" s="86"/>
      <c r="P94" s="225">
        <f>O94*H94</f>
        <v>0</v>
      </c>
      <c r="Q94" s="225">
        <v>0</v>
      </c>
      <c r="R94" s="225">
        <f>Q94*H94</f>
        <v>0</v>
      </c>
      <c r="S94" s="225">
        <v>0</v>
      </c>
      <c r="T94" s="226">
        <f>S94*H94</f>
        <v>0</v>
      </c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R94" s="227" t="s">
        <v>919</v>
      </c>
      <c r="AT94" s="227" t="s">
        <v>221</v>
      </c>
      <c r="AU94" s="227" t="s">
        <v>84</v>
      </c>
      <c r="AY94" s="19" t="s">
        <v>219</v>
      </c>
      <c r="BE94" s="228">
        <f>IF(N94="základní",J94,0)</f>
        <v>0</v>
      </c>
      <c r="BF94" s="228">
        <f>IF(N94="snížená",J94,0)</f>
        <v>0</v>
      </c>
      <c r="BG94" s="228">
        <f>IF(N94="zákl. přenesená",J94,0)</f>
        <v>0</v>
      </c>
      <c r="BH94" s="228">
        <f>IF(N94="sníž. přenesená",J94,0)</f>
        <v>0</v>
      </c>
      <c r="BI94" s="228">
        <f>IF(N94="nulová",J94,0)</f>
        <v>0</v>
      </c>
      <c r="BJ94" s="19" t="s">
        <v>84</v>
      </c>
      <c r="BK94" s="228">
        <f>ROUND(I94*H94,2)</f>
        <v>0</v>
      </c>
      <c r="BL94" s="19" t="s">
        <v>919</v>
      </c>
      <c r="BM94" s="227" t="s">
        <v>2441</v>
      </c>
    </row>
    <row r="95" s="2" customFormat="1">
      <c r="A95" s="40"/>
      <c r="B95" s="41"/>
      <c r="C95" s="42"/>
      <c r="D95" s="229" t="s">
        <v>227</v>
      </c>
      <c r="E95" s="42"/>
      <c r="F95" s="230" t="s">
        <v>2442</v>
      </c>
      <c r="G95" s="42"/>
      <c r="H95" s="42"/>
      <c r="I95" s="231"/>
      <c r="J95" s="42"/>
      <c r="K95" s="42"/>
      <c r="L95" s="46"/>
      <c r="M95" s="232"/>
      <c r="N95" s="233"/>
      <c r="O95" s="86"/>
      <c r="P95" s="86"/>
      <c r="Q95" s="86"/>
      <c r="R95" s="86"/>
      <c r="S95" s="86"/>
      <c r="T95" s="87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T95" s="19" t="s">
        <v>227</v>
      </c>
      <c r="AU95" s="19" t="s">
        <v>84</v>
      </c>
    </row>
    <row r="96" s="2" customFormat="1" ht="16.5" customHeight="1">
      <c r="A96" s="40"/>
      <c r="B96" s="41"/>
      <c r="C96" s="216" t="s">
        <v>86</v>
      </c>
      <c r="D96" s="216" t="s">
        <v>221</v>
      </c>
      <c r="E96" s="217" t="s">
        <v>2443</v>
      </c>
      <c r="F96" s="218" t="s">
        <v>2444</v>
      </c>
      <c r="G96" s="219" t="s">
        <v>918</v>
      </c>
      <c r="H96" s="220">
        <v>15</v>
      </c>
      <c r="I96" s="221"/>
      <c r="J96" s="222">
        <f>ROUND(I96*H96,2)</f>
        <v>0</v>
      </c>
      <c r="K96" s="218" t="s">
        <v>19</v>
      </c>
      <c r="L96" s="46"/>
      <c r="M96" s="223" t="s">
        <v>19</v>
      </c>
      <c r="N96" s="224" t="s">
        <v>47</v>
      </c>
      <c r="O96" s="86"/>
      <c r="P96" s="225">
        <f>O96*H96</f>
        <v>0</v>
      </c>
      <c r="Q96" s="225">
        <v>0</v>
      </c>
      <c r="R96" s="225">
        <f>Q96*H96</f>
        <v>0</v>
      </c>
      <c r="S96" s="225">
        <v>0</v>
      </c>
      <c r="T96" s="226">
        <f>S96*H96</f>
        <v>0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R96" s="227" t="s">
        <v>919</v>
      </c>
      <c r="AT96" s="227" t="s">
        <v>221</v>
      </c>
      <c r="AU96" s="227" t="s">
        <v>84</v>
      </c>
      <c r="AY96" s="19" t="s">
        <v>219</v>
      </c>
      <c r="BE96" s="228">
        <f>IF(N96="základní",J96,0)</f>
        <v>0</v>
      </c>
      <c r="BF96" s="228">
        <f>IF(N96="snížená",J96,0)</f>
        <v>0</v>
      </c>
      <c r="BG96" s="228">
        <f>IF(N96="zákl. přenesená",J96,0)</f>
        <v>0</v>
      </c>
      <c r="BH96" s="228">
        <f>IF(N96="sníž. přenesená",J96,0)</f>
        <v>0</v>
      </c>
      <c r="BI96" s="228">
        <f>IF(N96="nulová",J96,0)</f>
        <v>0</v>
      </c>
      <c r="BJ96" s="19" t="s">
        <v>84</v>
      </c>
      <c r="BK96" s="228">
        <f>ROUND(I96*H96,2)</f>
        <v>0</v>
      </c>
      <c r="BL96" s="19" t="s">
        <v>919</v>
      </c>
      <c r="BM96" s="227" t="s">
        <v>2445</v>
      </c>
    </row>
    <row r="97" s="2" customFormat="1">
      <c r="A97" s="40"/>
      <c r="B97" s="41"/>
      <c r="C97" s="42"/>
      <c r="D97" s="229" t="s">
        <v>227</v>
      </c>
      <c r="E97" s="42"/>
      <c r="F97" s="230" t="s">
        <v>2446</v>
      </c>
      <c r="G97" s="42"/>
      <c r="H97" s="42"/>
      <c r="I97" s="231"/>
      <c r="J97" s="42"/>
      <c r="K97" s="42"/>
      <c r="L97" s="46"/>
      <c r="M97" s="232"/>
      <c r="N97" s="233"/>
      <c r="O97" s="86"/>
      <c r="P97" s="86"/>
      <c r="Q97" s="86"/>
      <c r="R97" s="86"/>
      <c r="S97" s="86"/>
      <c r="T97" s="87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T97" s="19" t="s">
        <v>227</v>
      </c>
      <c r="AU97" s="19" t="s">
        <v>84</v>
      </c>
    </row>
    <row r="98" s="2" customFormat="1" ht="16.5" customHeight="1">
      <c r="A98" s="40"/>
      <c r="B98" s="41"/>
      <c r="C98" s="216" t="s">
        <v>111</v>
      </c>
      <c r="D98" s="216" t="s">
        <v>221</v>
      </c>
      <c r="E98" s="217" t="s">
        <v>2447</v>
      </c>
      <c r="F98" s="218" t="s">
        <v>2448</v>
      </c>
      <c r="G98" s="219" t="s">
        <v>918</v>
      </c>
      <c r="H98" s="220">
        <v>3</v>
      </c>
      <c r="I98" s="221"/>
      <c r="J98" s="222">
        <f>ROUND(I98*H98,2)</f>
        <v>0</v>
      </c>
      <c r="K98" s="218" t="s">
        <v>19</v>
      </c>
      <c r="L98" s="46"/>
      <c r="M98" s="223" t="s">
        <v>19</v>
      </c>
      <c r="N98" s="224" t="s">
        <v>47</v>
      </c>
      <c r="O98" s="86"/>
      <c r="P98" s="225">
        <f>O98*H98</f>
        <v>0</v>
      </c>
      <c r="Q98" s="225">
        <v>0</v>
      </c>
      <c r="R98" s="225">
        <f>Q98*H98</f>
        <v>0</v>
      </c>
      <c r="S98" s="225">
        <v>0</v>
      </c>
      <c r="T98" s="226">
        <f>S98*H98</f>
        <v>0</v>
      </c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R98" s="227" t="s">
        <v>919</v>
      </c>
      <c r="AT98" s="227" t="s">
        <v>221</v>
      </c>
      <c r="AU98" s="227" t="s">
        <v>84</v>
      </c>
      <c r="AY98" s="19" t="s">
        <v>219</v>
      </c>
      <c r="BE98" s="228">
        <f>IF(N98="základní",J98,0)</f>
        <v>0</v>
      </c>
      <c r="BF98" s="228">
        <f>IF(N98="snížená",J98,0)</f>
        <v>0</v>
      </c>
      <c r="BG98" s="228">
        <f>IF(N98="zákl. přenesená",J98,0)</f>
        <v>0</v>
      </c>
      <c r="BH98" s="228">
        <f>IF(N98="sníž. přenesená",J98,0)</f>
        <v>0</v>
      </c>
      <c r="BI98" s="228">
        <f>IF(N98="nulová",J98,0)</f>
        <v>0</v>
      </c>
      <c r="BJ98" s="19" t="s">
        <v>84</v>
      </c>
      <c r="BK98" s="228">
        <f>ROUND(I98*H98,2)</f>
        <v>0</v>
      </c>
      <c r="BL98" s="19" t="s">
        <v>919</v>
      </c>
      <c r="BM98" s="227" t="s">
        <v>2449</v>
      </c>
    </row>
    <row r="99" s="2" customFormat="1">
      <c r="A99" s="40"/>
      <c r="B99" s="41"/>
      <c r="C99" s="42"/>
      <c r="D99" s="229" t="s">
        <v>227</v>
      </c>
      <c r="E99" s="42"/>
      <c r="F99" s="230" t="s">
        <v>2450</v>
      </c>
      <c r="G99" s="42"/>
      <c r="H99" s="42"/>
      <c r="I99" s="231"/>
      <c r="J99" s="42"/>
      <c r="K99" s="42"/>
      <c r="L99" s="46"/>
      <c r="M99" s="232"/>
      <c r="N99" s="233"/>
      <c r="O99" s="86"/>
      <c r="P99" s="86"/>
      <c r="Q99" s="86"/>
      <c r="R99" s="86"/>
      <c r="S99" s="86"/>
      <c r="T99" s="87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T99" s="19" t="s">
        <v>227</v>
      </c>
      <c r="AU99" s="19" t="s">
        <v>84</v>
      </c>
    </row>
    <row r="100" s="2" customFormat="1" ht="16.5" customHeight="1">
      <c r="A100" s="40"/>
      <c r="B100" s="41"/>
      <c r="C100" s="216" t="s">
        <v>225</v>
      </c>
      <c r="D100" s="216" t="s">
        <v>221</v>
      </c>
      <c r="E100" s="217" t="s">
        <v>2451</v>
      </c>
      <c r="F100" s="218" t="s">
        <v>2452</v>
      </c>
      <c r="G100" s="219" t="s">
        <v>918</v>
      </c>
      <c r="H100" s="220">
        <v>5</v>
      </c>
      <c r="I100" s="221"/>
      <c r="J100" s="222">
        <f>ROUND(I100*H100,2)</f>
        <v>0</v>
      </c>
      <c r="K100" s="218" t="s">
        <v>19</v>
      </c>
      <c r="L100" s="46"/>
      <c r="M100" s="223" t="s">
        <v>19</v>
      </c>
      <c r="N100" s="224" t="s">
        <v>47</v>
      </c>
      <c r="O100" s="86"/>
      <c r="P100" s="225">
        <f>O100*H100</f>
        <v>0</v>
      </c>
      <c r="Q100" s="225">
        <v>0</v>
      </c>
      <c r="R100" s="225">
        <f>Q100*H100</f>
        <v>0</v>
      </c>
      <c r="S100" s="225">
        <v>0</v>
      </c>
      <c r="T100" s="226">
        <f>S100*H100</f>
        <v>0</v>
      </c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R100" s="227" t="s">
        <v>919</v>
      </c>
      <c r="AT100" s="227" t="s">
        <v>221</v>
      </c>
      <c r="AU100" s="227" t="s">
        <v>84</v>
      </c>
      <c r="AY100" s="19" t="s">
        <v>219</v>
      </c>
      <c r="BE100" s="228">
        <f>IF(N100="základní",J100,0)</f>
        <v>0</v>
      </c>
      <c r="BF100" s="228">
        <f>IF(N100="snížená",J100,0)</f>
        <v>0</v>
      </c>
      <c r="BG100" s="228">
        <f>IF(N100="zákl. přenesená",J100,0)</f>
        <v>0</v>
      </c>
      <c r="BH100" s="228">
        <f>IF(N100="sníž. přenesená",J100,0)</f>
        <v>0</v>
      </c>
      <c r="BI100" s="228">
        <f>IF(N100="nulová",J100,0)</f>
        <v>0</v>
      </c>
      <c r="BJ100" s="19" t="s">
        <v>84</v>
      </c>
      <c r="BK100" s="228">
        <f>ROUND(I100*H100,2)</f>
        <v>0</v>
      </c>
      <c r="BL100" s="19" t="s">
        <v>919</v>
      </c>
      <c r="BM100" s="227" t="s">
        <v>2453</v>
      </c>
    </row>
    <row r="101" s="2" customFormat="1">
      <c r="A101" s="40"/>
      <c r="B101" s="41"/>
      <c r="C101" s="42"/>
      <c r="D101" s="229" t="s">
        <v>227</v>
      </c>
      <c r="E101" s="42"/>
      <c r="F101" s="230" t="s">
        <v>2454</v>
      </c>
      <c r="G101" s="42"/>
      <c r="H101" s="42"/>
      <c r="I101" s="231"/>
      <c r="J101" s="42"/>
      <c r="K101" s="42"/>
      <c r="L101" s="46"/>
      <c r="M101" s="232"/>
      <c r="N101" s="233"/>
      <c r="O101" s="86"/>
      <c r="P101" s="86"/>
      <c r="Q101" s="86"/>
      <c r="R101" s="86"/>
      <c r="S101" s="86"/>
      <c r="T101" s="87"/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T101" s="19" t="s">
        <v>227</v>
      </c>
      <c r="AU101" s="19" t="s">
        <v>84</v>
      </c>
    </row>
    <row r="102" s="2" customFormat="1" ht="16.5" customHeight="1">
      <c r="A102" s="40"/>
      <c r="B102" s="41"/>
      <c r="C102" s="216" t="s">
        <v>254</v>
      </c>
      <c r="D102" s="216" t="s">
        <v>221</v>
      </c>
      <c r="E102" s="217" t="s">
        <v>2455</v>
      </c>
      <c r="F102" s="218" t="s">
        <v>2456</v>
      </c>
      <c r="G102" s="219" t="s">
        <v>918</v>
      </c>
      <c r="H102" s="220">
        <v>2</v>
      </c>
      <c r="I102" s="221"/>
      <c r="J102" s="222">
        <f>ROUND(I102*H102,2)</f>
        <v>0</v>
      </c>
      <c r="K102" s="218" t="s">
        <v>19</v>
      </c>
      <c r="L102" s="46"/>
      <c r="M102" s="223" t="s">
        <v>19</v>
      </c>
      <c r="N102" s="224" t="s">
        <v>47</v>
      </c>
      <c r="O102" s="86"/>
      <c r="P102" s="225">
        <f>O102*H102</f>
        <v>0</v>
      </c>
      <c r="Q102" s="225">
        <v>0</v>
      </c>
      <c r="R102" s="225">
        <f>Q102*H102</f>
        <v>0</v>
      </c>
      <c r="S102" s="225">
        <v>0</v>
      </c>
      <c r="T102" s="226">
        <f>S102*H102</f>
        <v>0</v>
      </c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R102" s="227" t="s">
        <v>919</v>
      </c>
      <c r="AT102" s="227" t="s">
        <v>221</v>
      </c>
      <c r="AU102" s="227" t="s">
        <v>84</v>
      </c>
      <c r="AY102" s="19" t="s">
        <v>219</v>
      </c>
      <c r="BE102" s="228">
        <f>IF(N102="základní",J102,0)</f>
        <v>0</v>
      </c>
      <c r="BF102" s="228">
        <f>IF(N102="snížená",J102,0)</f>
        <v>0</v>
      </c>
      <c r="BG102" s="228">
        <f>IF(N102="zákl. přenesená",J102,0)</f>
        <v>0</v>
      </c>
      <c r="BH102" s="228">
        <f>IF(N102="sníž. přenesená",J102,0)</f>
        <v>0</v>
      </c>
      <c r="BI102" s="228">
        <f>IF(N102="nulová",J102,0)</f>
        <v>0</v>
      </c>
      <c r="BJ102" s="19" t="s">
        <v>84</v>
      </c>
      <c r="BK102" s="228">
        <f>ROUND(I102*H102,2)</f>
        <v>0</v>
      </c>
      <c r="BL102" s="19" t="s">
        <v>919</v>
      </c>
      <c r="BM102" s="227" t="s">
        <v>2457</v>
      </c>
    </row>
    <row r="103" s="2" customFormat="1">
      <c r="A103" s="40"/>
      <c r="B103" s="41"/>
      <c r="C103" s="42"/>
      <c r="D103" s="229" t="s">
        <v>227</v>
      </c>
      <c r="E103" s="42"/>
      <c r="F103" s="230" t="s">
        <v>2458</v>
      </c>
      <c r="G103" s="42"/>
      <c r="H103" s="42"/>
      <c r="I103" s="231"/>
      <c r="J103" s="42"/>
      <c r="K103" s="42"/>
      <c r="L103" s="46"/>
      <c r="M103" s="232"/>
      <c r="N103" s="233"/>
      <c r="O103" s="86"/>
      <c r="P103" s="86"/>
      <c r="Q103" s="86"/>
      <c r="R103" s="86"/>
      <c r="S103" s="86"/>
      <c r="T103" s="87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T103" s="19" t="s">
        <v>227</v>
      </c>
      <c r="AU103" s="19" t="s">
        <v>84</v>
      </c>
    </row>
    <row r="104" s="2" customFormat="1" ht="16.5" customHeight="1">
      <c r="A104" s="40"/>
      <c r="B104" s="41"/>
      <c r="C104" s="216" t="s">
        <v>261</v>
      </c>
      <c r="D104" s="216" t="s">
        <v>221</v>
      </c>
      <c r="E104" s="217" t="s">
        <v>2459</v>
      </c>
      <c r="F104" s="218" t="s">
        <v>2460</v>
      </c>
      <c r="G104" s="219" t="s">
        <v>918</v>
      </c>
      <c r="H104" s="220">
        <v>1</v>
      </c>
      <c r="I104" s="221"/>
      <c r="J104" s="222">
        <f>ROUND(I104*H104,2)</f>
        <v>0</v>
      </c>
      <c r="K104" s="218" t="s">
        <v>19</v>
      </c>
      <c r="L104" s="46"/>
      <c r="M104" s="223" t="s">
        <v>19</v>
      </c>
      <c r="N104" s="224" t="s">
        <v>47</v>
      </c>
      <c r="O104" s="86"/>
      <c r="P104" s="225">
        <f>O104*H104</f>
        <v>0</v>
      </c>
      <c r="Q104" s="225">
        <v>0</v>
      </c>
      <c r="R104" s="225">
        <f>Q104*H104</f>
        <v>0</v>
      </c>
      <c r="S104" s="225">
        <v>0</v>
      </c>
      <c r="T104" s="226">
        <f>S104*H104</f>
        <v>0</v>
      </c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R104" s="227" t="s">
        <v>919</v>
      </c>
      <c r="AT104" s="227" t="s">
        <v>221</v>
      </c>
      <c r="AU104" s="227" t="s">
        <v>84</v>
      </c>
      <c r="AY104" s="19" t="s">
        <v>219</v>
      </c>
      <c r="BE104" s="228">
        <f>IF(N104="základní",J104,0)</f>
        <v>0</v>
      </c>
      <c r="BF104" s="228">
        <f>IF(N104="snížená",J104,0)</f>
        <v>0</v>
      </c>
      <c r="BG104" s="228">
        <f>IF(N104="zákl. přenesená",J104,0)</f>
        <v>0</v>
      </c>
      <c r="BH104" s="228">
        <f>IF(N104="sníž. přenesená",J104,0)</f>
        <v>0</v>
      </c>
      <c r="BI104" s="228">
        <f>IF(N104="nulová",J104,0)</f>
        <v>0</v>
      </c>
      <c r="BJ104" s="19" t="s">
        <v>84</v>
      </c>
      <c r="BK104" s="228">
        <f>ROUND(I104*H104,2)</f>
        <v>0</v>
      </c>
      <c r="BL104" s="19" t="s">
        <v>919</v>
      </c>
      <c r="BM104" s="227" t="s">
        <v>2461</v>
      </c>
    </row>
    <row r="105" s="2" customFormat="1">
      <c r="A105" s="40"/>
      <c r="B105" s="41"/>
      <c r="C105" s="42"/>
      <c r="D105" s="229" t="s">
        <v>227</v>
      </c>
      <c r="E105" s="42"/>
      <c r="F105" s="230" t="s">
        <v>2462</v>
      </c>
      <c r="G105" s="42"/>
      <c r="H105" s="42"/>
      <c r="I105" s="231"/>
      <c r="J105" s="42"/>
      <c r="K105" s="42"/>
      <c r="L105" s="46"/>
      <c r="M105" s="232"/>
      <c r="N105" s="233"/>
      <c r="O105" s="86"/>
      <c r="P105" s="86"/>
      <c r="Q105" s="86"/>
      <c r="R105" s="86"/>
      <c r="S105" s="86"/>
      <c r="T105" s="87"/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T105" s="19" t="s">
        <v>227</v>
      </c>
      <c r="AU105" s="19" t="s">
        <v>84</v>
      </c>
    </row>
    <row r="106" s="2" customFormat="1" ht="16.5" customHeight="1">
      <c r="A106" s="40"/>
      <c r="B106" s="41"/>
      <c r="C106" s="216" t="s">
        <v>269</v>
      </c>
      <c r="D106" s="216" t="s">
        <v>221</v>
      </c>
      <c r="E106" s="217" t="s">
        <v>2463</v>
      </c>
      <c r="F106" s="218" t="s">
        <v>2464</v>
      </c>
      <c r="G106" s="219" t="s">
        <v>918</v>
      </c>
      <c r="H106" s="220">
        <v>7</v>
      </c>
      <c r="I106" s="221"/>
      <c r="J106" s="222">
        <f>ROUND(I106*H106,2)</f>
        <v>0</v>
      </c>
      <c r="K106" s="218" t="s">
        <v>19</v>
      </c>
      <c r="L106" s="46"/>
      <c r="M106" s="223" t="s">
        <v>19</v>
      </c>
      <c r="N106" s="224" t="s">
        <v>47</v>
      </c>
      <c r="O106" s="86"/>
      <c r="P106" s="225">
        <f>O106*H106</f>
        <v>0</v>
      </c>
      <c r="Q106" s="225">
        <v>0</v>
      </c>
      <c r="R106" s="225">
        <f>Q106*H106</f>
        <v>0</v>
      </c>
      <c r="S106" s="225">
        <v>0</v>
      </c>
      <c r="T106" s="226">
        <f>S106*H106</f>
        <v>0</v>
      </c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R106" s="227" t="s">
        <v>919</v>
      </c>
      <c r="AT106" s="227" t="s">
        <v>221</v>
      </c>
      <c r="AU106" s="227" t="s">
        <v>84</v>
      </c>
      <c r="AY106" s="19" t="s">
        <v>219</v>
      </c>
      <c r="BE106" s="228">
        <f>IF(N106="základní",J106,0)</f>
        <v>0</v>
      </c>
      <c r="BF106" s="228">
        <f>IF(N106="snížená",J106,0)</f>
        <v>0</v>
      </c>
      <c r="BG106" s="228">
        <f>IF(N106="zákl. přenesená",J106,0)</f>
        <v>0</v>
      </c>
      <c r="BH106" s="228">
        <f>IF(N106="sníž. přenesená",J106,0)</f>
        <v>0</v>
      </c>
      <c r="BI106" s="228">
        <f>IF(N106="nulová",J106,0)</f>
        <v>0</v>
      </c>
      <c r="BJ106" s="19" t="s">
        <v>84</v>
      </c>
      <c r="BK106" s="228">
        <f>ROUND(I106*H106,2)</f>
        <v>0</v>
      </c>
      <c r="BL106" s="19" t="s">
        <v>919</v>
      </c>
      <c r="BM106" s="227" t="s">
        <v>2465</v>
      </c>
    </row>
    <row r="107" s="2" customFormat="1">
      <c r="A107" s="40"/>
      <c r="B107" s="41"/>
      <c r="C107" s="42"/>
      <c r="D107" s="229" t="s">
        <v>227</v>
      </c>
      <c r="E107" s="42"/>
      <c r="F107" s="230" t="s">
        <v>2466</v>
      </c>
      <c r="G107" s="42"/>
      <c r="H107" s="42"/>
      <c r="I107" s="231"/>
      <c r="J107" s="42"/>
      <c r="K107" s="42"/>
      <c r="L107" s="46"/>
      <c r="M107" s="232"/>
      <c r="N107" s="233"/>
      <c r="O107" s="86"/>
      <c r="P107" s="86"/>
      <c r="Q107" s="86"/>
      <c r="R107" s="86"/>
      <c r="S107" s="86"/>
      <c r="T107" s="87"/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T107" s="19" t="s">
        <v>227</v>
      </c>
      <c r="AU107" s="19" t="s">
        <v>84</v>
      </c>
    </row>
    <row r="108" s="2" customFormat="1" ht="16.5" customHeight="1">
      <c r="A108" s="40"/>
      <c r="B108" s="41"/>
      <c r="C108" s="216" t="s">
        <v>300</v>
      </c>
      <c r="D108" s="216" t="s">
        <v>221</v>
      </c>
      <c r="E108" s="217" t="s">
        <v>2467</v>
      </c>
      <c r="F108" s="218" t="s">
        <v>2468</v>
      </c>
      <c r="G108" s="219" t="s">
        <v>918</v>
      </c>
      <c r="H108" s="220">
        <v>2</v>
      </c>
      <c r="I108" s="221"/>
      <c r="J108" s="222">
        <f>ROUND(I108*H108,2)</f>
        <v>0</v>
      </c>
      <c r="K108" s="218" t="s">
        <v>19</v>
      </c>
      <c r="L108" s="46"/>
      <c r="M108" s="223" t="s">
        <v>19</v>
      </c>
      <c r="N108" s="224" t="s">
        <v>47</v>
      </c>
      <c r="O108" s="86"/>
      <c r="P108" s="225">
        <f>O108*H108</f>
        <v>0</v>
      </c>
      <c r="Q108" s="225">
        <v>0</v>
      </c>
      <c r="R108" s="225">
        <f>Q108*H108</f>
        <v>0</v>
      </c>
      <c r="S108" s="225">
        <v>0</v>
      </c>
      <c r="T108" s="226">
        <f>S108*H108</f>
        <v>0</v>
      </c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R108" s="227" t="s">
        <v>919</v>
      </c>
      <c r="AT108" s="227" t="s">
        <v>221</v>
      </c>
      <c r="AU108" s="227" t="s">
        <v>84</v>
      </c>
      <c r="AY108" s="19" t="s">
        <v>219</v>
      </c>
      <c r="BE108" s="228">
        <f>IF(N108="základní",J108,0)</f>
        <v>0</v>
      </c>
      <c r="BF108" s="228">
        <f>IF(N108="snížená",J108,0)</f>
        <v>0</v>
      </c>
      <c r="BG108" s="228">
        <f>IF(N108="zákl. přenesená",J108,0)</f>
        <v>0</v>
      </c>
      <c r="BH108" s="228">
        <f>IF(N108="sníž. přenesená",J108,0)</f>
        <v>0</v>
      </c>
      <c r="BI108" s="228">
        <f>IF(N108="nulová",J108,0)</f>
        <v>0</v>
      </c>
      <c r="BJ108" s="19" t="s">
        <v>84</v>
      </c>
      <c r="BK108" s="228">
        <f>ROUND(I108*H108,2)</f>
        <v>0</v>
      </c>
      <c r="BL108" s="19" t="s">
        <v>919</v>
      </c>
      <c r="BM108" s="227" t="s">
        <v>2469</v>
      </c>
    </row>
    <row r="109" s="2" customFormat="1">
      <c r="A109" s="40"/>
      <c r="B109" s="41"/>
      <c r="C109" s="42"/>
      <c r="D109" s="229" t="s">
        <v>227</v>
      </c>
      <c r="E109" s="42"/>
      <c r="F109" s="230" t="s">
        <v>2470</v>
      </c>
      <c r="G109" s="42"/>
      <c r="H109" s="42"/>
      <c r="I109" s="231"/>
      <c r="J109" s="42"/>
      <c r="K109" s="42"/>
      <c r="L109" s="46"/>
      <c r="M109" s="232"/>
      <c r="N109" s="233"/>
      <c r="O109" s="86"/>
      <c r="P109" s="86"/>
      <c r="Q109" s="86"/>
      <c r="R109" s="86"/>
      <c r="S109" s="86"/>
      <c r="T109" s="87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T109" s="19" t="s">
        <v>227</v>
      </c>
      <c r="AU109" s="19" t="s">
        <v>84</v>
      </c>
    </row>
    <row r="110" s="2" customFormat="1" ht="16.5" customHeight="1">
      <c r="A110" s="40"/>
      <c r="B110" s="41"/>
      <c r="C110" s="216" t="s">
        <v>309</v>
      </c>
      <c r="D110" s="216" t="s">
        <v>221</v>
      </c>
      <c r="E110" s="217" t="s">
        <v>2471</v>
      </c>
      <c r="F110" s="218" t="s">
        <v>2472</v>
      </c>
      <c r="G110" s="219" t="s">
        <v>918</v>
      </c>
      <c r="H110" s="220">
        <v>4</v>
      </c>
      <c r="I110" s="221"/>
      <c r="J110" s="222">
        <f>ROUND(I110*H110,2)</f>
        <v>0</v>
      </c>
      <c r="K110" s="218" t="s">
        <v>19</v>
      </c>
      <c r="L110" s="46"/>
      <c r="M110" s="223" t="s">
        <v>19</v>
      </c>
      <c r="N110" s="224" t="s">
        <v>47</v>
      </c>
      <c r="O110" s="86"/>
      <c r="P110" s="225">
        <f>O110*H110</f>
        <v>0</v>
      </c>
      <c r="Q110" s="225">
        <v>0</v>
      </c>
      <c r="R110" s="225">
        <f>Q110*H110</f>
        <v>0</v>
      </c>
      <c r="S110" s="225">
        <v>0</v>
      </c>
      <c r="T110" s="226">
        <f>S110*H110</f>
        <v>0</v>
      </c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R110" s="227" t="s">
        <v>919</v>
      </c>
      <c r="AT110" s="227" t="s">
        <v>221</v>
      </c>
      <c r="AU110" s="227" t="s">
        <v>84</v>
      </c>
      <c r="AY110" s="19" t="s">
        <v>219</v>
      </c>
      <c r="BE110" s="228">
        <f>IF(N110="základní",J110,0)</f>
        <v>0</v>
      </c>
      <c r="BF110" s="228">
        <f>IF(N110="snížená",J110,0)</f>
        <v>0</v>
      </c>
      <c r="BG110" s="228">
        <f>IF(N110="zákl. přenesená",J110,0)</f>
        <v>0</v>
      </c>
      <c r="BH110" s="228">
        <f>IF(N110="sníž. přenesená",J110,0)</f>
        <v>0</v>
      </c>
      <c r="BI110" s="228">
        <f>IF(N110="nulová",J110,0)</f>
        <v>0</v>
      </c>
      <c r="BJ110" s="19" t="s">
        <v>84</v>
      </c>
      <c r="BK110" s="228">
        <f>ROUND(I110*H110,2)</f>
        <v>0</v>
      </c>
      <c r="BL110" s="19" t="s">
        <v>919</v>
      </c>
      <c r="BM110" s="227" t="s">
        <v>2473</v>
      </c>
    </row>
    <row r="111" s="2" customFormat="1">
      <c r="A111" s="40"/>
      <c r="B111" s="41"/>
      <c r="C111" s="42"/>
      <c r="D111" s="229" t="s">
        <v>227</v>
      </c>
      <c r="E111" s="42"/>
      <c r="F111" s="230" t="s">
        <v>2474</v>
      </c>
      <c r="G111" s="42"/>
      <c r="H111" s="42"/>
      <c r="I111" s="231"/>
      <c r="J111" s="42"/>
      <c r="K111" s="42"/>
      <c r="L111" s="46"/>
      <c r="M111" s="232"/>
      <c r="N111" s="233"/>
      <c r="O111" s="86"/>
      <c r="P111" s="86"/>
      <c r="Q111" s="86"/>
      <c r="R111" s="86"/>
      <c r="S111" s="86"/>
      <c r="T111" s="87"/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T111" s="19" t="s">
        <v>227</v>
      </c>
      <c r="AU111" s="19" t="s">
        <v>84</v>
      </c>
    </row>
    <row r="112" s="2" customFormat="1" ht="24.15" customHeight="1">
      <c r="A112" s="40"/>
      <c r="B112" s="41"/>
      <c r="C112" s="216" t="s">
        <v>317</v>
      </c>
      <c r="D112" s="216" t="s">
        <v>221</v>
      </c>
      <c r="E112" s="217" t="s">
        <v>2475</v>
      </c>
      <c r="F112" s="218" t="s">
        <v>2476</v>
      </c>
      <c r="G112" s="219" t="s">
        <v>918</v>
      </c>
      <c r="H112" s="220">
        <v>1</v>
      </c>
      <c r="I112" s="221"/>
      <c r="J112" s="222">
        <f>ROUND(I112*H112,2)</f>
        <v>0</v>
      </c>
      <c r="K112" s="218" t="s">
        <v>19</v>
      </c>
      <c r="L112" s="46"/>
      <c r="M112" s="223" t="s">
        <v>19</v>
      </c>
      <c r="N112" s="224" t="s">
        <v>47</v>
      </c>
      <c r="O112" s="86"/>
      <c r="P112" s="225">
        <f>O112*H112</f>
        <v>0</v>
      </c>
      <c r="Q112" s="225">
        <v>0</v>
      </c>
      <c r="R112" s="225">
        <f>Q112*H112</f>
        <v>0</v>
      </c>
      <c r="S112" s="225">
        <v>0</v>
      </c>
      <c r="T112" s="226">
        <f>S112*H112</f>
        <v>0</v>
      </c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R112" s="227" t="s">
        <v>919</v>
      </c>
      <c r="AT112" s="227" t="s">
        <v>221</v>
      </c>
      <c r="AU112" s="227" t="s">
        <v>84</v>
      </c>
      <c r="AY112" s="19" t="s">
        <v>219</v>
      </c>
      <c r="BE112" s="228">
        <f>IF(N112="základní",J112,0)</f>
        <v>0</v>
      </c>
      <c r="BF112" s="228">
        <f>IF(N112="snížená",J112,0)</f>
        <v>0</v>
      </c>
      <c r="BG112" s="228">
        <f>IF(N112="zákl. přenesená",J112,0)</f>
        <v>0</v>
      </c>
      <c r="BH112" s="228">
        <f>IF(N112="sníž. přenesená",J112,0)</f>
        <v>0</v>
      </c>
      <c r="BI112" s="228">
        <f>IF(N112="nulová",J112,0)</f>
        <v>0</v>
      </c>
      <c r="BJ112" s="19" t="s">
        <v>84</v>
      </c>
      <c r="BK112" s="228">
        <f>ROUND(I112*H112,2)</f>
        <v>0</v>
      </c>
      <c r="BL112" s="19" t="s">
        <v>919</v>
      </c>
      <c r="BM112" s="227" t="s">
        <v>2477</v>
      </c>
    </row>
    <row r="113" s="2" customFormat="1">
      <c r="A113" s="40"/>
      <c r="B113" s="41"/>
      <c r="C113" s="42"/>
      <c r="D113" s="229" t="s">
        <v>227</v>
      </c>
      <c r="E113" s="42"/>
      <c r="F113" s="230" t="s">
        <v>2478</v>
      </c>
      <c r="G113" s="42"/>
      <c r="H113" s="42"/>
      <c r="I113" s="231"/>
      <c r="J113" s="42"/>
      <c r="K113" s="42"/>
      <c r="L113" s="46"/>
      <c r="M113" s="232"/>
      <c r="N113" s="233"/>
      <c r="O113" s="86"/>
      <c r="P113" s="86"/>
      <c r="Q113" s="86"/>
      <c r="R113" s="86"/>
      <c r="S113" s="86"/>
      <c r="T113" s="87"/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T113" s="19" t="s">
        <v>227</v>
      </c>
      <c r="AU113" s="19" t="s">
        <v>84</v>
      </c>
    </row>
    <row r="114" s="2" customFormat="1" ht="21.75" customHeight="1">
      <c r="A114" s="40"/>
      <c r="B114" s="41"/>
      <c r="C114" s="216" t="s">
        <v>327</v>
      </c>
      <c r="D114" s="216" t="s">
        <v>221</v>
      </c>
      <c r="E114" s="217" t="s">
        <v>2479</v>
      </c>
      <c r="F114" s="218" t="s">
        <v>2480</v>
      </c>
      <c r="G114" s="219" t="s">
        <v>918</v>
      </c>
      <c r="H114" s="220">
        <v>8</v>
      </c>
      <c r="I114" s="221"/>
      <c r="J114" s="222">
        <f>ROUND(I114*H114,2)</f>
        <v>0</v>
      </c>
      <c r="K114" s="218" t="s">
        <v>19</v>
      </c>
      <c r="L114" s="46"/>
      <c r="M114" s="223" t="s">
        <v>19</v>
      </c>
      <c r="N114" s="224" t="s">
        <v>47</v>
      </c>
      <c r="O114" s="86"/>
      <c r="P114" s="225">
        <f>O114*H114</f>
        <v>0</v>
      </c>
      <c r="Q114" s="225">
        <v>0</v>
      </c>
      <c r="R114" s="225">
        <f>Q114*H114</f>
        <v>0</v>
      </c>
      <c r="S114" s="225">
        <v>0</v>
      </c>
      <c r="T114" s="226">
        <f>S114*H114</f>
        <v>0</v>
      </c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R114" s="227" t="s">
        <v>919</v>
      </c>
      <c r="AT114" s="227" t="s">
        <v>221</v>
      </c>
      <c r="AU114" s="227" t="s">
        <v>84</v>
      </c>
      <c r="AY114" s="19" t="s">
        <v>219</v>
      </c>
      <c r="BE114" s="228">
        <f>IF(N114="základní",J114,0)</f>
        <v>0</v>
      </c>
      <c r="BF114" s="228">
        <f>IF(N114="snížená",J114,0)</f>
        <v>0</v>
      </c>
      <c r="BG114" s="228">
        <f>IF(N114="zákl. přenesená",J114,0)</f>
        <v>0</v>
      </c>
      <c r="BH114" s="228">
        <f>IF(N114="sníž. přenesená",J114,0)</f>
        <v>0</v>
      </c>
      <c r="BI114" s="228">
        <f>IF(N114="nulová",J114,0)</f>
        <v>0</v>
      </c>
      <c r="BJ114" s="19" t="s">
        <v>84</v>
      </c>
      <c r="BK114" s="228">
        <f>ROUND(I114*H114,2)</f>
        <v>0</v>
      </c>
      <c r="BL114" s="19" t="s">
        <v>919</v>
      </c>
      <c r="BM114" s="227" t="s">
        <v>2481</v>
      </c>
    </row>
    <row r="115" s="2" customFormat="1">
      <c r="A115" s="40"/>
      <c r="B115" s="41"/>
      <c r="C115" s="42"/>
      <c r="D115" s="229" t="s">
        <v>227</v>
      </c>
      <c r="E115" s="42"/>
      <c r="F115" s="230" t="s">
        <v>2482</v>
      </c>
      <c r="G115" s="42"/>
      <c r="H115" s="42"/>
      <c r="I115" s="231"/>
      <c r="J115" s="42"/>
      <c r="K115" s="42"/>
      <c r="L115" s="46"/>
      <c r="M115" s="232"/>
      <c r="N115" s="233"/>
      <c r="O115" s="86"/>
      <c r="P115" s="86"/>
      <c r="Q115" s="86"/>
      <c r="R115" s="86"/>
      <c r="S115" s="86"/>
      <c r="T115" s="87"/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T115" s="19" t="s">
        <v>227</v>
      </c>
      <c r="AU115" s="19" t="s">
        <v>84</v>
      </c>
    </row>
    <row r="116" s="2" customFormat="1" ht="16.5" customHeight="1">
      <c r="A116" s="40"/>
      <c r="B116" s="41"/>
      <c r="C116" s="216" t="s">
        <v>334</v>
      </c>
      <c r="D116" s="216" t="s">
        <v>221</v>
      </c>
      <c r="E116" s="217" t="s">
        <v>2483</v>
      </c>
      <c r="F116" s="218" t="s">
        <v>2484</v>
      </c>
      <c r="G116" s="219" t="s">
        <v>918</v>
      </c>
      <c r="H116" s="220">
        <v>3</v>
      </c>
      <c r="I116" s="221"/>
      <c r="J116" s="222">
        <f>ROUND(I116*H116,2)</f>
        <v>0</v>
      </c>
      <c r="K116" s="218" t="s">
        <v>19</v>
      </c>
      <c r="L116" s="46"/>
      <c r="M116" s="223" t="s">
        <v>19</v>
      </c>
      <c r="N116" s="224" t="s">
        <v>47</v>
      </c>
      <c r="O116" s="86"/>
      <c r="P116" s="225">
        <f>O116*H116</f>
        <v>0</v>
      </c>
      <c r="Q116" s="225">
        <v>0</v>
      </c>
      <c r="R116" s="225">
        <f>Q116*H116</f>
        <v>0</v>
      </c>
      <c r="S116" s="225">
        <v>0</v>
      </c>
      <c r="T116" s="226">
        <f>S116*H116</f>
        <v>0</v>
      </c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R116" s="227" t="s">
        <v>919</v>
      </c>
      <c r="AT116" s="227" t="s">
        <v>221</v>
      </c>
      <c r="AU116" s="227" t="s">
        <v>84</v>
      </c>
      <c r="AY116" s="19" t="s">
        <v>219</v>
      </c>
      <c r="BE116" s="228">
        <f>IF(N116="základní",J116,0)</f>
        <v>0</v>
      </c>
      <c r="BF116" s="228">
        <f>IF(N116="snížená",J116,0)</f>
        <v>0</v>
      </c>
      <c r="BG116" s="228">
        <f>IF(N116="zákl. přenesená",J116,0)</f>
        <v>0</v>
      </c>
      <c r="BH116" s="228">
        <f>IF(N116="sníž. přenesená",J116,0)</f>
        <v>0</v>
      </c>
      <c r="BI116" s="228">
        <f>IF(N116="nulová",J116,0)</f>
        <v>0</v>
      </c>
      <c r="BJ116" s="19" t="s">
        <v>84</v>
      </c>
      <c r="BK116" s="228">
        <f>ROUND(I116*H116,2)</f>
        <v>0</v>
      </c>
      <c r="BL116" s="19" t="s">
        <v>919</v>
      </c>
      <c r="BM116" s="227" t="s">
        <v>2485</v>
      </c>
    </row>
    <row r="117" s="2" customFormat="1">
      <c r="A117" s="40"/>
      <c r="B117" s="41"/>
      <c r="C117" s="42"/>
      <c r="D117" s="229" t="s">
        <v>227</v>
      </c>
      <c r="E117" s="42"/>
      <c r="F117" s="230" t="s">
        <v>2486</v>
      </c>
      <c r="G117" s="42"/>
      <c r="H117" s="42"/>
      <c r="I117" s="231"/>
      <c r="J117" s="42"/>
      <c r="K117" s="42"/>
      <c r="L117" s="46"/>
      <c r="M117" s="232"/>
      <c r="N117" s="233"/>
      <c r="O117" s="86"/>
      <c r="P117" s="86"/>
      <c r="Q117" s="86"/>
      <c r="R117" s="86"/>
      <c r="S117" s="86"/>
      <c r="T117" s="87"/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T117" s="19" t="s">
        <v>227</v>
      </c>
      <c r="AU117" s="19" t="s">
        <v>84</v>
      </c>
    </row>
    <row r="118" s="2" customFormat="1" ht="16.5" customHeight="1">
      <c r="A118" s="40"/>
      <c r="B118" s="41"/>
      <c r="C118" s="216" t="s">
        <v>341</v>
      </c>
      <c r="D118" s="216" t="s">
        <v>221</v>
      </c>
      <c r="E118" s="217" t="s">
        <v>2487</v>
      </c>
      <c r="F118" s="218" t="s">
        <v>2488</v>
      </c>
      <c r="G118" s="219" t="s">
        <v>918</v>
      </c>
      <c r="H118" s="220">
        <v>20</v>
      </c>
      <c r="I118" s="221"/>
      <c r="J118" s="222">
        <f>ROUND(I118*H118,2)</f>
        <v>0</v>
      </c>
      <c r="K118" s="218" t="s">
        <v>19</v>
      </c>
      <c r="L118" s="46"/>
      <c r="M118" s="223" t="s">
        <v>19</v>
      </c>
      <c r="N118" s="224" t="s">
        <v>47</v>
      </c>
      <c r="O118" s="86"/>
      <c r="P118" s="225">
        <f>O118*H118</f>
        <v>0</v>
      </c>
      <c r="Q118" s="225">
        <v>0</v>
      </c>
      <c r="R118" s="225">
        <f>Q118*H118</f>
        <v>0</v>
      </c>
      <c r="S118" s="225">
        <v>0</v>
      </c>
      <c r="T118" s="226">
        <f>S118*H118</f>
        <v>0</v>
      </c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R118" s="227" t="s">
        <v>919</v>
      </c>
      <c r="AT118" s="227" t="s">
        <v>221</v>
      </c>
      <c r="AU118" s="227" t="s">
        <v>84</v>
      </c>
      <c r="AY118" s="19" t="s">
        <v>219</v>
      </c>
      <c r="BE118" s="228">
        <f>IF(N118="základní",J118,0)</f>
        <v>0</v>
      </c>
      <c r="BF118" s="228">
        <f>IF(N118="snížená",J118,0)</f>
        <v>0</v>
      </c>
      <c r="BG118" s="228">
        <f>IF(N118="zákl. přenesená",J118,0)</f>
        <v>0</v>
      </c>
      <c r="BH118" s="228">
        <f>IF(N118="sníž. přenesená",J118,0)</f>
        <v>0</v>
      </c>
      <c r="BI118" s="228">
        <f>IF(N118="nulová",J118,0)</f>
        <v>0</v>
      </c>
      <c r="BJ118" s="19" t="s">
        <v>84</v>
      </c>
      <c r="BK118" s="228">
        <f>ROUND(I118*H118,2)</f>
        <v>0</v>
      </c>
      <c r="BL118" s="19" t="s">
        <v>919</v>
      </c>
      <c r="BM118" s="227" t="s">
        <v>2489</v>
      </c>
    </row>
    <row r="119" s="2" customFormat="1">
      <c r="A119" s="40"/>
      <c r="B119" s="41"/>
      <c r="C119" s="42"/>
      <c r="D119" s="229" t="s">
        <v>227</v>
      </c>
      <c r="E119" s="42"/>
      <c r="F119" s="230" t="s">
        <v>2490</v>
      </c>
      <c r="G119" s="42"/>
      <c r="H119" s="42"/>
      <c r="I119" s="231"/>
      <c r="J119" s="42"/>
      <c r="K119" s="42"/>
      <c r="L119" s="46"/>
      <c r="M119" s="232"/>
      <c r="N119" s="233"/>
      <c r="O119" s="86"/>
      <c r="P119" s="86"/>
      <c r="Q119" s="86"/>
      <c r="R119" s="86"/>
      <c r="S119" s="86"/>
      <c r="T119" s="87"/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T119" s="19" t="s">
        <v>227</v>
      </c>
      <c r="AU119" s="19" t="s">
        <v>84</v>
      </c>
    </row>
    <row r="120" s="2" customFormat="1" ht="16.5" customHeight="1">
      <c r="A120" s="40"/>
      <c r="B120" s="41"/>
      <c r="C120" s="216" t="s">
        <v>348</v>
      </c>
      <c r="D120" s="216" t="s">
        <v>221</v>
      </c>
      <c r="E120" s="217" t="s">
        <v>2491</v>
      </c>
      <c r="F120" s="218" t="s">
        <v>2492</v>
      </c>
      <c r="G120" s="219" t="s">
        <v>926</v>
      </c>
      <c r="H120" s="220">
        <v>1</v>
      </c>
      <c r="I120" s="221"/>
      <c r="J120" s="222">
        <f>ROUND(I120*H120,2)</f>
        <v>0</v>
      </c>
      <c r="K120" s="218" t="s">
        <v>19</v>
      </c>
      <c r="L120" s="46"/>
      <c r="M120" s="223" t="s">
        <v>19</v>
      </c>
      <c r="N120" s="224" t="s">
        <v>47</v>
      </c>
      <c r="O120" s="86"/>
      <c r="P120" s="225">
        <f>O120*H120</f>
        <v>0</v>
      </c>
      <c r="Q120" s="225">
        <v>0</v>
      </c>
      <c r="R120" s="225">
        <f>Q120*H120</f>
        <v>0</v>
      </c>
      <c r="S120" s="225">
        <v>0</v>
      </c>
      <c r="T120" s="226">
        <f>S120*H120</f>
        <v>0</v>
      </c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R120" s="227" t="s">
        <v>919</v>
      </c>
      <c r="AT120" s="227" t="s">
        <v>221</v>
      </c>
      <c r="AU120" s="227" t="s">
        <v>84</v>
      </c>
      <c r="AY120" s="19" t="s">
        <v>219</v>
      </c>
      <c r="BE120" s="228">
        <f>IF(N120="základní",J120,0)</f>
        <v>0</v>
      </c>
      <c r="BF120" s="228">
        <f>IF(N120="snížená",J120,0)</f>
        <v>0</v>
      </c>
      <c r="BG120" s="228">
        <f>IF(N120="zákl. přenesená",J120,0)</f>
        <v>0</v>
      </c>
      <c r="BH120" s="228">
        <f>IF(N120="sníž. přenesená",J120,0)</f>
        <v>0</v>
      </c>
      <c r="BI120" s="228">
        <f>IF(N120="nulová",J120,0)</f>
        <v>0</v>
      </c>
      <c r="BJ120" s="19" t="s">
        <v>84</v>
      </c>
      <c r="BK120" s="228">
        <f>ROUND(I120*H120,2)</f>
        <v>0</v>
      </c>
      <c r="BL120" s="19" t="s">
        <v>919</v>
      </c>
      <c r="BM120" s="227" t="s">
        <v>2493</v>
      </c>
    </row>
    <row r="121" s="2" customFormat="1">
      <c r="A121" s="40"/>
      <c r="B121" s="41"/>
      <c r="C121" s="42"/>
      <c r="D121" s="229" t="s">
        <v>227</v>
      </c>
      <c r="E121" s="42"/>
      <c r="F121" s="230" t="s">
        <v>2494</v>
      </c>
      <c r="G121" s="42"/>
      <c r="H121" s="42"/>
      <c r="I121" s="231"/>
      <c r="J121" s="42"/>
      <c r="K121" s="42"/>
      <c r="L121" s="46"/>
      <c r="M121" s="232"/>
      <c r="N121" s="233"/>
      <c r="O121" s="86"/>
      <c r="P121" s="86"/>
      <c r="Q121" s="86"/>
      <c r="R121" s="86"/>
      <c r="S121" s="86"/>
      <c r="T121" s="87"/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T121" s="19" t="s">
        <v>227</v>
      </c>
      <c r="AU121" s="19" t="s">
        <v>84</v>
      </c>
    </row>
    <row r="122" s="2" customFormat="1" ht="16.5" customHeight="1">
      <c r="A122" s="40"/>
      <c r="B122" s="41"/>
      <c r="C122" s="216" t="s">
        <v>8</v>
      </c>
      <c r="D122" s="216" t="s">
        <v>221</v>
      </c>
      <c r="E122" s="217" t="s">
        <v>2495</v>
      </c>
      <c r="F122" s="218" t="s">
        <v>2496</v>
      </c>
      <c r="G122" s="219" t="s">
        <v>926</v>
      </c>
      <c r="H122" s="220">
        <v>1</v>
      </c>
      <c r="I122" s="221"/>
      <c r="J122" s="222">
        <f>ROUND(I122*H122,2)</f>
        <v>0</v>
      </c>
      <c r="K122" s="218" t="s">
        <v>19</v>
      </c>
      <c r="L122" s="46"/>
      <c r="M122" s="223" t="s">
        <v>19</v>
      </c>
      <c r="N122" s="224" t="s">
        <v>47</v>
      </c>
      <c r="O122" s="86"/>
      <c r="P122" s="225">
        <f>O122*H122</f>
        <v>0</v>
      </c>
      <c r="Q122" s="225">
        <v>0</v>
      </c>
      <c r="R122" s="225">
        <f>Q122*H122</f>
        <v>0</v>
      </c>
      <c r="S122" s="225">
        <v>0</v>
      </c>
      <c r="T122" s="226">
        <f>S122*H122</f>
        <v>0</v>
      </c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R122" s="227" t="s">
        <v>919</v>
      </c>
      <c r="AT122" s="227" t="s">
        <v>221</v>
      </c>
      <c r="AU122" s="227" t="s">
        <v>84</v>
      </c>
      <c r="AY122" s="19" t="s">
        <v>219</v>
      </c>
      <c r="BE122" s="228">
        <f>IF(N122="základní",J122,0)</f>
        <v>0</v>
      </c>
      <c r="BF122" s="228">
        <f>IF(N122="snížená",J122,0)</f>
        <v>0</v>
      </c>
      <c r="BG122" s="228">
        <f>IF(N122="zákl. přenesená",J122,0)</f>
        <v>0</v>
      </c>
      <c r="BH122" s="228">
        <f>IF(N122="sníž. přenesená",J122,0)</f>
        <v>0</v>
      </c>
      <c r="BI122" s="228">
        <f>IF(N122="nulová",J122,0)</f>
        <v>0</v>
      </c>
      <c r="BJ122" s="19" t="s">
        <v>84</v>
      </c>
      <c r="BK122" s="228">
        <f>ROUND(I122*H122,2)</f>
        <v>0</v>
      </c>
      <c r="BL122" s="19" t="s">
        <v>919</v>
      </c>
      <c r="BM122" s="227" t="s">
        <v>2497</v>
      </c>
    </row>
    <row r="123" s="2" customFormat="1">
      <c r="A123" s="40"/>
      <c r="B123" s="41"/>
      <c r="C123" s="42"/>
      <c r="D123" s="229" t="s">
        <v>227</v>
      </c>
      <c r="E123" s="42"/>
      <c r="F123" s="230" t="s">
        <v>2498</v>
      </c>
      <c r="G123" s="42"/>
      <c r="H123" s="42"/>
      <c r="I123" s="231"/>
      <c r="J123" s="42"/>
      <c r="K123" s="42"/>
      <c r="L123" s="46"/>
      <c r="M123" s="232"/>
      <c r="N123" s="233"/>
      <c r="O123" s="86"/>
      <c r="P123" s="86"/>
      <c r="Q123" s="86"/>
      <c r="R123" s="86"/>
      <c r="S123" s="86"/>
      <c r="T123" s="87"/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T123" s="19" t="s">
        <v>227</v>
      </c>
      <c r="AU123" s="19" t="s">
        <v>84</v>
      </c>
    </row>
    <row r="124" s="2" customFormat="1" ht="16.5" customHeight="1">
      <c r="A124" s="40"/>
      <c r="B124" s="41"/>
      <c r="C124" s="216" t="s">
        <v>369</v>
      </c>
      <c r="D124" s="216" t="s">
        <v>221</v>
      </c>
      <c r="E124" s="217" t="s">
        <v>2499</v>
      </c>
      <c r="F124" s="218" t="s">
        <v>2500</v>
      </c>
      <c r="G124" s="219" t="s">
        <v>926</v>
      </c>
      <c r="H124" s="220">
        <v>1</v>
      </c>
      <c r="I124" s="221"/>
      <c r="J124" s="222">
        <f>ROUND(I124*H124,2)</f>
        <v>0</v>
      </c>
      <c r="K124" s="218" t="s">
        <v>19</v>
      </c>
      <c r="L124" s="46"/>
      <c r="M124" s="223" t="s">
        <v>19</v>
      </c>
      <c r="N124" s="224" t="s">
        <v>47</v>
      </c>
      <c r="O124" s="86"/>
      <c r="P124" s="225">
        <f>O124*H124</f>
        <v>0</v>
      </c>
      <c r="Q124" s="225">
        <v>0</v>
      </c>
      <c r="R124" s="225">
        <f>Q124*H124</f>
        <v>0</v>
      </c>
      <c r="S124" s="225">
        <v>0</v>
      </c>
      <c r="T124" s="226">
        <f>S124*H124</f>
        <v>0</v>
      </c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R124" s="227" t="s">
        <v>919</v>
      </c>
      <c r="AT124" s="227" t="s">
        <v>221</v>
      </c>
      <c r="AU124" s="227" t="s">
        <v>84</v>
      </c>
      <c r="AY124" s="19" t="s">
        <v>219</v>
      </c>
      <c r="BE124" s="228">
        <f>IF(N124="základní",J124,0)</f>
        <v>0</v>
      </c>
      <c r="BF124" s="228">
        <f>IF(N124="snížená",J124,0)</f>
        <v>0</v>
      </c>
      <c r="BG124" s="228">
        <f>IF(N124="zákl. přenesená",J124,0)</f>
        <v>0</v>
      </c>
      <c r="BH124" s="228">
        <f>IF(N124="sníž. přenesená",J124,0)</f>
        <v>0</v>
      </c>
      <c r="BI124" s="228">
        <f>IF(N124="nulová",J124,0)</f>
        <v>0</v>
      </c>
      <c r="BJ124" s="19" t="s">
        <v>84</v>
      </c>
      <c r="BK124" s="228">
        <f>ROUND(I124*H124,2)</f>
        <v>0</v>
      </c>
      <c r="BL124" s="19" t="s">
        <v>919</v>
      </c>
      <c r="BM124" s="227" t="s">
        <v>2501</v>
      </c>
    </row>
    <row r="125" s="2" customFormat="1">
      <c r="A125" s="40"/>
      <c r="B125" s="41"/>
      <c r="C125" s="42"/>
      <c r="D125" s="229" t="s">
        <v>227</v>
      </c>
      <c r="E125" s="42"/>
      <c r="F125" s="230" t="s">
        <v>2502</v>
      </c>
      <c r="G125" s="42"/>
      <c r="H125" s="42"/>
      <c r="I125" s="231"/>
      <c r="J125" s="42"/>
      <c r="K125" s="42"/>
      <c r="L125" s="46"/>
      <c r="M125" s="232"/>
      <c r="N125" s="233"/>
      <c r="O125" s="86"/>
      <c r="P125" s="86"/>
      <c r="Q125" s="86"/>
      <c r="R125" s="86"/>
      <c r="S125" s="86"/>
      <c r="T125" s="87"/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T125" s="19" t="s">
        <v>227</v>
      </c>
      <c r="AU125" s="19" t="s">
        <v>84</v>
      </c>
    </row>
    <row r="126" s="2" customFormat="1" ht="16.5" customHeight="1">
      <c r="A126" s="40"/>
      <c r="B126" s="41"/>
      <c r="C126" s="216" t="s">
        <v>376</v>
      </c>
      <c r="D126" s="216" t="s">
        <v>221</v>
      </c>
      <c r="E126" s="217" t="s">
        <v>2503</v>
      </c>
      <c r="F126" s="218" t="s">
        <v>2504</v>
      </c>
      <c r="G126" s="219" t="s">
        <v>926</v>
      </c>
      <c r="H126" s="220">
        <v>1</v>
      </c>
      <c r="I126" s="221"/>
      <c r="J126" s="222">
        <f>ROUND(I126*H126,2)</f>
        <v>0</v>
      </c>
      <c r="K126" s="218" t="s">
        <v>19</v>
      </c>
      <c r="L126" s="46"/>
      <c r="M126" s="223" t="s">
        <v>19</v>
      </c>
      <c r="N126" s="224" t="s">
        <v>47</v>
      </c>
      <c r="O126" s="86"/>
      <c r="P126" s="225">
        <f>O126*H126</f>
        <v>0</v>
      </c>
      <c r="Q126" s="225">
        <v>0</v>
      </c>
      <c r="R126" s="225">
        <f>Q126*H126</f>
        <v>0</v>
      </c>
      <c r="S126" s="225">
        <v>0</v>
      </c>
      <c r="T126" s="226">
        <f>S126*H126</f>
        <v>0</v>
      </c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R126" s="227" t="s">
        <v>919</v>
      </c>
      <c r="AT126" s="227" t="s">
        <v>221</v>
      </c>
      <c r="AU126" s="227" t="s">
        <v>84</v>
      </c>
      <c r="AY126" s="19" t="s">
        <v>219</v>
      </c>
      <c r="BE126" s="228">
        <f>IF(N126="základní",J126,0)</f>
        <v>0</v>
      </c>
      <c r="BF126" s="228">
        <f>IF(N126="snížená",J126,0)</f>
        <v>0</v>
      </c>
      <c r="BG126" s="228">
        <f>IF(N126="zákl. přenesená",J126,0)</f>
        <v>0</v>
      </c>
      <c r="BH126" s="228">
        <f>IF(N126="sníž. přenesená",J126,0)</f>
        <v>0</v>
      </c>
      <c r="BI126" s="228">
        <f>IF(N126="nulová",J126,0)</f>
        <v>0</v>
      </c>
      <c r="BJ126" s="19" t="s">
        <v>84</v>
      </c>
      <c r="BK126" s="228">
        <f>ROUND(I126*H126,2)</f>
        <v>0</v>
      </c>
      <c r="BL126" s="19" t="s">
        <v>919</v>
      </c>
      <c r="BM126" s="227" t="s">
        <v>2505</v>
      </c>
    </row>
    <row r="127" s="2" customFormat="1">
      <c r="A127" s="40"/>
      <c r="B127" s="41"/>
      <c r="C127" s="42"/>
      <c r="D127" s="229" t="s">
        <v>227</v>
      </c>
      <c r="E127" s="42"/>
      <c r="F127" s="230" t="s">
        <v>2506</v>
      </c>
      <c r="G127" s="42"/>
      <c r="H127" s="42"/>
      <c r="I127" s="231"/>
      <c r="J127" s="42"/>
      <c r="K127" s="42"/>
      <c r="L127" s="46"/>
      <c r="M127" s="232"/>
      <c r="N127" s="233"/>
      <c r="O127" s="86"/>
      <c r="P127" s="86"/>
      <c r="Q127" s="86"/>
      <c r="R127" s="86"/>
      <c r="S127" s="86"/>
      <c r="T127" s="87"/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T127" s="19" t="s">
        <v>227</v>
      </c>
      <c r="AU127" s="19" t="s">
        <v>84</v>
      </c>
    </row>
    <row r="128" s="2" customFormat="1" ht="16.5" customHeight="1">
      <c r="A128" s="40"/>
      <c r="B128" s="41"/>
      <c r="C128" s="216" t="s">
        <v>385</v>
      </c>
      <c r="D128" s="216" t="s">
        <v>221</v>
      </c>
      <c r="E128" s="217" t="s">
        <v>2507</v>
      </c>
      <c r="F128" s="218" t="s">
        <v>2508</v>
      </c>
      <c r="G128" s="219" t="s">
        <v>926</v>
      </c>
      <c r="H128" s="220">
        <v>1</v>
      </c>
      <c r="I128" s="221"/>
      <c r="J128" s="222">
        <f>ROUND(I128*H128,2)</f>
        <v>0</v>
      </c>
      <c r="K128" s="218" t="s">
        <v>19</v>
      </c>
      <c r="L128" s="46"/>
      <c r="M128" s="223" t="s">
        <v>19</v>
      </c>
      <c r="N128" s="224" t="s">
        <v>47</v>
      </c>
      <c r="O128" s="86"/>
      <c r="P128" s="225">
        <f>O128*H128</f>
        <v>0</v>
      </c>
      <c r="Q128" s="225">
        <v>0</v>
      </c>
      <c r="R128" s="225">
        <f>Q128*H128</f>
        <v>0</v>
      </c>
      <c r="S128" s="225">
        <v>0</v>
      </c>
      <c r="T128" s="226">
        <f>S128*H128</f>
        <v>0</v>
      </c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R128" s="227" t="s">
        <v>919</v>
      </c>
      <c r="AT128" s="227" t="s">
        <v>221</v>
      </c>
      <c r="AU128" s="227" t="s">
        <v>84</v>
      </c>
      <c r="AY128" s="19" t="s">
        <v>219</v>
      </c>
      <c r="BE128" s="228">
        <f>IF(N128="základní",J128,0)</f>
        <v>0</v>
      </c>
      <c r="BF128" s="228">
        <f>IF(N128="snížená",J128,0)</f>
        <v>0</v>
      </c>
      <c r="BG128" s="228">
        <f>IF(N128="zákl. přenesená",J128,0)</f>
        <v>0</v>
      </c>
      <c r="BH128" s="228">
        <f>IF(N128="sníž. přenesená",J128,0)</f>
        <v>0</v>
      </c>
      <c r="BI128" s="228">
        <f>IF(N128="nulová",J128,0)</f>
        <v>0</v>
      </c>
      <c r="BJ128" s="19" t="s">
        <v>84</v>
      </c>
      <c r="BK128" s="228">
        <f>ROUND(I128*H128,2)</f>
        <v>0</v>
      </c>
      <c r="BL128" s="19" t="s">
        <v>919</v>
      </c>
      <c r="BM128" s="227" t="s">
        <v>2509</v>
      </c>
    </row>
    <row r="129" s="2" customFormat="1">
      <c r="A129" s="40"/>
      <c r="B129" s="41"/>
      <c r="C129" s="42"/>
      <c r="D129" s="229" t="s">
        <v>227</v>
      </c>
      <c r="E129" s="42"/>
      <c r="F129" s="230" t="s">
        <v>2510</v>
      </c>
      <c r="G129" s="42"/>
      <c r="H129" s="42"/>
      <c r="I129" s="231"/>
      <c r="J129" s="42"/>
      <c r="K129" s="42"/>
      <c r="L129" s="46"/>
      <c r="M129" s="232"/>
      <c r="N129" s="233"/>
      <c r="O129" s="86"/>
      <c r="P129" s="86"/>
      <c r="Q129" s="86"/>
      <c r="R129" s="86"/>
      <c r="S129" s="86"/>
      <c r="T129" s="87"/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T129" s="19" t="s">
        <v>227</v>
      </c>
      <c r="AU129" s="19" t="s">
        <v>84</v>
      </c>
    </row>
    <row r="130" s="2" customFormat="1" ht="16.5" customHeight="1">
      <c r="A130" s="40"/>
      <c r="B130" s="41"/>
      <c r="C130" s="216" t="s">
        <v>392</v>
      </c>
      <c r="D130" s="216" t="s">
        <v>221</v>
      </c>
      <c r="E130" s="217" t="s">
        <v>2511</v>
      </c>
      <c r="F130" s="218" t="s">
        <v>2512</v>
      </c>
      <c r="G130" s="219" t="s">
        <v>926</v>
      </c>
      <c r="H130" s="220">
        <v>1</v>
      </c>
      <c r="I130" s="221"/>
      <c r="J130" s="222">
        <f>ROUND(I130*H130,2)</f>
        <v>0</v>
      </c>
      <c r="K130" s="218" t="s">
        <v>19</v>
      </c>
      <c r="L130" s="46"/>
      <c r="M130" s="223" t="s">
        <v>19</v>
      </c>
      <c r="N130" s="224" t="s">
        <v>47</v>
      </c>
      <c r="O130" s="86"/>
      <c r="P130" s="225">
        <f>O130*H130</f>
        <v>0</v>
      </c>
      <c r="Q130" s="225">
        <v>0</v>
      </c>
      <c r="R130" s="225">
        <f>Q130*H130</f>
        <v>0</v>
      </c>
      <c r="S130" s="225">
        <v>0</v>
      </c>
      <c r="T130" s="226">
        <f>S130*H130</f>
        <v>0</v>
      </c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R130" s="227" t="s">
        <v>919</v>
      </c>
      <c r="AT130" s="227" t="s">
        <v>221</v>
      </c>
      <c r="AU130" s="227" t="s">
        <v>84</v>
      </c>
      <c r="AY130" s="19" t="s">
        <v>219</v>
      </c>
      <c r="BE130" s="228">
        <f>IF(N130="základní",J130,0)</f>
        <v>0</v>
      </c>
      <c r="BF130" s="228">
        <f>IF(N130="snížená",J130,0)</f>
        <v>0</v>
      </c>
      <c r="BG130" s="228">
        <f>IF(N130="zákl. přenesená",J130,0)</f>
        <v>0</v>
      </c>
      <c r="BH130" s="228">
        <f>IF(N130="sníž. přenesená",J130,0)</f>
        <v>0</v>
      </c>
      <c r="BI130" s="228">
        <f>IF(N130="nulová",J130,0)</f>
        <v>0</v>
      </c>
      <c r="BJ130" s="19" t="s">
        <v>84</v>
      </c>
      <c r="BK130" s="228">
        <f>ROUND(I130*H130,2)</f>
        <v>0</v>
      </c>
      <c r="BL130" s="19" t="s">
        <v>919</v>
      </c>
      <c r="BM130" s="227" t="s">
        <v>2513</v>
      </c>
    </row>
    <row r="131" s="2" customFormat="1">
      <c r="A131" s="40"/>
      <c r="B131" s="41"/>
      <c r="C131" s="42"/>
      <c r="D131" s="229" t="s">
        <v>227</v>
      </c>
      <c r="E131" s="42"/>
      <c r="F131" s="230" t="s">
        <v>2514</v>
      </c>
      <c r="G131" s="42"/>
      <c r="H131" s="42"/>
      <c r="I131" s="231"/>
      <c r="J131" s="42"/>
      <c r="K131" s="42"/>
      <c r="L131" s="46"/>
      <c r="M131" s="232"/>
      <c r="N131" s="233"/>
      <c r="O131" s="86"/>
      <c r="P131" s="86"/>
      <c r="Q131" s="86"/>
      <c r="R131" s="86"/>
      <c r="S131" s="86"/>
      <c r="T131" s="87"/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T131" s="19" t="s">
        <v>227</v>
      </c>
      <c r="AU131" s="19" t="s">
        <v>84</v>
      </c>
    </row>
    <row r="132" s="2" customFormat="1" ht="16.5" customHeight="1">
      <c r="A132" s="40"/>
      <c r="B132" s="41"/>
      <c r="C132" s="216" t="s">
        <v>410</v>
      </c>
      <c r="D132" s="216" t="s">
        <v>221</v>
      </c>
      <c r="E132" s="217" t="s">
        <v>2515</v>
      </c>
      <c r="F132" s="218" t="s">
        <v>2516</v>
      </c>
      <c r="G132" s="219" t="s">
        <v>918</v>
      </c>
      <c r="H132" s="220">
        <v>1</v>
      </c>
      <c r="I132" s="221"/>
      <c r="J132" s="222">
        <f>ROUND(I132*H132,2)</f>
        <v>0</v>
      </c>
      <c r="K132" s="218" t="s">
        <v>19</v>
      </c>
      <c r="L132" s="46"/>
      <c r="M132" s="223" t="s">
        <v>19</v>
      </c>
      <c r="N132" s="224" t="s">
        <v>47</v>
      </c>
      <c r="O132" s="86"/>
      <c r="P132" s="225">
        <f>O132*H132</f>
        <v>0</v>
      </c>
      <c r="Q132" s="225">
        <v>0</v>
      </c>
      <c r="R132" s="225">
        <f>Q132*H132</f>
        <v>0</v>
      </c>
      <c r="S132" s="225">
        <v>0</v>
      </c>
      <c r="T132" s="226">
        <f>S132*H132</f>
        <v>0</v>
      </c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R132" s="227" t="s">
        <v>919</v>
      </c>
      <c r="AT132" s="227" t="s">
        <v>221</v>
      </c>
      <c r="AU132" s="227" t="s">
        <v>84</v>
      </c>
      <c r="AY132" s="19" t="s">
        <v>219</v>
      </c>
      <c r="BE132" s="228">
        <f>IF(N132="základní",J132,0)</f>
        <v>0</v>
      </c>
      <c r="BF132" s="228">
        <f>IF(N132="snížená",J132,0)</f>
        <v>0</v>
      </c>
      <c r="BG132" s="228">
        <f>IF(N132="zákl. přenesená",J132,0)</f>
        <v>0</v>
      </c>
      <c r="BH132" s="228">
        <f>IF(N132="sníž. přenesená",J132,0)</f>
        <v>0</v>
      </c>
      <c r="BI132" s="228">
        <f>IF(N132="nulová",J132,0)</f>
        <v>0</v>
      </c>
      <c r="BJ132" s="19" t="s">
        <v>84</v>
      </c>
      <c r="BK132" s="228">
        <f>ROUND(I132*H132,2)</f>
        <v>0</v>
      </c>
      <c r="BL132" s="19" t="s">
        <v>919</v>
      </c>
      <c r="BM132" s="227" t="s">
        <v>2517</v>
      </c>
    </row>
    <row r="133" s="2" customFormat="1">
      <c r="A133" s="40"/>
      <c r="B133" s="41"/>
      <c r="C133" s="42"/>
      <c r="D133" s="229" t="s">
        <v>227</v>
      </c>
      <c r="E133" s="42"/>
      <c r="F133" s="230" t="s">
        <v>2516</v>
      </c>
      <c r="G133" s="42"/>
      <c r="H133" s="42"/>
      <c r="I133" s="231"/>
      <c r="J133" s="42"/>
      <c r="K133" s="42"/>
      <c r="L133" s="46"/>
      <c r="M133" s="232"/>
      <c r="N133" s="233"/>
      <c r="O133" s="86"/>
      <c r="P133" s="86"/>
      <c r="Q133" s="86"/>
      <c r="R133" s="86"/>
      <c r="S133" s="86"/>
      <c r="T133" s="87"/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T133" s="19" t="s">
        <v>227</v>
      </c>
      <c r="AU133" s="19" t="s">
        <v>84</v>
      </c>
    </row>
    <row r="134" s="2" customFormat="1" ht="16.5" customHeight="1">
      <c r="A134" s="40"/>
      <c r="B134" s="41"/>
      <c r="C134" s="216" t="s">
        <v>7</v>
      </c>
      <c r="D134" s="216" t="s">
        <v>221</v>
      </c>
      <c r="E134" s="217" t="s">
        <v>2518</v>
      </c>
      <c r="F134" s="218" t="s">
        <v>2519</v>
      </c>
      <c r="G134" s="219" t="s">
        <v>926</v>
      </c>
      <c r="H134" s="220">
        <v>1</v>
      </c>
      <c r="I134" s="221"/>
      <c r="J134" s="222">
        <f>ROUND(I134*H134,2)</f>
        <v>0</v>
      </c>
      <c r="K134" s="218" t="s">
        <v>19</v>
      </c>
      <c r="L134" s="46"/>
      <c r="M134" s="223" t="s">
        <v>19</v>
      </c>
      <c r="N134" s="224" t="s">
        <v>47</v>
      </c>
      <c r="O134" s="86"/>
      <c r="P134" s="225">
        <f>O134*H134</f>
        <v>0</v>
      </c>
      <c r="Q134" s="225">
        <v>0</v>
      </c>
      <c r="R134" s="225">
        <f>Q134*H134</f>
        <v>0</v>
      </c>
      <c r="S134" s="225">
        <v>0</v>
      </c>
      <c r="T134" s="226">
        <f>S134*H134</f>
        <v>0</v>
      </c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R134" s="227" t="s">
        <v>919</v>
      </c>
      <c r="AT134" s="227" t="s">
        <v>221</v>
      </c>
      <c r="AU134" s="227" t="s">
        <v>84</v>
      </c>
      <c r="AY134" s="19" t="s">
        <v>219</v>
      </c>
      <c r="BE134" s="228">
        <f>IF(N134="základní",J134,0)</f>
        <v>0</v>
      </c>
      <c r="BF134" s="228">
        <f>IF(N134="snížená",J134,0)</f>
        <v>0</v>
      </c>
      <c r="BG134" s="228">
        <f>IF(N134="zákl. přenesená",J134,0)</f>
        <v>0</v>
      </c>
      <c r="BH134" s="228">
        <f>IF(N134="sníž. přenesená",J134,0)</f>
        <v>0</v>
      </c>
      <c r="BI134" s="228">
        <f>IF(N134="nulová",J134,0)</f>
        <v>0</v>
      </c>
      <c r="BJ134" s="19" t="s">
        <v>84</v>
      </c>
      <c r="BK134" s="228">
        <f>ROUND(I134*H134,2)</f>
        <v>0</v>
      </c>
      <c r="BL134" s="19" t="s">
        <v>919</v>
      </c>
      <c r="BM134" s="227" t="s">
        <v>2520</v>
      </c>
    </row>
    <row r="135" s="2" customFormat="1">
      <c r="A135" s="40"/>
      <c r="B135" s="41"/>
      <c r="C135" s="42"/>
      <c r="D135" s="229" t="s">
        <v>227</v>
      </c>
      <c r="E135" s="42"/>
      <c r="F135" s="230" t="s">
        <v>2519</v>
      </c>
      <c r="G135" s="42"/>
      <c r="H135" s="42"/>
      <c r="I135" s="231"/>
      <c r="J135" s="42"/>
      <c r="K135" s="42"/>
      <c r="L135" s="46"/>
      <c r="M135" s="232"/>
      <c r="N135" s="233"/>
      <c r="O135" s="86"/>
      <c r="P135" s="86"/>
      <c r="Q135" s="86"/>
      <c r="R135" s="86"/>
      <c r="S135" s="86"/>
      <c r="T135" s="87"/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T135" s="19" t="s">
        <v>227</v>
      </c>
      <c r="AU135" s="19" t="s">
        <v>84</v>
      </c>
    </row>
    <row r="136" s="2" customFormat="1" ht="16.5" customHeight="1">
      <c r="A136" s="40"/>
      <c r="B136" s="41"/>
      <c r="C136" s="216" t="s">
        <v>423</v>
      </c>
      <c r="D136" s="216" t="s">
        <v>221</v>
      </c>
      <c r="E136" s="217" t="s">
        <v>2521</v>
      </c>
      <c r="F136" s="218" t="s">
        <v>2522</v>
      </c>
      <c r="G136" s="219" t="s">
        <v>918</v>
      </c>
      <c r="H136" s="220">
        <v>1</v>
      </c>
      <c r="I136" s="221"/>
      <c r="J136" s="222">
        <f>ROUND(I136*H136,2)</f>
        <v>0</v>
      </c>
      <c r="K136" s="218" t="s">
        <v>19</v>
      </c>
      <c r="L136" s="46"/>
      <c r="M136" s="223" t="s">
        <v>19</v>
      </c>
      <c r="N136" s="224" t="s">
        <v>47</v>
      </c>
      <c r="O136" s="86"/>
      <c r="P136" s="225">
        <f>O136*H136</f>
        <v>0</v>
      </c>
      <c r="Q136" s="225">
        <v>0</v>
      </c>
      <c r="R136" s="225">
        <f>Q136*H136</f>
        <v>0</v>
      </c>
      <c r="S136" s="225">
        <v>0</v>
      </c>
      <c r="T136" s="226">
        <f>S136*H136</f>
        <v>0</v>
      </c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R136" s="227" t="s">
        <v>919</v>
      </c>
      <c r="AT136" s="227" t="s">
        <v>221</v>
      </c>
      <c r="AU136" s="227" t="s">
        <v>84</v>
      </c>
      <c r="AY136" s="19" t="s">
        <v>219</v>
      </c>
      <c r="BE136" s="228">
        <f>IF(N136="základní",J136,0)</f>
        <v>0</v>
      </c>
      <c r="BF136" s="228">
        <f>IF(N136="snížená",J136,0)</f>
        <v>0</v>
      </c>
      <c r="BG136" s="228">
        <f>IF(N136="zákl. přenesená",J136,0)</f>
        <v>0</v>
      </c>
      <c r="BH136" s="228">
        <f>IF(N136="sníž. přenesená",J136,0)</f>
        <v>0</v>
      </c>
      <c r="BI136" s="228">
        <f>IF(N136="nulová",J136,0)</f>
        <v>0</v>
      </c>
      <c r="BJ136" s="19" t="s">
        <v>84</v>
      </c>
      <c r="BK136" s="228">
        <f>ROUND(I136*H136,2)</f>
        <v>0</v>
      </c>
      <c r="BL136" s="19" t="s">
        <v>919</v>
      </c>
      <c r="BM136" s="227" t="s">
        <v>2523</v>
      </c>
    </row>
    <row r="137" s="2" customFormat="1">
      <c r="A137" s="40"/>
      <c r="B137" s="41"/>
      <c r="C137" s="42"/>
      <c r="D137" s="229" t="s">
        <v>227</v>
      </c>
      <c r="E137" s="42"/>
      <c r="F137" s="230" t="s">
        <v>2522</v>
      </c>
      <c r="G137" s="42"/>
      <c r="H137" s="42"/>
      <c r="I137" s="231"/>
      <c r="J137" s="42"/>
      <c r="K137" s="42"/>
      <c r="L137" s="46"/>
      <c r="M137" s="232"/>
      <c r="N137" s="233"/>
      <c r="O137" s="86"/>
      <c r="P137" s="86"/>
      <c r="Q137" s="86"/>
      <c r="R137" s="86"/>
      <c r="S137" s="86"/>
      <c r="T137" s="87"/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T137" s="19" t="s">
        <v>227</v>
      </c>
      <c r="AU137" s="19" t="s">
        <v>84</v>
      </c>
    </row>
    <row r="138" s="2" customFormat="1" ht="16.5" customHeight="1">
      <c r="A138" s="40"/>
      <c r="B138" s="41"/>
      <c r="C138" s="216" t="s">
        <v>432</v>
      </c>
      <c r="D138" s="216" t="s">
        <v>221</v>
      </c>
      <c r="E138" s="217" t="s">
        <v>2524</v>
      </c>
      <c r="F138" s="218" t="s">
        <v>2525</v>
      </c>
      <c r="G138" s="219" t="s">
        <v>918</v>
      </c>
      <c r="H138" s="220">
        <v>1</v>
      </c>
      <c r="I138" s="221"/>
      <c r="J138" s="222">
        <f>ROUND(I138*H138,2)</f>
        <v>0</v>
      </c>
      <c r="K138" s="218" t="s">
        <v>19</v>
      </c>
      <c r="L138" s="46"/>
      <c r="M138" s="223" t="s">
        <v>19</v>
      </c>
      <c r="N138" s="224" t="s">
        <v>47</v>
      </c>
      <c r="O138" s="86"/>
      <c r="P138" s="225">
        <f>O138*H138</f>
        <v>0</v>
      </c>
      <c r="Q138" s="225">
        <v>0</v>
      </c>
      <c r="R138" s="225">
        <f>Q138*H138</f>
        <v>0</v>
      </c>
      <c r="S138" s="225">
        <v>0</v>
      </c>
      <c r="T138" s="226">
        <f>S138*H138</f>
        <v>0</v>
      </c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R138" s="227" t="s">
        <v>919</v>
      </c>
      <c r="AT138" s="227" t="s">
        <v>221</v>
      </c>
      <c r="AU138" s="227" t="s">
        <v>84</v>
      </c>
      <c r="AY138" s="19" t="s">
        <v>219</v>
      </c>
      <c r="BE138" s="228">
        <f>IF(N138="základní",J138,0)</f>
        <v>0</v>
      </c>
      <c r="BF138" s="228">
        <f>IF(N138="snížená",J138,0)</f>
        <v>0</v>
      </c>
      <c r="BG138" s="228">
        <f>IF(N138="zákl. přenesená",J138,0)</f>
        <v>0</v>
      </c>
      <c r="BH138" s="228">
        <f>IF(N138="sníž. přenesená",J138,0)</f>
        <v>0</v>
      </c>
      <c r="BI138" s="228">
        <f>IF(N138="nulová",J138,0)</f>
        <v>0</v>
      </c>
      <c r="BJ138" s="19" t="s">
        <v>84</v>
      </c>
      <c r="BK138" s="228">
        <f>ROUND(I138*H138,2)</f>
        <v>0</v>
      </c>
      <c r="BL138" s="19" t="s">
        <v>919</v>
      </c>
      <c r="BM138" s="227" t="s">
        <v>2526</v>
      </c>
    </row>
    <row r="139" s="2" customFormat="1">
      <c r="A139" s="40"/>
      <c r="B139" s="41"/>
      <c r="C139" s="42"/>
      <c r="D139" s="229" t="s">
        <v>227</v>
      </c>
      <c r="E139" s="42"/>
      <c r="F139" s="230" t="s">
        <v>2525</v>
      </c>
      <c r="G139" s="42"/>
      <c r="H139" s="42"/>
      <c r="I139" s="231"/>
      <c r="J139" s="42"/>
      <c r="K139" s="42"/>
      <c r="L139" s="46"/>
      <c r="M139" s="293"/>
      <c r="N139" s="294"/>
      <c r="O139" s="295"/>
      <c r="P139" s="295"/>
      <c r="Q139" s="295"/>
      <c r="R139" s="295"/>
      <c r="S139" s="295"/>
      <c r="T139" s="296"/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T139" s="19" t="s">
        <v>227</v>
      </c>
      <c r="AU139" s="19" t="s">
        <v>84</v>
      </c>
    </row>
    <row r="140" s="2" customFormat="1" ht="6.96" customHeight="1">
      <c r="A140" s="40"/>
      <c r="B140" s="61"/>
      <c r="C140" s="62"/>
      <c r="D140" s="62"/>
      <c r="E140" s="62"/>
      <c r="F140" s="62"/>
      <c r="G140" s="62"/>
      <c r="H140" s="62"/>
      <c r="I140" s="62"/>
      <c r="J140" s="62"/>
      <c r="K140" s="62"/>
      <c r="L140" s="46"/>
      <c r="M140" s="40"/>
      <c r="O140" s="40"/>
      <c r="P140" s="40"/>
      <c r="Q140" s="40"/>
      <c r="R140" s="40"/>
      <c r="S140" s="40"/>
      <c r="T140" s="40"/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</row>
  </sheetData>
  <sheetProtection sheet="1" autoFilter="0" formatColumns="0" formatRows="0" objects="1" scenarios="1" spinCount="100000" saltValue="8qsuq/4a6G2ISD8iK36cAaK0JJo9wYJ4ufI++ih96y8KNztEJDVJTC8N1izvgwJ3jkl9Onhpsbv+syS/5njmTQ==" hashValue="VV+hD4ACxbT/g9jtH8fqxTRPLCFiK3+qYyfjVNfcpLgW/9gCpgfYEBjPPsG2cmASinAi/mfhWPsQNKzqrVL4YQ==" algorithmName="SHA-512" password="CC35"/>
  <autoFilter ref="C91:K139"/>
  <mergeCells count="15">
    <mergeCell ref="E7:H7"/>
    <mergeCell ref="E11:H11"/>
    <mergeCell ref="E9:H9"/>
    <mergeCell ref="E13:H13"/>
    <mergeCell ref="E22:H22"/>
    <mergeCell ref="E31:H31"/>
    <mergeCell ref="E52:H52"/>
    <mergeCell ref="E56:H56"/>
    <mergeCell ref="E54:H54"/>
    <mergeCell ref="E58:H58"/>
    <mergeCell ref="E78:H78"/>
    <mergeCell ref="E82:H82"/>
    <mergeCell ref="E80:H80"/>
    <mergeCell ref="E84:H84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121</v>
      </c>
      <c r="AZ2" s="141" t="s">
        <v>2527</v>
      </c>
      <c r="BA2" s="141" t="s">
        <v>2528</v>
      </c>
      <c r="BB2" s="141" t="s">
        <v>152</v>
      </c>
      <c r="BC2" s="141" t="s">
        <v>2529</v>
      </c>
      <c r="BD2" s="141" t="s">
        <v>86</v>
      </c>
    </row>
    <row r="3" s="1" customFormat="1" ht="6.96" customHeight="1">
      <c r="B3" s="142"/>
      <c r="C3" s="143"/>
      <c r="D3" s="143"/>
      <c r="E3" s="143"/>
      <c r="F3" s="143"/>
      <c r="G3" s="143"/>
      <c r="H3" s="143"/>
      <c r="I3" s="143"/>
      <c r="J3" s="143"/>
      <c r="K3" s="143"/>
      <c r="L3" s="22"/>
      <c r="AT3" s="19" t="s">
        <v>86</v>
      </c>
      <c r="AZ3" s="141" t="s">
        <v>1061</v>
      </c>
      <c r="BA3" s="141" t="s">
        <v>1062</v>
      </c>
      <c r="BB3" s="141" t="s">
        <v>148</v>
      </c>
      <c r="BC3" s="141" t="s">
        <v>2530</v>
      </c>
      <c r="BD3" s="141" t="s">
        <v>86</v>
      </c>
    </row>
    <row r="4" s="1" customFormat="1" ht="24.96" customHeight="1">
      <c r="B4" s="22"/>
      <c r="D4" s="144" t="s">
        <v>154</v>
      </c>
      <c r="L4" s="22"/>
      <c r="M4" s="145" t="s">
        <v>10</v>
      </c>
      <c r="AT4" s="19" t="s">
        <v>4</v>
      </c>
      <c r="AZ4" s="141" t="s">
        <v>1064</v>
      </c>
      <c r="BA4" s="141" t="s">
        <v>1065</v>
      </c>
      <c r="BB4" s="141" t="s">
        <v>152</v>
      </c>
      <c r="BC4" s="141" t="s">
        <v>2531</v>
      </c>
      <c r="BD4" s="141" t="s">
        <v>86</v>
      </c>
    </row>
    <row r="5" s="1" customFormat="1" ht="6.96" customHeight="1">
      <c r="B5" s="22"/>
      <c r="L5" s="22"/>
      <c r="AZ5" s="141" t="s">
        <v>1076</v>
      </c>
      <c r="BA5" s="141" t="s">
        <v>1077</v>
      </c>
      <c r="BB5" s="141" t="s">
        <v>152</v>
      </c>
      <c r="BC5" s="141" t="s">
        <v>2532</v>
      </c>
      <c r="BD5" s="141" t="s">
        <v>86</v>
      </c>
    </row>
    <row r="6" s="1" customFormat="1" ht="12" customHeight="1">
      <c r="B6" s="22"/>
      <c r="D6" s="146" t="s">
        <v>16</v>
      </c>
      <c r="L6" s="22"/>
      <c r="AZ6" s="141" t="s">
        <v>1067</v>
      </c>
      <c r="BA6" s="141" t="s">
        <v>1068</v>
      </c>
      <c r="BB6" s="141" t="s">
        <v>158</v>
      </c>
      <c r="BC6" s="141" t="s">
        <v>2533</v>
      </c>
      <c r="BD6" s="141" t="s">
        <v>86</v>
      </c>
    </row>
    <row r="7" s="1" customFormat="1" ht="16.5" customHeight="1">
      <c r="B7" s="22"/>
      <c r="E7" s="147" t="str">
        <f>'Rekapitulace stavby'!K6</f>
        <v>MVE jez Rajhrad vč. rekonstrukce jezu a rybího přechodu</v>
      </c>
      <c r="F7" s="146"/>
      <c r="G7" s="146"/>
      <c r="H7" s="146"/>
      <c r="L7" s="22"/>
      <c r="AZ7" s="141" t="s">
        <v>1469</v>
      </c>
      <c r="BA7" s="141" t="s">
        <v>1470</v>
      </c>
      <c r="BB7" s="141" t="s">
        <v>152</v>
      </c>
      <c r="BC7" s="141" t="s">
        <v>2534</v>
      </c>
      <c r="BD7" s="141" t="s">
        <v>86</v>
      </c>
    </row>
    <row r="8" s="1" customFormat="1" ht="12" customHeight="1">
      <c r="B8" s="22"/>
      <c r="D8" s="146" t="s">
        <v>167</v>
      </c>
      <c r="L8" s="22"/>
      <c r="AZ8" s="141" t="s">
        <v>1070</v>
      </c>
      <c r="BA8" s="141" t="s">
        <v>1071</v>
      </c>
      <c r="BB8" s="141" t="s">
        <v>152</v>
      </c>
      <c r="BC8" s="141" t="s">
        <v>2535</v>
      </c>
      <c r="BD8" s="141" t="s">
        <v>86</v>
      </c>
    </row>
    <row r="9" s="2" customFormat="1" ht="16.5" customHeight="1">
      <c r="A9" s="40"/>
      <c r="B9" s="46"/>
      <c r="C9" s="40"/>
      <c r="D9" s="40"/>
      <c r="E9" s="147" t="s">
        <v>847</v>
      </c>
      <c r="F9" s="40"/>
      <c r="G9" s="40"/>
      <c r="H9" s="40"/>
      <c r="I9" s="40"/>
      <c r="J9" s="40"/>
      <c r="K9" s="40"/>
      <c r="L9" s="148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 ht="12" customHeight="1">
      <c r="A10" s="40"/>
      <c r="B10" s="46"/>
      <c r="C10" s="40"/>
      <c r="D10" s="146" t="s">
        <v>848</v>
      </c>
      <c r="E10" s="40"/>
      <c r="F10" s="40"/>
      <c r="G10" s="40"/>
      <c r="H10" s="40"/>
      <c r="I10" s="40"/>
      <c r="J10" s="40"/>
      <c r="K10" s="40"/>
      <c r="L10" s="148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6.5" customHeight="1">
      <c r="A11" s="40"/>
      <c r="B11" s="46"/>
      <c r="C11" s="40"/>
      <c r="D11" s="40"/>
      <c r="E11" s="149" t="s">
        <v>2536</v>
      </c>
      <c r="F11" s="40"/>
      <c r="G11" s="40"/>
      <c r="H11" s="40"/>
      <c r="I11" s="40"/>
      <c r="J11" s="40"/>
      <c r="K11" s="40"/>
      <c r="L11" s="148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>
      <c r="A12" s="40"/>
      <c r="B12" s="46"/>
      <c r="C12" s="40"/>
      <c r="D12" s="40"/>
      <c r="E12" s="40"/>
      <c r="F12" s="40"/>
      <c r="G12" s="40"/>
      <c r="H12" s="40"/>
      <c r="I12" s="40"/>
      <c r="J12" s="40"/>
      <c r="K12" s="40"/>
      <c r="L12" s="148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2" customHeight="1">
      <c r="A13" s="40"/>
      <c r="B13" s="46"/>
      <c r="C13" s="40"/>
      <c r="D13" s="146" t="s">
        <v>18</v>
      </c>
      <c r="E13" s="40"/>
      <c r="F13" s="135" t="s">
        <v>19</v>
      </c>
      <c r="G13" s="40"/>
      <c r="H13" s="40"/>
      <c r="I13" s="146" t="s">
        <v>20</v>
      </c>
      <c r="J13" s="135" t="s">
        <v>19</v>
      </c>
      <c r="K13" s="40"/>
      <c r="L13" s="148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6" t="s">
        <v>21</v>
      </c>
      <c r="E14" s="40"/>
      <c r="F14" s="135" t="s">
        <v>22</v>
      </c>
      <c r="G14" s="40"/>
      <c r="H14" s="40"/>
      <c r="I14" s="146" t="s">
        <v>23</v>
      </c>
      <c r="J14" s="150" t="str">
        <f>'Rekapitulace stavby'!AN8</f>
        <v>2. 5. 2023</v>
      </c>
      <c r="K14" s="40"/>
      <c r="L14" s="148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0.8" customHeight="1">
      <c r="A15" s="40"/>
      <c r="B15" s="46"/>
      <c r="C15" s="40"/>
      <c r="D15" s="40"/>
      <c r="E15" s="40"/>
      <c r="F15" s="40"/>
      <c r="G15" s="40"/>
      <c r="H15" s="40"/>
      <c r="I15" s="40"/>
      <c r="J15" s="40"/>
      <c r="K15" s="40"/>
      <c r="L15" s="148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46" t="s">
        <v>25</v>
      </c>
      <c r="E16" s="40"/>
      <c r="F16" s="40"/>
      <c r="G16" s="40"/>
      <c r="H16" s="40"/>
      <c r="I16" s="146" t="s">
        <v>26</v>
      </c>
      <c r="J16" s="135" t="s">
        <v>27</v>
      </c>
      <c r="K16" s="40"/>
      <c r="L16" s="148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8" customHeight="1">
      <c r="A17" s="40"/>
      <c r="B17" s="46"/>
      <c r="C17" s="40"/>
      <c r="D17" s="40"/>
      <c r="E17" s="135" t="s">
        <v>28</v>
      </c>
      <c r="F17" s="40"/>
      <c r="G17" s="40"/>
      <c r="H17" s="40"/>
      <c r="I17" s="146" t="s">
        <v>29</v>
      </c>
      <c r="J17" s="135" t="s">
        <v>30</v>
      </c>
      <c r="K17" s="40"/>
      <c r="L17" s="148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6.96" customHeight="1">
      <c r="A18" s="40"/>
      <c r="B18" s="46"/>
      <c r="C18" s="40"/>
      <c r="D18" s="40"/>
      <c r="E18" s="40"/>
      <c r="F18" s="40"/>
      <c r="G18" s="40"/>
      <c r="H18" s="40"/>
      <c r="I18" s="40"/>
      <c r="J18" s="40"/>
      <c r="K18" s="40"/>
      <c r="L18" s="148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2" customHeight="1">
      <c r="A19" s="40"/>
      <c r="B19" s="46"/>
      <c r="C19" s="40"/>
      <c r="D19" s="146" t="s">
        <v>31</v>
      </c>
      <c r="E19" s="40"/>
      <c r="F19" s="40"/>
      <c r="G19" s="40"/>
      <c r="H19" s="40"/>
      <c r="I19" s="146" t="s">
        <v>26</v>
      </c>
      <c r="J19" s="35" t="str">
        <f>'Rekapitulace stavby'!AN13</f>
        <v>Vyplň údaj</v>
      </c>
      <c r="K19" s="40"/>
      <c r="L19" s="148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8" customHeight="1">
      <c r="A20" s="40"/>
      <c r="B20" s="46"/>
      <c r="C20" s="40"/>
      <c r="D20" s="40"/>
      <c r="E20" s="35" t="str">
        <f>'Rekapitulace stavby'!E14</f>
        <v>Vyplň údaj</v>
      </c>
      <c r="F20" s="135"/>
      <c r="G20" s="135"/>
      <c r="H20" s="135"/>
      <c r="I20" s="146" t="s">
        <v>29</v>
      </c>
      <c r="J20" s="35" t="str">
        <f>'Rekapitulace stavby'!AN14</f>
        <v>Vyplň údaj</v>
      </c>
      <c r="K20" s="40"/>
      <c r="L20" s="148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6.96" customHeight="1">
      <c r="A21" s="40"/>
      <c r="B21" s="46"/>
      <c r="C21" s="40"/>
      <c r="D21" s="40"/>
      <c r="E21" s="40"/>
      <c r="F21" s="40"/>
      <c r="G21" s="40"/>
      <c r="H21" s="40"/>
      <c r="I21" s="40"/>
      <c r="J21" s="40"/>
      <c r="K21" s="40"/>
      <c r="L21" s="148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2" customHeight="1">
      <c r="A22" s="40"/>
      <c r="B22" s="46"/>
      <c r="C22" s="40"/>
      <c r="D22" s="146" t="s">
        <v>33</v>
      </c>
      <c r="E22" s="40"/>
      <c r="F22" s="40"/>
      <c r="G22" s="40"/>
      <c r="H22" s="40"/>
      <c r="I22" s="146" t="s">
        <v>26</v>
      </c>
      <c r="J22" s="135" t="s">
        <v>34</v>
      </c>
      <c r="K22" s="40"/>
      <c r="L22" s="148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8" customHeight="1">
      <c r="A23" s="40"/>
      <c r="B23" s="46"/>
      <c r="C23" s="40"/>
      <c r="D23" s="40"/>
      <c r="E23" s="135" t="s">
        <v>35</v>
      </c>
      <c r="F23" s="40"/>
      <c r="G23" s="40"/>
      <c r="H23" s="40"/>
      <c r="I23" s="146" t="s">
        <v>29</v>
      </c>
      <c r="J23" s="135" t="s">
        <v>36</v>
      </c>
      <c r="K23" s="40"/>
      <c r="L23" s="148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6.96" customHeight="1">
      <c r="A24" s="40"/>
      <c r="B24" s="46"/>
      <c r="C24" s="40"/>
      <c r="D24" s="40"/>
      <c r="E24" s="40"/>
      <c r="F24" s="40"/>
      <c r="G24" s="40"/>
      <c r="H24" s="40"/>
      <c r="I24" s="40"/>
      <c r="J24" s="40"/>
      <c r="K24" s="40"/>
      <c r="L24" s="148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2" customHeight="1">
      <c r="A25" s="40"/>
      <c r="B25" s="46"/>
      <c r="C25" s="40"/>
      <c r="D25" s="146" t="s">
        <v>38</v>
      </c>
      <c r="E25" s="40"/>
      <c r="F25" s="40"/>
      <c r="G25" s="40"/>
      <c r="H25" s="40"/>
      <c r="I25" s="146" t="s">
        <v>26</v>
      </c>
      <c r="J25" s="135" t="s">
        <v>19</v>
      </c>
      <c r="K25" s="40"/>
      <c r="L25" s="148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8" customHeight="1">
      <c r="A26" s="40"/>
      <c r="B26" s="46"/>
      <c r="C26" s="40"/>
      <c r="D26" s="40"/>
      <c r="E26" s="135" t="s">
        <v>39</v>
      </c>
      <c r="F26" s="40"/>
      <c r="G26" s="40"/>
      <c r="H26" s="40"/>
      <c r="I26" s="146" t="s">
        <v>29</v>
      </c>
      <c r="J26" s="135" t="s">
        <v>19</v>
      </c>
      <c r="K26" s="40"/>
      <c r="L26" s="148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6.96" customHeight="1">
      <c r="A27" s="40"/>
      <c r="B27" s="46"/>
      <c r="C27" s="40"/>
      <c r="D27" s="40"/>
      <c r="E27" s="40"/>
      <c r="F27" s="40"/>
      <c r="G27" s="40"/>
      <c r="H27" s="40"/>
      <c r="I27" s="40"/>
      <c r="J27" s="40"/>
      <c r="K27" s="40"/>
      <c r="L27" s="148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2" customHeight="1">
      <c r="A28" s="40"/>
      <c r="B28" s="46"/>
      <c r="C28" s="40"/>
      <c r="D28" s="146" t="s">
        <v>40</v>
      </c>
      <c r="E28" s="40"/>
      <c r="F28" s="40"/>
      <c r="G28" s="40"/>
      <c r="H28" s="40"/>
      <c r="I28" s="40"/>
      <c r="J28" s="40"/>
      <c r="K28" s="40"/>
      <c r="L28" s="148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8" customFormat="1" ht="16.5" customHeight="1">
      <c r="A29" s="151"/>
      <c r="B29" s="152"/>
      <c r="C29" s="151"/>
      <c r="D29" s="151"/>
      <c r="E29" s="153" t="s">
        <v>19</v>
      </c>
      <c r="F29" s="153"/>
      <c r="G29" s="153"/>
      <c r="H29" s="153"/>
      <c r="I29" s="151"/>
      <c r="J29" s="151"/>
      <c r="K29" s="151"/>
      <c r="L29" s="154"/>
      <c r="S29" s="151"/>
      <c r="T29" s="151"/>
      <c r="U29" s="151"/>
      <c r="V29" s="151"/>
      <c r="W29" s="151"/>
      <c r="X29" s="151"/>
      <c r="Y29" s="151"/>
      <c r="Z29" s="151"/>
      <c r="AA29" s="151"/>
      <c r="AB29" s="151"/>
      <c r="AC29" s="151"/>
      <c r="AD29" s="151"/>
      <c r="AE29" s="151"/>
    </row>
    <row r="30" s="2" customFormat="1" ht="6.96" customHeight="1">
      <c r="A30" s="40"/>
      <c r="B30" s="46"/>
      <c r="C30" s="40"/>
      <c r="D30" s="40"/>
      <c r="E30" s="40"/>
      <c r="F30" s="40"/>
      <c r="G30" s="40"/>
      <c r="H30" s="40"/>
      <c r="I30" s="40"/>
      <c r="J30" s="40"/>
      <c r="K30" s="40"/>
      <c r="L30" s="148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5"/>
      <c r="E31" s="155"/>
      <c r="F31" s="155"/>
      <c r="G31" s="155"/>
      <c r="H31" s="155"/>
      <c r="I31" s="155"/>
      <c r="J31" s="155"/>
      <c r="K31" s="155"/>
      <c r="L31" s="148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25.44" customHeight="1">
      <c r="A32" s="40"/>
      <c r="B32" s="46"/>
      <c r="C32" s="40"/>
      <c r="D32" s="156" t="s">
        <v>42</v>
      </c>
      <c r="E32" s="40"/>
      <c r="F32" s="40"/>
      <c r="G32" s="40"/>
      <c r="H32" s="40"/>
      <c r="I32" s="40"/>
      <c r="J32" s="157">
        <f>ROUND(J91, 2)</f>
        <v>0</v>
      </c>
      <c r="K32" s="40"/>
      <c r="L32" s="148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55"/>
      <c r="E33" s="155"/>
      <c r="F33" s="155"/>
      <c r="G33" s="155"/>
      <c r="H33" s="155"/>
      <c r="I33" s="155"/>
      <c r="J33" s="155"/>
      <c r="K33" s="155"/>
      <c r="L33" s="148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40"/>
      <c r="F34" s="158" t="s">
        <v>44</v>
      </c>
      <c r="G34" s="40"/>
      <c r="H34" s="40"/>
      <c r="I34" s="158" t="s">
        <v>43</v>
      </c>
      <c r="J34" s="158" t="s">
        <v>45</v>
      </c>
      <c r="K34" s="40"/>
      <c r="L34" s="148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14.4" customHeight="1">
      <c r="A35" s="40"/>
      <c r="B35" s="46"/>
      <c r="C35" s="40"/>
      <c r="D35" s="159" t="s">
        <v>46</v>
      </c>
      <c r="E35" s="146" t="s">
        <v>47</v>
      </c>
      <c r="F35" s="160">
        <f>ROUND((SUM(BE91:BE244)),  2)</f>
        <v>0</v>
      </c>
      <c r="G35" s="40"/>
      <c r="H35" s="40"/>
      <c r="I35" s="161">
        <v>0.20999999999999999</v>
      </c>
      <c r="J35" s="160">
        <f>ROUND(((SUM(BE91:BE244))*I35),  2)</f>
        <v>0</v>
      </c>
      <c r="K35" s="40"/>
      <c r="L35" s="148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146" t="s">
        <v>48</v>
      </c>
      <c r="F36" s="160">
        <f>ROUND((SUM(BF91:BF244)),  2)</f>
        <v>0</v>
      </c>
      <c r="G36" s="40"/>
      <c r="H36" s="40"/>
      <c r="I36" s="161">
        <v>0.14999999999999999</v>
      </c>
      <c r="J36" s="160">
        <f>ROUND(((SUM(BF91:BF244))*I36),  2)</f>
        <v>0</v>
      </c>
      <c r="K36" s="40"/>
      <c r="L36" s="148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6" t="s">
        <v>49</v>
      </c>
      <c r="F37" s="160">
        <f>ROUND((SUM(BG91:BG244)),  2)</f>
        <v>0</v>
      </c>
      <c r="G37" s="40"/>
      <c r="H37" s="40"/>
      <c r="I37" s="161">
        <v>0.20999999999999999</v>
      </c>
      <c r="J37" s="160">
        <f>0</f>
        <v>0</v>
      </c>
      <c r="K37" s="40"/>
      <c r="L37" s="148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hidden="1" s="2" customFormat="1" ht="14.4" customHeight="1">
      <c r="A38" s="40"/>
      <c r="B38" s="46"/>
      <c r="C38" s="40"/>
      <c r="D38" s="40"/>
      <c r="E38" s="146" t="s">
        <v>50</v>
      </c>
      <c r="F38" s="160">
        <f>ROUND((SUM(BH91:BH244)),  2)</f>
        <v>0</v>
      </c>
      <c r="G38" s="40"/>
      <c r="H38" s="40"/>
      <c r="I38" s="161">
        <v>0.14999999999999999</v>
      </c>
      <c r="J38" s="160">
        <f>0</f>
        <v>0</v>
      </c>
      <c r="K38" s="40"/>
      <c r="L38" s="148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6" t="s">
        <v>51</v>
      </c>
      <c r="F39" s="160">
        <f>ROUND((SUM(BI91:BI244)),  2)</f>
        <v>0</v>
      </c>
      <c r="G39" s="40"/>
      <c r="H39" s="40"/>
      <c r="I39" s="161">
        <v>0</v>
      </c>
      <c r="J39" s="160">
        <f>0</f>
        <v>0</v>
      </c>
      <c r="K39" s="40"/>
      <c r="L39" s="148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6.96" customHeight="1">
      <c r="A40" s="40"/>
      <c r="B40" s="46"/>
      <c r="C40" s="40"/>
      <c r="D40" s="40"/>
      <c r="E40" s="40"/>
      <c r="F40" s="40"/>
      <c r="G40" s="40"/>
      <c r="H40" s="40"/>
      <c r="I40" s="40"/>
      <c r="J40" s="40"/>
      <c r="K40" s="40"/>
      <c r="L40" s="148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s="2" customFormat="1" ht="25.44" customHeight="1">
      <c r="A41" s="40"/>
      <c r="B41" s="46"/>
      <c r="C41" s="162"/>
      <c r="D41" s="163" t="s">
        <v>52</v>
      </c>
      <c r="E41" s="164"/>
      <c r="F41" s="164"/>
      <c r="G41" s="165" t="s">
        <v>53</v>
      </c>
      <c r="H41" s="166" t="s">
        <v>54</v>
      </c>
      <c r="I41" s="164"/>
      <c r="J41" s="167">
        <f>SUM(J32:J39)</f>
        <v>0</v>
      </c>
      <c r="K41" s="168"/>
      <c r="L41" s="148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14.4" customHeight="1">
      <c r="A42" s="40"/>
      <c r="B42" s="169"/>
      <c r="C42" s="170"/>
      <c r="D42" s="170"/>
      <c r="E42" s="170"/>
      <c r="F42" s="170"/>
      <c r="G42" s="170"/>
      <c r="H42" s="170"/>
      <c r="I42" s="170"/>
      <c r="J42" s="170"/>
      <c r="K42" s="170"/>
      <c r="L42" s="148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6" s="2" customFormat="1" ht="6.96" customHeight="1">
      <c r="A46" s="40"/>
      <c r="B46" s="171"/>
      <c r="C46" s="172"/>
      <c r="D46" s="172"/>
      <c r="E46" s="172"/>
      <c r="F46" s="172"/>
      <c r="G46" s="172"/>
      <c r="H46" s="172"/>
      <c r="I46" s="172"/>
      <c r="J46" s="172"/>
      <c r="K46" s="172"/>
      <c r="L46" s="148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24.96" customHeight="1">
      <c r="A47" s="40"/>
      <c r="B47" s="41"/>
      <c r="C47" s="25" t="s">
        <v>192</v>
      </c>
      <c r="D47" s="42"/>
      <c r="E47" s="42"/>
      <c r="F47" s="42"/>
      <c r="G47" s="42"/>
      <c r="H47" s="42"/>
      <c r="I47" s="42"/>
      <c r="J47" s="42"/>
      <c r="K47" s="42"/>
      <c r="L47" s="148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148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16</v>
      </c>
      <c r="D49" s="42"/>
      <c r="E49" s="42"/>
      <c r="F49" s="42"/>
      <c r="G49" s="42"/>
      <c r="H49" s="42"/>
      <c r="I49" s="42"/>
      <c r="J49" s="42"/>
      <c r="K49" s="42"/>
      <c r="L49" s="148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173" t="str">
        <f>E7</f>
        <v>MVE jez Rajhrad vč. rekonstrukce jezu a rybího přechodu</v>
      </c>
      <c r="F50" s="34"/>
      <c r="G50" s="34"/>
      <c r="H50" s="34"/>
      <c r="I50" s="42"/>
      <c r="J50" s="42"/>
      <c r="K50" s="42"/>
      <c r="L50" s="148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1" customFormat="1" ht="12" customHeight="1">
      <c r="B51" s="23"/>
      <c r="C51" s="34" t="s">
        <v>167</v>
      </c>
      <c r="D51" s="24"/>
      <c r="E51" s="24"/>
      <c r="F51" s="24"/>
      <c r="G51" s="24"/>
      <c r="H51" s="24"/>
      <c r="I51" s="24"/>
      <c r="J51" s="24"/>
      <c r="K51" s="24"/>
      <c r="L51" s="22"/>
    </row>
    <row r="52" s="2" customFormat="1" ht="16.5" customHeight="1">
      <c r="A52" s="40"/>
      <c r="B52" s="41"/>
      <c r="C52" s="42"/>
      <c r="D52" s="42"/>
      <c r="E52" s="173" t="s">
        <v>847</v>
      </c>
      <c r="F52" s="42"/>
      <c r="G52" s="42"/>
      <c r="H52" s="42"/>
      <c r="I52" s="42"/>
      <c r="J52" s="42"/>
      <c r="K52" s="42"/>
      <c r="L52" s="148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12" customHeight="1">
      <c r="A53" s="40"/>
      <c r="B53" s="41"/>
      <c r="C53" s="34" t="s">
        <v>848</v>
      </c>
      <c r="D53" s="42"/>
      <c r="E53" s="42"/>
      <c r="F53" s="42"/>
      <c r="G53" s="42"/>
      <c r="H53" s="42"/>
      <c r="I53" s="42"/>
      <c r="J53" s="42"/>
      <c r="K53" s="42"/>
      <c r="L53" s="148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6.5" customHeight="1">
      <c r="A54" s="40"/>
      <c r="B54" s="41"/>
      <c r="C54" s="42"/>
      <c r="D54" s="42"/>
      <c r="E54" s="71" t="str">
        <f>E11</f>
        <v>SO 03 - Výtokový objekt</v>
      </c>
      <c r="F54" s="42"/>
      <c r="G54" s="42"/>
      <c r="H54" s="42"/>
      <c r="I54" s="42"/>
      <c r="J54" s="42"/>
      <c r="K54" s="42"/>
      <c r="L54" s="148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6.96" customHeight="1">
      <c r="A55" s="40"/>
      <c r="B55" s="41"/>
      <c r="C55" s="42"/>
      <c r="D55" s="42"/>
      <c r="E55" s="42"/>
      <c r="F55" s="42"/>
      <c r="G55" s="42"/>
      <c r="H55" s="42"/>
      <c r="I55" s="42"/>
      <c r="J55" s="42"/>
      <c r="K55" s="42"/>
      <c r="L55" s="148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2" customHeight="1">
      <c r="A56" s="40"/>
      <c r="B56" s="41"/>
      <c r="C56" s="34" t="s">
        <v>21</v>
      </c>
      <c r="D56" s="42"/>
      <c r="E56" s="42"/>
      <c r="F56" s="29" t="str">
        <f>F14</f>
        <v xml:space="preserve">Svratka, říční km 29,430 – jez </v>
      </c>
      <c r="G56" s="42"/>
      <c r="H56" s="42"/>
      <c r="I56" s="34" t="s">
        <v>23</v>
      </c>
      <c r="J56" s="74" t="str">
        <f>IF(J14="","",J14)</f>
        <v>2. 5. 2023</v>
      </c>
      <c r="K56" s="42"/>
      <c r="L56" s="148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6.96" customHeight="1">
      <c r="A57" s="40"/>
      <c r="B57" s="41"/>
      <c r="C57" s="42"/>
      <c r="D57" s="42"/>
      <c r="E57" s="42"/>
      <c r="F57" s="42"/>
      <c r="G57" s="42"/>
      <c r="H57" s="42"/>
      <c r="I57" s="42"/>
      <c r="J57" s="42"/>
      <c r="K57" s="42"/>
      <c r="L57" s="148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5.15" customHeight="1">
      <c r="A58" s="40"/>
      <c r="B58" s="41"/>
      <c r="C58" s="34" t="s">
        <v>25</v>
      </c>
      <c r="D58" s="42"/>
      <c r="E58" s="42"/>
      <c r="F58" s="29" t="str">
        <f>E17</f>
        <v>Povodí Moravy, státní podnik</v>
      </c>
      <c r="G58" s="42"/>
      <c r="H58" s="42"/>
      <c r="I58" s="34" t="s">
        <v>33</v>
      </c>
      <c r="J58" s="38" t="str">
        <f>E23</f>
        <v>AQUATIS a. s.</v>
      </c>
      <c r="K58" s="42"/>
      <c r="L58" s="148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15.15" customHeight="1">
      <c r="A59" s="40"/>
      <c r="B59" s="41"/>
      <c r="C59" s="34" t="s">
        <v>31</v>
      </c>
      <c r="D59" s="42"/>
      <c r="E59" s="42"/>
      <c r="F59" s="29" t="str">
        <f>IF(E20="","",E20)</f>
        <v>Vyplň údaj</v>
      </c>
      <c r="G59" s="42"/>
      <c r="H59" s="42"/>
      <c r="I59" s="34" t="s">
        <v>38</v>
      </c>
      <c r="J59" s="38" t="str">
        <f>E26</f>
        <v>Bc. Aneta Patková</v>
      </c>
      <c r="K59" s="42"/>
      <c r="L59" s="148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s="2" customFormat="1" ht="10.32" customHeight="1">
      <c r="A60" s="40"/>
      <c r="B60" s="41"/>
      <c r="C60" s="42"/>
      <c r="D60" s="42"/>
      <c r="E60" s="42"/>
      <c r="F60" s="42"/>
      <c r="G60" s="42"/>
      <c r="H60" s="42"/>
      <c r="I60" s="42"/>
      <c r="J60" s="42"/>
      <c r="K60" s="42"/>
      <c r="L60" s="148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s="2" customFormat="1" ht="29.28" customHeight="1">
      <c r="A61" s="40"/>
      <c r="B61" s="41"/>
      <c r="C61" s="174" t="s">
        <v>193</v>
      </c>
      <c r="D61" s="175"/>
      <c r="E61" s="175"/>
      <c r="F61" s="175"/>
      <c r="G61" s="175"/>
      <c r="H61" s="175"/>
      <c r="I61" s="175"/>
      <c r="J61" s="176" t="s">
        <v>194</v>
      </c>
      <c r="K61" s="175"/>
      <c r="L61" s="148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10.32" customHeight="1">
      <c r="A62" s="40"/>
      <c r="B62" s="41"/>
      <c r="C62" s="42"/>
      <c r="D62" s="42"/>
      <c r="E62" s="42"/>
      <c r="F62" s="42"/>
      <c r="G62" s="42"/>
      <c r="H62" s="42"/>
      <c r="I62" s="42"/>
      <c r="J62" s="42"/>
      <c r="K62" s="42"/>
      <c r="L62" s="148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22.8" customHeight="1">
      <c r="A63" s="40"/>
      <c r="B63" s="41"/>
      <c r="C63" s="177" t="s">
        <v>74</v>
      </c>
      <c r="D63" s="42"/>
      <c r="E63" s="42"/>
      <c r="F63" s="42"/>
      <c r="G63" s="42"/>
      <c r="H63" s="42"/>
      <c r="I63" s="42"/>
      <c r="J63" s="104">
        <f>J91</f>
        <v>0</v>
      </c>
      <c r="K63" s="42"/>
      <c r="L63" s="148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  <c r="AU63" s="19" t="s">
        <v>195</v>
      </c>
    </row>
    <row r="64" s="9" customFormat="1" ht="24.96" customHeight="1">
      <c r="A64" s="9"/>
      <c r="B64" s="178"/>
      <c r="C64" s="179"/>
      <c r="D64" s="180" t="s">
        <v>196</v>
      </c>
      <c r="E64" s="181"/>
      <c r="F64" s="181"/>
      <c r="G64" s="181"/>
      <c r="H64" s="181"/>
      <c r="I64" s="181"/>
      <c r="J64" s="182">
        <f>J92</f>
        <v>0</v>
      </c>
      <c r="K64" s="179"/>
      <c r="L64" s="183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4"/>
      <c r="C65" s="127"/>
      <c r="D65" s="185" t="s">
        <v>1093</v>
      </c>
      <c r="E65" s="186"/>
      <c r="F65" s="186"/>
      <c r="G65" s="186"/>
      <c r="H65" s="186"/>
      <c r="I65" s="186"/>
      <c r="J65" s="187">
        <f>J93</f>
        <v>0</v>
      </c>
      <c r="K65" s="127"/>
      <c r="L65" s="18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4"/>
      <c r="C66" s="127"/>
      <c r="D66" s="185" t="s">
        <v>1094</v>
      </c>
      <c r="E66" s="186"/>
      <c r="F66" s="186"/>
      <c r="G66" s="186"/>
      <c r="H66" s="186"/>
      <c r="I66" s="186"/>
      <c r="J66" s="187">
        <f>J170</f>
        <v>0</v>
      </c>
      <c r="K66" s="127"/>
      <c r="L66" s="188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4"/>
      <c r="C67" s="127"/>
      <c r="D67" s="185" t="s">
        <v>199</v>
      </c>
      <c r="E67" s="186"/>
      <c r="F67" s="186"/>
      <c r="G67" s="186"/>
      <c r="H67" s="186"/>
      <c r="I67" s="186"/>
      <c r="J67" s="187">
        <f>J187</f>
        <v>0</v>
      </c>
      <c r="K67" s="127"/>
      <c r="L67" s="188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9" customFormat="1" ht="24.96" customHeight="1">
      <c r="A68" s="9"/>
      <c r="B68" s="178"/>
      <c r="C68" s="179"/>
      <c r="D68" s="180" t="s">
        <v>202</v>
      </c>
      <c r="E68" s="181"/>
      <c r="F68" s="181"/>
      <c r="G68" s="181"/>
      <c r="H68" s="181"/>
      <c r="I68" s="181"/>
      <c r="J68" s="182">
        <f>J232</f>
        <v>0</v>
      </c>
      <c r="K68" s="179"/>
      <c r="L68" s="183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10" customFormat="1" ht="19.92" customHeight="1">
      <c r="A69" s="10"/>
      <c r="B69" s="184"/>
      <c r="C69" s="127"/>
      <c r="D69" s="185" t="s">
        <v>203</v>
      </c>
      <c r="E69" s="186"/>
      <c r="F69" s="186"/>
      <c r="G69" s="186"/>
      <c r="H69" s="186"/>
      <c r="I69" s="186"/>
      <c r="J69" s="187">
        <f>J233</f>
        <v>0</v>
      </c>
      <c r="K69" s="127"/>
      <c r="L69" s="188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2" customFormat="1" ht="21.84" customHeight="1">
      <c r="A70" s="40"/>
      <c r="B70" s="41"/>
      <c r="C70" s="42"/>
      <c r="D70" s="42"/>
      <c r="E70" s="42"/>
      <c r="F70" s="42"/>
      <c r="G70" s="42"/>
      <c r="H70" s="42"/>
      <c r="I70" s="42"/>
      <c r="J70" s="42"/>
      <c r="K70" s="42"/>
      <c r="L70" s="148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6.96" customHeight="1">
      <c r="A71" s="40"/>
      <c r="B71" s="61"/>
      <c r="C71" s="62"/>
      <c r="D71" s="62"/>
      <c r="E71" s="62"/>
      <c r="F71" s="62"/>
      <c r="G71" s="62"/>
      <c r="H71" s="62"/>
      <c r="I71" s="62"/>
      <c r="J71" s="62"/>
      <c r="K71" s="62"/>
      <c r="L71" s="148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5" s="2" customFormat="1" ht="6.96" customHeight="1">
      <c r="A75" s="40"/>
      <c r="B75" s="63"/>
      <c r="C75" s="64"/>
      <c r="D75" s="64"/>
      <c r="E75" s="64"/>
      <c r="F75" s="64"/>
      <c r="G75" s="64"/>
      <c r="H75" s="64"/>
      <c r="I75" s="64"/>
      <c r="J75" s="64"/>
      <c r="K75" s="64"/>
      <c r="L75" s="148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24.96" customHeight="1">
      <c r="A76" s="40"/>
      <c r="B76" s="41"/>
      <c r="C76" s="25" t="s">
        <v>204</v>
      </c>
      <c r="D76" s="42"/>
      <c r="E76" s="42"/>
      <c r="F76" s="42"/>
      <c r="G76" s="42"/>
      <c r="H76" s="42"/>
      <c r="I76" s="42"/>
      <c r="J76" s="42"/>
      <c r="K76" s="42"/>
      <c r="L76" s="148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6.96" customHeight="1">
      <c r="A77" s="40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148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2" customHeight="1">
      <c r="A78" s="40"/>
      <c r="B78" s="41"/>
      <c r="C78" s="34" t="s">
        <v>16</v>
      </c>
      <c r="D78" s="42"/>
      <c r="E78" s="42"/>
      <c r="F78" s="42"/>
      <c r="G78" s="42"/>
      <c r="H78" s="42"/>
      <c r="I78" s="42"/>
      <c r="J78" s="42"/>
      <c r="K78" s="42"/>
      <c r="L78" s="148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6.5" customHeight="1">
      <c r="A79" s="40"/>
      <c r="B79" s="41"/>
      <c r="C79" s="42"/>
      <c r="D79" s="42"/>
      <c r="E79" s="173" t="str">
        <f>E7</f>
        <v>MVE jez Rajhrad vč. rekonstrukce jezu a rybího přechodu</v>
      </c>
      <c r="F79" s="34"/>
      <c r="G79" s="34"/>
      <c r="H79" s="34"/>
      <c r="I79" s="42"/>
      <c r="J79" s="42"/>
      <c r="K79" s="42"/>
      <c r="L79" s="148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1" customFormat="1" ht="12" customHeight="1">
      <c r="B80" s="23"/>
      <c r="C80" s="34" t="s">
        <v>167</v>
      </c>
      <c r="D80" s="24"/>
      <c r="E80" s="24"/>
      <c r="F80" s="24"/>
      <c r="G80" s="24"/>
      <c r="H80" s="24"/>
      <c r="I80" s="24"/>
      <c r="J80" s="24"/>
      <c r="K80" s="24"/>
      <c r="L80" s="22"/>
    </row>
    <row r="81" s="2" customFormat="1" ht="16.5" customHeight="1">
      <c r="A81" s="40"/>
      <c r="B81" s="41"/>
      <c r="C81" s="42"/>
      <c r="D81" s="42"/>
      <c r="E81" s="173" t="s">
        <v>847</v>
      </c>
      <c r="F81" s="42"/>
      <c r="G81" s="42"/>
      <c r="H81" s="42"/>
      <c r="I81" s="42"/>
      <c r="J81" s="42"/>
      <c r="K81" s="42"/>
      <c r="L81" s="148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2" customHeight="1">
      <c r="A82" s="40"/>
      <c r="B82" s="41"/>
      <c r="C82" s="34" t="s">
        <v>848</v>
      </c>
      <c r="D82" s="42"/>
      <c r="E82" s="42"/>
      <c r="F82" s="42"/>
      <c r="G82" s="42"/>
      <c r="H82" s="42"/>
      <c r="I82" s="42"/>
      <c r="J82" s="42"/>
      <c r="K82" s="42"/>
      <c r="L82" s="148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6.5" customHeight="1">
      <c r="A83" s="40"/>
      <c r="B83" s="41"/>
      <c r="C83" s="42"/>
      <c r="D83" s="42"/>
      <c r="E83" s="71" t="str">
        <f>E11</f>
        <v>SO 03 - Výtokový objekt</v>
      </c>
      <c r="F83" s="42"/>
      <c r="G83" s="42"/>
      <c r="H83" s="42"/>
      <c r="I83" s="42"/>
      <c r="J83" s="42"/>
      <c r="K83" s="42"/>
      <c r="L83" s="148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6.96" customHeight="1">
      <c r="A84" s="40"/>
      <c r="B84" s="41"/>
      <c r="C84" s="42"/>
      <c r="D84" s="42"/>
      <c r="E84" s="42"/>
      <c r="F84" s="42"/>
      <c r="G84" s="42"/>
      <c r="H84" s="42"/>
      <c r="I84" s="42"/>
      <c r="J84" s="42"/>
      <c r="K84" s="42"/>
      <c r="L84" s="148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2" customHeight="1">
      <c r="A85" s="40"/>
      <c r="B85" s="41"/>
      <c r="C85" s="34" t="s">
        <v>21</v>
      </c>
      <c r="D85" s="42"/>
      <c r="E85" s="42"/>
      <c r="F85" s="29" t="str">
        <f>F14</f>
        <v xml:space="preserve">Svratka, říční km 29,430 – jez </v>
      </c>
      <c r="G85" s="42"/>
      <c r="H85" s="42"/>
      <c r="I85" s="34" t="s">
        <v>23</v>
      </c>
      <c r="J85" s="74" t="str">
        <f>IF(J14="","",J14)</f>
        <v>2. 5. 2023</v>
      </c>
      <c r="K85" s="42"/>
      <c r="L85" s="148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6.96" customHeight="1">
      <c r="A86" s="40"/>
      <c r="B86" s="41"/>
      <c r="C86" s="42"/>
      <c r="D86" s="42"/>
      <c r="E86" s="42"/>
      <c r="F86" s="42"/>
      <c r="G86" s="42"/>
      <c r="H86" s="42"/>
      <c r="I86" s="42"/>
      <c r="J86" s="42"/>
      <c r="K86" s="42"/>
      <c r="L86" s="148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15.15" customHeight="1">
      <c r="A87" s="40"/>
      <c r="B87" s="41"/>
      <c r="C87" s="34" t="s">
        <v>25</v>
      </c>
      <c r="D87" s="42"/>
      <c r="E87" s="42"/>
      <c r="F87" s="29" t="str">
        <f>E17</f>
        <v>Povodí Moravy, státní podnik</v>
      </c>
      <c r="G87" s="42"/>
      <c r="H87" s="42"/>
      <c r="I87" s="34" t="s">
        <v>33</v>
      </c>
      <c r="J87" s="38" t="str">
        <f>E23</f>
        <v>AQUATIS a. s.</v>
      </c>
      <c r="K87" s="42"/>
      <c r="L87" s="148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15.15" customHeight="1">
      <c r="A88" s="40"/>
      <c r="B88" s="41"/>
      <c r="C88" s="34" t="s">
        <v>31</v>
      </c>
      <c r="D88" s="42"/>
      <c r="E88" s="42"/>
      <c r="F88" s="29" t="str">
        <f>IF(E20="","",E20)</f>
        <v>Vyplň údaj</v>
      </c>
      <c r="G88" s="42"/>
      <c r="H88" s="42"/>
      <c r="I88" s="34" t="s">
        <v>38</v>
      </c>
      <c r="J88" s="38" t="str">
        <f>E26</f>
        <v>Bc. Aneta Patková</v>
      </c>
      <c r="K88" s="42"/>
      <c r="L88" s="148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10.32" customHeight="1">
      <c r="A89" s="40"/>
      <c r="B89" s="41"/>
      <c r="C89" s="42"/>
      <c r="D89" s="42"/>
      <c r="E89" s="42"/>
      <c r="F89" s="42"/>
      <c r="G89" s="42"/>
      <c r="H89" s="42"/>
      <c r="I89" s="42"/>
      <c r="J89" s="42"/>
      <c r="K89" s="42"/>
      <c r="L89" s="148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11" customFormat="1" ht="29.28" customHeight="1">
      <c r="A90" s="189"/>
      <c r="B90" s="190"/>
      <c r="C90" s="191" t="s">
        <v>205</v>
      </c>
      <c r="D90" s="192" t="s">
        <v>61</v>
      </c>
      <c r="E90" s="192" t="s">
        <v>57</v>
      </c>
      <c r="F90" s="192" t="s">
        <v>58</v>
      </c>
      <c r="G90" s="192" t="s">
        <v>206</v>
      </c>
      <c r="H90" s="192" t="s">
        <v>207</v>
      </c>
      <c r="I90" s="192" t="s">
        <v>208</v>
      </c>
      <c r="J90" s="192" t="s">
        <v>194</v>
      </c>
      <c r="K90" s="193" t="s">
        <v>209</v>
      </c>
      <c r="L90" s="194"/>
      <c r="M90" s="94" t="s">
        <v>19</v>
      </c>
      <c r="N90" s="95" t="s">
        <v>46</v>
      </c>
      <c r="O90" s="95" t="s">
        <v>210</v>
      </c>
      <c r="P90" s="95" t="s">
        <v>211</v>
      </c>
      <c r="Q90" s="95" t="s">
        <v>212</v>
      </c>
      <c r="R90" s="95" t="s">
        <v>213</v>
      </c>
      <c r="S90" s="95" t="s">
        <v>214</v>
      </c>
      <c r="T90" s="96" t="s">
        <v>215</v>
      </c>
      <c r="U90" s="189"/>
      <c r="V90" s="189"/>
      <c r="W90" s="189"/>
      <c r="X90" s="189"/>
      <c r="Y90" s="189"/>
      <c r="Z90" s="189"/>
      <c r="AA90" s="189"/>
      <c r="AB90" s="189"/>
      <c r="AC90" s="189"/>
      <c r="AD90" s="189"/>
      <c r="AE90" s="189"/>
    </row>
    <row r="91" s="2" customFormat="1" ht="22.8" customHeight="1">
      <c r="A91" s="40"/>
      <c r="B91" s="41"/>
      <c r="C91" s="101" t="s">
        <v>216</v>
      </c>
      <c r="D91" s="42"/>
      <c r="E91" s="42"/>
      <c r="F91" s="42"/>
      <c r="G91" s="42"/>
      <c r="H91" s="42"/>
      <c r="I91" s="42"/>
      <c r="J91" s="195">
        <f>BK91</f>
        <v>0</v>
      </c>
      <c r="K91" s="42"/>
      <c r="L91" s="46"/>
      <c r="M91" s="97"/>
      <c r="N91" s="196"/>
      <c r="O91" s="98"/>
      <c r="P91" s="197">
        <f>P92+P232</f>
        <v>0</v>
      </c>
      <c r="Q91" s="98"/>
      <c r="R91" s="197">
        <f>R92+R232</f>
        <v>59.294040639999999</v>
      </c>
      <c r="S91" s="98"/>
      <c r="T91" s="198">
        <f>T92+T232</f>
        <v>0</v>
      </c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T91" s="19" t="s">
        <v>75</v>
      </c>
      <c r="AU91" s="19" t="s">
        <v>195</v>
      </c>
      <c r="BK91" s="199">
        <f>BK92+BK232</f>
        <v>0</v>
      </c>
    </row>
    <row r="92" s="12" customFormat="1" ht="25.92" customHeight="1">
      <c r="A92" s="12"/>
      <c r="B92" s="200"/>
      <c r="C92" s="201"/>
      <c r="D92" s="202" t="s">
        <v>75</v>
      </c>
      <c r="E92" s="203" t="s">
        <v>217</v>
      </c>
      <c r="F92" s="203" t="s">
        <v>218</v>
      </c>
      <c r="G92" s="201"/>
      <c r="H92" s="201"/>
      <c r="I92" s="204"/>
      <c r="J92" s="205">
        <f>BK92</f>
        <v>0</v>
      </c>
      <c r="K92" s="201"/>
      <c r="L92" s="206"/>
      <c r="M92" s="207"/>
      <c r="N92" s="208"/>
      <c r="O92" s="208"/>
      <c r="P92" s="209">
        <f>P93+P170+P187</f>
        <v>0</v>
      </c>
      <c r="Q92" s="208"/>
      <c r="R92" s="209">
        <f>R93+R170+R187</f>
        <v>59.278670640000001</v>
      </c>
      <c r="S92" s="208"/>
      <c r="T92" s="210">
        <f>T93+T170+T187</f>
        <v>0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211" t="s">
        <v>84</v>
      </c>
      <c r="AT92" s="212" t="s">
        <v>75</v>
      </c>
      <c r="AU92" s="212" t="s">
        <v>76</v>
      </c>
      <c r="AY92" s="211" t="s">
        <v>219</v>
      </c>
      <c r="BK92" s="213">
        <f>BK93+BK170+BK187</f>
        <v>0</v>
      </c>
    </row>
    <row r="93" s="12" customFormat="1" ht="22.8" customHeight="1">
      <c r="A93" s="12"/>
      <c r="B93" s="200"/>
      <c r="C93" s="201"/>
      <c r="D93" s="202" t="s">
        <v>75</v>
      </c>
      <c r="E93" s="214" t="s">
        <v>111</v>
      </c>
      <c r="F93" s="214" t="s">
        <v>1097</v>
      </c>
      <c r="G93" s="201"/>
      <c r="H93" s="201"/>
      <c r="I93" s="204"/>
      <c r="J93" s="215">
        <f>BK93</f>
        <v>0</v>
      </c>
      <c r="K93" s="201"/>
      <c r="L93" s="206"/>
      <c r="M93" s="207"/>
      <c r="N93" s="208"/>
      <c r="O93" s="208"/>
      <c r="P93" s="209">
        <f>SUM(P94:P169)</f>
        <v>0</v>
      </c>
      <c r="Q93" s="208"/>
      <c r="R93" s="209">
        <f>SUM(R94:R169)</f>
        <v>37.327725040000004</v>
      </c>
      <c r="S93" s="208"/>
      <c r="T93" s="210">
        <f>SUM(T94:T169)</f>
        <v>0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211" t="s">
        <v>84</v>
      </c>
      <c r="AT93" s="212" t="s">
        <v>75</v>
      </c>
      <c r="AU93" s="212" t="s">
        <v>84</v>
      </c>
      <c r="AY93" s="211" t="s">
        <v>219</v>
      </c>
      <c r="BK93" s="213">
        <f>SUM(BK94:BK169)</f>
        <v>0</v>
      </c>
    </row>
    <row r="94" s="2" customFormat="1" ht="16.5" customHeight="1">
      <c r="A94" s="40"/>
      <c r="B94" s="41"/>
      <c r="C94" s="216" t="s">
        <v>84</v>
      </c>
      <c r="D94" s="216" t="s">
        <v>221</v>
      </c>
      <c r="E94" s="217" t="s">
        <v>1108</v>
      </c>
      <c r="F94" s="218" t="s">
        <v>1109</v>
      </c>
      <c r="G94" s="219" t="s">
        <v>148</v>
      </c>
      <c r="H94" s="220">
        <v>289.38</v>
      </c>
      <c r="I94" s="221"/>
      <c r="J94" s="222">
        <f>ROUND(I94*H94,2)</f>
        <v>0</v>
      </c>
      <c r="K94" s="218" t="s">
        <v>19</v>
      </c>
      <c r="L94" s="46"/>
      <c r="M94" s="223" t="s">
        <v>19</v>
      </c>
      <c r="N94" s="224" t="s">
        <v>47</v>
      </c>
      <c r="O94" s="86"/>
      <c r="P94" s="225">
        <f>O94*H94</f>
        <v>0</v>
      </c>
      <c r="Q94" s="225">
        <v>0</v>
      </c>
      <c r="R94" s="225">
        <f>Q94*H94</f>
        <v>0</v>
      </c>
      <c r="S94" s="225">
        <v>0</v>
      </c>
      <c r="T94" s="226">
        <f>S94*H94</f>
        <v>0</v>
      </c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R94" s="227" t="s">
        <v>225</v>
      </c>
      <c r="AT94" s="227" t="s">
        <v>221</v>
      </c>
      <c r="AU94" s="227" t="s">
        <v>86</v>
      </c>
      <c r="AY94" s="19" t="s">
        <v>219</v>
      </c>
      <c r="BE94" s="228">
        <f>IF(N94="základní",J94,0)</f>
        <v>0</v>
      </c>
      <c r="BF94" s="228">
        <f>IF(N94="snížená",J94,0)</f>
        <v>0</v>
      </c>
      <c r="BG94" s="228">
        <f>IF(N94="zákl. přenesená",J94,0)</f>
        <v>0</v>
      </c>
      <c r="BH94" s="228">
        <f>IF(N94="sníž. přenesená",J94,0)</f>
        <v>0</v>
      </c>
      <c r="BI94" s="228">
        <f>IF(N94="nulová",J94,0)</f>
        <v>0</v>
      </c>
      <c r="BJ94" s="19" t="s">
        <v>84</v>
      </c>
      <c r="BK94" s="228">
        <f>ROUND(I94*H94,2)</f>
        <v>0</v>
      </c>
      <c r="BL94" s="19" t="s">
        <v>225</v>
      </c>
      <c r="BM94" s="227" t="s">
        <v>2537</v>
      </c>
    </row>
    <row r="95" s="2" customFormat="1">
      <c r="A95" s="40"/>
      <c r="B95" s="41"/>
      <c r="C95" s="42"/>
      <c r="D95" s="229" t="s">
        <v>227</v>
      </c>
      <c r="E95" s="42"/>
      <c r="F95" s="230" t="s">
        <v>1111</v>
      </c>
      <c r="G95" s="42"/>
      <c r="H95" s="42"/>
      <c r="I95" s="231"/>
      <c r="J95" s="42"/>
      <c r="K95" s="42"/>
      <c r="L95" s="46"/>
      <c r="M95" s="232"/>
      <c r="N95" s="233"/>
      <c r="O95" s="86"/>
      <c r="P95" s="86"/>
      <c r="Q95" s="86"/>
      <c r="R95" s="86"/>
      <c r="S95" s="86"/>
      <c r="T95" s="87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T95" s="19" t="s">
        <v>227</v>
      </c>
      <c r="AU95" s="19" t="s">
        <v>86</v>
      </c>
    </row>
    <row r="96" s="13" customFormat="1">
      <c r="A96" s="13"/>
      <c r="B96" s="236"/>
      <c r="C96" s="237"/>
      <c r="D96" s="229" t="s">
        <v>231</v>
      </c>
      <c r="E96" s="238" t="s">
        <v>19</v>
      </c>
      <c r="F96" s="239" t="s">
        <v>2538</v>
      </c>
      <c r="G96" s="237"/>
      <c r="H96" s="238" t="s">
        <v>19</v>
      </c>
      <c r="I96" s="240"/>
      <c r="J96" s="237"/>
      <c r="K96" s="237"/>
      <c r="L96" s="241"/>
      <c r="M96" s="242"/>
      <c r="N96" s="243"/>
      <c r="O96" s="243"/>
      <c r="P96" s="243"/>
      <c r="Q96" s="243"/>
      <c r="R96" s="243"/>
      <c r="S96" s="243"/>
      <c r="T96" s="244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45" t="s">
        <v>231</v>
      </c>
      <c r="AU96" s="245" t="s">
        <v>86</v>
      </c>
      <c r="AV96" s="13" t="s">
        <v>84</v>
      </c>
      <c r="AW96" s="13" t="s">
        <v>37</v>
      </c>
      <c r="AX96" s="13" t="s">
        <v>76</v>
      </c>
      <c r="AY96" s="245" t="s">
        <v>219</v>
      </c>
    </row>
    <row r="97" s="13" customFormat="1">
      <c r="A97" s="13"/>
      <c r="B97" s="236"/>
      <c r="C97" s="237"/>
      <c r="D97" s="229" t="s">
        <v>231</v>
      </c>
      <c r="E97" s="238" t="s">
        <v>19</v>
      </c>
      <c r="F97" s="239" t="s">
        <v>2539</v>
      </c>
      <c r="G97" s="237"/>
      <c r="H97" s="238" t="s">
        <v>19</v>
      </c>
      <c r="I97" s="240"/>
      <c r="J97" s="237"/>
      <c r="K97" s="237"/>
      <c r="L97" s="241"/>
      <c r="M97" s="242"/>
      <c r="N97" s="243"/>
      <c r="O97" s="243"/>
      <c r="P97" s="243"/>
      <c r="Q97" s="243"/>
      <c r="R97" s="243"/>
      <c r="S97" s="243"/>
      <c r="T97" s="244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45" t="s">
        <v>231</v>
      </c>
      <c r="AU97" s="245" t="s">
        <v>86</v>
      </c>
      <c r="AV97" s="13" t="s">
        <v>84</v>
      </c>
      <c r="AW97" s="13" t="s">
        <v>37</v>
      </c>
      <c r="AX97" s="13" t="s">
        <v>76</v>
      </c>
      <c r="AY97" s="245" t="s">
        <v>219</v>
      </c>
    </row>
    <row r="98" s="14" customFormat="1">
      <c r="A98" s="14"/>
      <c r="B98" s="246"/>
      <c r="C98" s="247"/>
      <c r="D98" s="229" t="s">
        <v>231</v>
      </c>
      <c r="E98" s="248" t="s">
        <v>19</v>
      </c>
      <c r="F98" s="249" t="s">
        <v>2540</v>
      </c>
      <c r="G98" s="247"/>
      <c r="H98" s="250">
        <v>0</v>
      </c>
      <c r="I98" s="251"/>
      <c r="J98" s="247"/>
      <c r="K98" s="247"/>
      <c r="L98" s="252"/>
      <c r="M98" s="253"/>
      <c r="N98" s="254"/>
      <c r="O98" s="254"/>
      <c r="P98" s="254"/>
      <c r="Q98" s="254"/>
      <c r="R98" s="254"/>
      <c r="S98" s="254"/>
      <c r="T98" s="255"/>
      <c r="U98" s="14"/>
      <c r="V98" s="14"/>
      <c r="W98" s="14"/>
      <c r="X98" s="14"/>
      <c r="Y98" s="14"/>
      <c r="Z98" s="14"/>
      <c r="AA98" s="14"/>
      <c r="AB98" s="14"/>
      <c r="AC98" s="14"/>
      <c r="AD98" s="14"/>
      <c r="AE98" s="14"/>
      <c r="AT98" s="256" t="s">
        <v>231</v>
      </c>
      <c r="AU98" s="256" t="s">
        <v>86</v>
      </c>
      <c r="AV98" s="14" t="s">
        <v>86</v>
      </c>
      <c r="AW98" s="14" t="s">
        <v>37</v>
      </c>
      <c r="AX98" s="14" t="s">
        <v>76</v>
      </c>
      <c r="AY98" s="256" t="s">
        <v>219</v>
      </c>
    </row>
    <row r="99" s="14" customFormat="1">
      <c r="A99" s="14"/>
      <c r="B99" s="246"/>
      <c r="C99" s="247"/>
      <c r="D99" s="229" t="s">
        <v>231</v>
      </c>
      <c r="E99" s="248" t="s">
        <v>19</v>
      </c>
      <c r="F99" s="249" t="s">
        <v>2541</v>
      </c>
      <c r="G99" s="247"/>
      <c r="H99" s="250">
        <v>85.530000000000001</v>
      </c>
      <c r="I99" s="251"/>
      <c r="J99" s="247"/>
      <c r="K99" s="247"/>
      <c r="L99" s="252"/>
      <c r="M99" s="253"/>
      <c r="N99" s="254"/>
      <c r="O99" s="254"/>
      <c r="P99" s="254"/>
      <c r="Q99" s="254"/>
      <c r="R99" s="254"/>
      <c r="S99" s="254"/>
      <c r="T99" s="255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  <c r="AT99" s="256" t="s">
        <v>231</v>
      </c>
      <c r="AU99" s="256" t="s">
        <v>86</v>
      </c>
      <c r="AV99" s="14" t="s">
        <v>86</v>
      </c>
      <c r="AW99" s="14" t="s">
        <v>37</v>
      </c>
      <c r="AX99" s="14" t="s">
        <v>76</v>
      </c>
      <c r="AY99" s="256" t="s">
        <v>219</v>
      </c>
    </row>
    <row r="100" s="14" customFormat="1">
      <c r="A100" s="14"/>
      <c r="B100" s="246"/>
      <c r="C100" s="247"/>
      <c r="D100" s="229" t="s">
        <v>231</v>
      </c>
      <c r="E100" s="248" t="s">
        <v>19</v>
      </c>
      <c r="F100" s="249" t="s">
        <v>2542</v>
      </c>
      <c r="G100" s="247"/>
      <c r="H100" s="250">
        <v>17.329999999999998</v>
      </c>
      <c r="I100" s="251"/>
      <c r="J100" s="247"/>
      <c r="K100" s="247"/>
      <c r="L100" s="252"/>
      <c r="M100" s="253"/>
      <c r="N100" s="254"/>
      <c r="O100" s="254"/>
      <c r="P100" s="254"/>
      <c r="Q100" s="254"/>
      <c r="R100" s="254"/>
      <c r="S100" s="254"/>
      <c r="T100" s="255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T100" s="256" t="s">
        <v>231</v>
      </c>
      <c r="AU100" s="256" t="s">
        <v>86</v>
      </c>
      <c r="AV100" s="14" t="s">
        <v>86</v>
      </c>
      <c r="AW100" s="14" t="s">
        <v>37</v>
      </c>
      <c r="AX100" s="14" t="s">
        <v>76</v>
      </c>
      <c r="AY100" s="256" t="s">
        <v>219</v>
      </c>
    </row>
    <row r="101" s="14" customFormat="1">
      <c r="A101" s="14"/>
      <c r="B101" s="246"/>
      <c r="C101" s="247"/>
      <c r="D101" s="229" t="s">
        <v>231</v>
      </c>
      <c r="E101" s="248" t="s">
        <v>19</v>
      </c>
      <c r="F101" s="249" t="s">
        <v>2543</v>
      </c>
      <c r="G101" s="247"/>
      <c r="H101" s="250">
        <v>17.559999999999999</v>
      </c>
      <c r="I101" s="251"/>
      <c r="J101" s="247"/>
      <c r="K101" s="247"/>
      <c r="L101" s="252"/>
      <c r="M101" s="253"/>
      <c r="N101" s="254"/>
      <c r="O101" s="254"/>
      <c r="P101" s="254"/>
      <c r="Q101" s="254"/>
      <c r="R101" s="254"/>
      <c r="S101" s="254"/>
      <c r="T101" s="255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T101" s="256" t="s">
        <v>231</v>
      </c>
      <c r="AU101" s="256" t="s">
        <v>86</v>
      </c>
      <c r="AV101" s="14" t="s">
        <v>86</v>
      </c>
      <c r="AW101" s="14" t="s">
        <v>37</v>
      </c>
      <c r="AX101" s="14" t="s">
        <v>76</v>
      </c>
      <c r="AY101" s="256" t="s">
        <v>219</v>
      </c>
    </row>
    <row r="102" s="14" customFormat="1">
      <c r="A102" s="14"/>
      <c r="B102" s="246"/>
      <c r="C102" s="247"/>
      <c r="D102" s="229" t="s">
        <v>231</v>
      </c>
      <c r="E102" s="248" t="s">
        <v>19</v>
      </c>
      <c r="F102" s="249" t="s">
        <v>2544</v>
      </c>
      <c r="G102" s="247"/>
      <c r="H102" s="250">
        <v>37</v>
      </c>
      <c r="I102" s="251"/>
      <c r="J102" s="247"/>
      <c r="K102" s="247"/>
      <c r="L102" s="252"/>
      <c r="M102" s="253"/>
      <c r="N102" s="254"/>
      <c r="O102" s="254"/>
      <c r="P102" s="254"/>
      <c r="Q102" s="254"/>
      <c r="R102" s="254"/>
      <c r="S102" s="254"/>
      <c r="T102" s="255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T102" s="256" t="s">
        <v>231</v>
      </c>
      <c r="AU102" s="256" t="s">
        <v>86</v>
      </c>
      <c r="AV102" s="14" t="s">
        <v>86</v>
      </c>
      <c r="AW102" s="14" t="s">
        <v>37</v>
      </c>
      <c r="AX102" s="14" t="s">
        <v>76</v>
      </c>
      <c r="AY102" s="256" t="s">
        <v>219</v>
      </c>
    </row>
    <row r="103" s="14" customFormat="1">
      <c r="A103" s="14"/>
      <c r="B103" s="246"/>
      <c r="C103" s="247"/>
      <c r="D103" s="229" t="s">
        <v>231</v>
      </c>
      <c r="E103" s="248" t="s">
        <v>19</v>
      </c>
      <c r="F103" s="249" t="s">
        <v>2545</v>
      </c>
      <c r="G103" s="247"/>
      <c r="H103" s="250">
        <v>44.810000000000002</v>
      </c>
      <c r="I103" s="251"/>
      <c r="J103" s="247"/>
      <c r="K103" s="247"/>
      <c r="L103" s="252"/>
      <c r="M103" s="253"/>
      <c r="N103" s="254"/>
      <c r="O103" s="254"/>
      <c r="P103" s="254"/>
      <c r="Q103" s="254"/>
      <c r="R103" s="254"/>
      <c r="S103" s="254"/>
      <c r="T103" s="255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T103" s="256" t="s">
        <v>231</v>
      </c>
      <c r="AU103" s="256" t="s">
        <v>86</v>
      </c>
      <c r="AV103" s="14" t="s">
        <v>86</v>
      </c>
      <c r="AW103" s="14" t="s">
        <v>37</v>
      </c>
      <c r="AX103" s="14" t="s">
        <v>76</v>
      </c>
      <c r="AY103" s="256" t="s">
        <v>219</v>
      </c>
    </row>
    <row r="104" s="13" customFormat="1">
      <c r="A104" s="13"/>
      <c r="B104" s="236"/>
      <c r="C104" s="237"/>
      <c r="D104" s="229" t="s">
        <v>231</v>
      </c>
      <c r="E104" s="238" t="s">
        <v>19</v>
      </c>
      <c r="F104" s="239" t="s">
        <v>2546</v>
      </c>
      <c r="G104" s="237"/>
      <c r="H104" s="238" t="s">
        <v>19</v>
      </c>
      <c r="I104" s="240"/>
      <c r="J104" s="237"/>
      <c r="K104" s="237"/>
      <c r="L104" s="241"/>
      <c r="M104" s="242"/>
      <c r="N104" s="243"/>
      <c r="O104" s="243"/>
      <c r="P104" s="243"/>
      <c r="Q104" s="243"/>
      <c r="R104" s="243"/>
      <c r="S104" s="243"/>
      <c r="T104" s="244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45" t="s">
        <v>231</v>
      </c>
      <c r="AU104" s="245" t="s">
        <v>86</v>
      </c>
      <c r="AV104" s="13" t="s">
        <v>84</v>
      </c>
      <c r="AW104" s="13" t="s">
        <v>37</v>
      </c>
      <c r="AX104" s="13" t="s">
        <v>76</v>
      </c>
      <c r="AY104" s="245" t="s">
        <v>219</v>
      </c>
    </row>
    <row r="105" s="14" customFormat="1">
      <c r="A105" s="14"/>
      <c r="B105" s="246"/>
      <c r="C105" s="247"/>
      <c r="D105" s="229" t="s">
        <v>231</v>
      </c>
      <c r="E105" s="248" t="s">
        <v>19</v>
      </c>
      <c r="F105" s="249" t="s">
        <v>2547</v>
      </c>
      <c r="G105" s="247"/>
      <c r="H105" s="250">
        <v>54.789999999999999</v>
      </c>
      <c r="I105" s="251"/>
      <c r="J105" s="247"/>
      <c r="K105" s="247"/>
      <c r="L105" s="252"/>
      <c r="M105" s="253"/>
      <c r="N105" s="254"/>
      <c r="O105" s="254"/>
      <c r="P105" s="254"/>
      <c r="Q105" s="254"/>
      <c r="R105" s="254"/>
      <c r="S105" s="254"/>
      <c r="T105" s="255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T105" s="256" t="s">
        <v>231</v>
      </c>
      <c r="AU105" s="256" t="s">
        <v>86</v>
      </c>
      <c r="AV105" s="14" t="s">
        <v>86</v>
      </c>
      <c r="AW105" s="14" t="s">
        <v>37</v>
      </c>
      <c r="AX105" s="14" t="s">
        <v>76</v>
      </c>
      <c r="AY105" s="256" t="s">
        <v>219</v>
      </c>
    </row>
    <row r="106" s="14" customFormat="1">
      <c r="A106" s="14"/>
      <c r="B106" s="246"/>
      <c r="C106" s="247"/>
      <c r="D106" s="229" t="s">
        <v>231</v>
      </c>
      <c r="E106" s="248" t="s">
        <v>19</v>
      </c>
      <c r="F106" s="249" t="s">
        <v>2548</v>
      </c>
      <c r="G106" s="247"/>
      <c r="H106" s="250">
        <v>19.140000000000001</v>
      </c>
      <c r="I106" s="251"/>
      <c r="J106" s="247"/>
      <c r="K106" s="247"/>
      <c r="L106" s="252"/>
      <c r="M106" s="253"/>
      <c r="N106" s="254"/>
      <c r="O106" s="254"/>
      <c r="P106" s="254"/>
      <c r="Q106" s="254"/>
      <c r="R106" s="254"/>
      <c r="S106" s="254"/>
      <c r="T106" s="255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56" t="s">
        <v>231</v>
      </c>
      <c r="AU106" s="256" t="s">
        <v>86</v>
      </c>
      <c r="AV106" s="14" t="s">
        <v>86</v>
      </c>
      <c r="AW106" s="14" t="s">
        <v>37</v>
      </c>
      <c r="AX106" s="14" t="s">
        <v>76</v>
      </c>
      <c r="AY106" s="256" t="s">
        <v>219</v>
      </c>
    </row>
    <row r="107" s="14" customFormat="1">
      <c r="A107" s="14"/>
      <c r="B107" s="246"/>
      <c r="C107" s="247"/>
      <c r="D107" s="229" t="s">
        <v>231</v>
      </c>
      <c r="E107" s="248" t="s">
        <v>19</v>
      </c>
      <c r="F107" s="249" t="s">
        <v>2549</v>
      </c>
      <c r="G107" s="247"/>
      <c r="H107" s="250">
        <v>13.220000000000001</v>
      </c>
      <c r="I107" s="251"/>
      <c r="J107" s="247"/>
      <c r="K107" s="247"/>
      <c r="L107" s="252"/>
      <c r="M107" s="253"/>
      <c r="N107" s="254"/>
      <c r="O107" s="254"/>
      <c r="P107" s="254"/>
      <c r="Q107" s="254"/>
      <c r="R107" s="254"/>
      <c r="S107" s="254"/>
      <c r="T107" s="255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T107" s="256" t="s">
        <v>231</v>
      </c>
      <c r="AU107" s="256" t="s">
        <v>86</v>
      </c>
      <c r="AV107" s="14" t="s">
        <v>86</v>
      </c>
      <c r="AW107" s="14" t="s">
        <v>37</v>
      </c>
      <c r="AX107" s="14" t="s">
        <v>76</v>
      </c>
      <c r="AY107" s="256" t="s">
        <v>219</v>
      </c>
    </row>
    <row r="108" s="15" customFormat="1">
      <c r="A108" s="15"/>
      <c r="B108" s="257"/>
      <c r="C108" s="258"/>
      <c r="D108" s="229" t="s">
        <v>231</v>
      </c>
      <c r="E108" s="259" t="s">
        <v>1061</v>
      </c>
      <c r="F108" s="260" t="s">
        <v>236</v>
      </c>
      <c r="G108" s="258"/>
      <c r="H108" s="261">
        <v>289.38</v>
      </c>
      <c r="I108" s="262"/>
      <c r="J108" s="258"/>
      <c r="K108" s="258"/>
      <c r="L108" s="263"/>
      <c r="M108" s="264"/>
      <c r="N108" s="265"/>
      <c r="O108" s="265"/>
      <c r="P108" s="265"/>
      <c r="Q108" s="265"/>
      <c r="R108" s="265"/>
      <c r="S108" s="265"/>
      <c r="T108" s="266"/>
      <c r="U108" s="15"/>
      <c r="V108" s="15"/>
      <c r="W108" s="15"/>
      <c r="X108" s="15"/>
      <c r="Y108" s="15"/>
      <c r="Z108" s="15"/>
      <c r="AA108" s="15"/>
      <c r="AB108" s="15"/>
      <c r="AC108" s="15"/>
      <c r="AD108" s="15"/>
      <c r="AE108" s="15"/>
      <c r="AT108" s="267" t="s">
        <v>231</v>
      </c>
      <c r="AU108" s="267" t="s">
        <v>86</v>
      </c>
      <c r="AV108" s="15" t="s">
        <v>225</v>
      </c>
      <c r="AW108" s="15" t="s">
        <v>37</v>
      </c>
      <c r="AX108" s="15" t="s">
        <v>84</v>
      </c>
      <c r="AY108" s="267" t="s">
        <v>219</v>
      </c>
    </row>
    <row r="109" s="2" customFormat="1" ht="21.75" customHeight="1">
      <c r="A109" s="40"/>
      <c r="B109" s="41"/>
      <c r="C109" s="216" t="s">
        <v>86</v>
      </c>
      <c r="D109" s="216" t="s">
        <v>221</v>
      </c>
      <c r="E109" s="217" t="s">
        <v>1524</v>
      </c>
      <c r="F109" s="218" t="s">
        <v>1525</v>
      </c>
      <c r="G109" s="219" t="s">
        <v>148</v>
      </c>
      <c r="H109" s="220">
        <v>0.69999999999999996</v>
      </c>
      <c r="I109" s="221"/>
      <c r="J109" s="222">
        <f>ROUND(I109*H109,2)</f>
        <v>0</v>
      </c>
      <c r="K109" s="218" t="s">
        <v>19</v>
      </c>
      <c r="L109" s="46"/>
      <c r="M109" s="223" t="s">
        <v>19</v>
      </c>
      <c r="N109" s="224" t="s">
        <v>47</v>
      </c>
      <c r="O109" s="86"/>
      <c r="P109" s="225">
        <f>O109*H109</f>
        <v>0</v>
      </c>
      <c r="Q109" s="225">
        <v>0</v>
      </c>
      <c r="R109" s="225">
        <f>Q109*H109</f>
        <v>0</v>
      </c>
      <c r="S109" s="225">
        <v>0</v>
      </c>
      <c r="T109" s="226">
        <f>S109*H109</f>
        <v>0</v>
      </c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R109" s="227" t="s">
        <v>225</v>
      </c>
      <c r="AT109" s="227" t="s">
        <v>221</v>
      </c>
      <c r="AU109" s="227" t="s">
        <v>86</v>
      </c>
      <c r="AY109" s="19" t="s">
        <v>219</v>
      </c>
      <c r="BE109" s="228">
        <f>IF(N109="základní",J109,0)</f>
        <v>0</v>
      </c>
      <c r="BF109" s="228">
        <f>IF(N109="snížená",J109,0)</f>
        <v>0</v>
      </c>
      <c r="BG109" s="228">
        <f>IF(N109="zákl. přenesená",J109,0)</f>
        <v>0</v>
      </c>
      <c r="BH109" s="228">
        <f>IF(N109="sníž. přenesená",J109,0)</f>
        <v>0</v>
      </c>
      <c r="BI109" s="228">
        <f>IF(N109="nulová",J109,0)</f>
        <v>0</v>
      </c>
      <c r="BJ109" s="19" t="s">
        <v>84</v>
      </c>
      <c r="BK109" s="228">
        <f>ROUND(I109*H109,2)</f>
        <v>0</v>
      </c>
      <c r="BL109" s="19" t="s">
        <v>225</v>
      </c>
      <c r="BM109" s="227" t="s">
        <v>2550</v>
      </c>
    </row>
    <row r="110" s="2" customFormat="1">
      <c r="A110" s="40"/>
      <c r="B110" s="41"/>
      <c r="C110" s="42"/>
      <c r="D110" s="229" t="s">
        <v>227</v>
      </c>
      <c r="E110" s="42"/>
      <c r="F110" s="230" t="s">
        <v>1527</v>
      </c>
      <c r="G110" s="42"/>
      <c r="H110" s="42"/>
      <c r="I110" s="231"/>
      <c r="J110" s="42"/>
      <c r="K110" s="42"/>
      <c r="L110" s="46"/>
      <c r="M110" s="232"/>
      <c r="N110" s="233"/>
      <c r="O110" s="86"/>
      <c r="P110" s="86"/>
      <c r="Q110" s="86"/>
      <c r="R110" s="86"/>
      <c r="S110" s="86"/>
      <c r="T110" s="87"/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T110" s="19" t="s">
        <v>227</v>
      </c>
      <c r="AU110" s="19" t="s">
        <v>86</v>
      </c>
    </row>
    <row r="111" s="13" customFormat="1">
      <c r="A111" s="13"/>
      <c r="B111" s="236"/>
      <c r="C111" s="237"/>
      <c r="D111" s="229" t="s">
        <v>231</v>
      </c>
      <c r="E111" s="238" t="s">
        <v>19</v>
      </c>
      <c r="F111" s="239" t="s">
        <v>2538</v>
      </c>
      <c r="G111" s="237"/>
      <c r="H111" s="238" t="s">
        <v>19</v>
      </c>
      <c r="I111" s="240"/>
      <c r="J111" s="237"/>
      <c r="K111" s="237"/>
      <c r="L111" s="241"/>
      <c r="M111" s="242"/>
      <c r="N111" s="243"/>
      <c r="O111" s="243"/>
      <c r="P111" s="243"/>
      <c r="Q111" s="243"/>
      <c r="R111" s="243"/>
      <c r="S111" s="243"/>
      <c r="T111" s="244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45" t="s">
        <v>231</v>
      </c>
      <c r="AU111" s="245" t="s">
        <v>86</v>
      </c>
      <c r="AV111" s="13" t="s">
        <v>84</v>
      </c>
      <c r="AW111" s="13" t="s">
        <v>37</v>
      </c>
      <c r="AX111" s="13" t="s">
        <v>76</v>
      </c>
      <c r="AY111" s="245" t="s">
        <v>219</v>
      </c>
    </row>
    <row r="112" s="14" customFormat="1">
      <c r="A112" s="14"/>
      <c r="B112" s="246"/>
      <c r="C112" s="247"/>
      <c r="D112" s="229" t="s">
        <v>231</v>
      </c>
      <c r="E112" s="248" t="s">
        <v>19</v>
      </c>
      <c r="F112" s="249" t="s">
        <v>2551</v>
      </c>
      <c r="G112" s="247"/>
      <c r="H112" s="250">
        <v>0.69999999999999996</v>
      </c>
      <c r="I112" s="251"/>
      <c r="J112" s="247"/>
      <c r="K112" s="247"/>
      <c r="L112" s="252"/>
      <c r="M112" s="253"/>
      <c r="N112" s="254"/>
      <c r="O112" s="254"/>
      <c r="P112" s="254"/>
      <c r="Q112" s="254"/>
      <c r="R112" s="254"/>
      <c r="S112" s="254"/>
      <c r="T112" s="255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T112" s="256" t="s">
        <v>231</v>
      </c>
      <c r="AU112" s="256" t="s">
        <v>86</v>
      </c>
      <c r="AV112" s="14" t="s">
        <v>86</v>
      </c>
      <c r="AW112" s="14" t="s">
        <v>37</v>
      </c>
      <c r="AX112" s="14" t="s">
        <v>84</v>
      </c>
      <c r="AY112" s="256" t="s">
        <v>219</v>
      </c>
    </row>
    <row r="113" s="2" customFormat="1" ht="16.5" customHeight="1">
      <c r="A113" s="40"/>
      <c r="B113" s="41"/>
      <c r="C113" s="216" t="s">
        <v>111</v>
      </c>
      <c r="D113" s="216" t="s">
        <v>221</v>
      </c>
      <c r="E113" s="217" t="s">
        <v>1131</v>
      </c>
      <c r="F113" s="218" t="s">
        <v>1132</v>
      </c>
      <c r="G113" s="219" t="s">
        <v>152</v>
      </c>
      <c r="H113" s="220">
        <v>217.37000000000001</v>
      </c>
      <c r="I113" s="221"/>
      <c r="J113" s="222">
        <f>ROUND(I113*H113,2)</f>
        <v>0</v>
      </c>
      <c r="K113" s="218" t="s">
        <v>224</v>
      </c>
      <c r="L113" s="46"/>
      <c r="M113" s="223" t="s">
        <v>19</v>
      </c>
      <c r="N113" s="224" t="s">
        <v>47</v>
      </c>
      <c r="O113" s="86"/>
      <c r="P113" s="225">
        <f>O113*H113</f>
        <v>0</v>
      </c>
      <c r="Q113" s="225">
        <v>0.00726</v>
      </c>
      <c r="R113" s="225">
        <f>Q113*H113</f>
        <v>1.5781062000000001</v>
      </c>
      <c r="S113" s="225">
        <v>0</v>
      </c>
      <c r="T113" s="226">
        <f>S113*H113</f>
        <v>0</v>
      </c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R113" s="227" t="s">
        <v>225</v>
      </c>
      <c r="AT113" s="227" t="s">
        <v>221</v>
      </c>
      <c r="AU113" s="227" t="s">
        <v>86</v>
      </c>
      <c r="AY113" s="19" t="s">
        <v>219</v>
      </c>
      <c r="BE113" s="228">
        <f>IF(N113="základní",J113,0)</f>
        <v>0</v>
      </c>
      <c r="BF113" s="228">
        <f>IF(N113="snížená",J113,0)</f>
        <v>0</v>
      </c>
      <c r="BG113" s="228">
        <f>IF(N113="zákl. přenesená",J113,0)</f>
        <v>0</v>
      </c>
      <c r="BH113" s="228">
        <f>IF(N113="sníž. přenesená",J113,0)</f>
        <v>0</v>
      </c>
      <c r="BI113" s="228">
        <f>IF(N113="nulová",J113,0)</f>
        <v>0</v>
      </c>
      <c r="BJ113" s="19" t="s">
        <v>84</v>
      </c>
      <c r="BK113" s="228">
        <f>ROUND(I113*H113,2)</f>
        <v>0</v>
      </c>
      <c r="BL113" s="19" t="s">
        <v>225</v>
      </c>
      <c r="BM113" s="227" t="s">
        <v>2552</v>
      </c>
    </row>
    <row r="114" s="2" customFormat="1">
      <c r="A114" s="40"/>
      <c r="B114" s="41"/>
      <c r="C114" s="42"/>
      <c r="D114" s="229" t="s">
        <v>227</v>
      </c>
      <c r="E114" s="42"/>
      <c r="F114" s="230" t="s">
        <v>1134</v>
      </c>
      <c r="G114" s="42"/>
      <c r="H114" s="42"/>
      <c r="I114" s="231"/>
      <c r="J114" s="42"/>
      <c r="K114" s="42"/>
      <c r="L114" s="46"/>
      <c r="M114" s="232"/>
      <c r="N114" s="233"/>
      <c r="O114" s="86"/>
      <c r="P114" s="86"/>
      <c r="Q114" s="86"/>
      <c r="R114" s="86"/>
      <c r="S114" s="86"/>
      <c r="T114" s="87"/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T114" s="19" t="s">
        <v>227</v>
      </c>
      <c r="AU114" s="19" t="s">
        <v>86</v>
      </c>
    </row>
    <row r="115" s="2" customFormat="1">
      <c r="A115" s="40"/>
      <c r="B115" s="41"/>
      <c r="C115" s="42"/>
      <c r="D115" s="234" t="s">
        <v>229</v>
      </c>
      <c r="E115" s="42"/>
      <c r="F115" s="235" t="s">
        <v>1135</v>
      </c>
      <c r="G115" s="42"/>
      <c r="H115" s="42"/>
      <c r="I115" s="231"/>
      <c r="J115" s="42"/>
      <c r="K115" s="42"/>
      <c r="L115" s="46"/>
      <c r="M115" s="232"/>
      <c r="N115" s="233"/>
      <c r="O115" s="86"/>
      <c r="P115" s="86"/>
      <c r="Q115" s="86"/>
      <c r="R115" s="86"/>
      <c r="S115" s="86"/>
      <c r="T115" s="87"/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T115" s="19" t="s">
        <v>229</v>
      </c>
      <c r="AU115" s="19" t="s">
        <v>86</v>
      </c>
    </row>
    <row r="116" s="2" customFormat="1">
      <c r="A116" s="40"/>
      <c r="B116" s="41"/>
      <c r="C116" s="42"/>
      <c r="D116" s="229" t="s">
        <v>275</v>
      </c>
      <c r="E116" s="42"/>
      <c r="F116" s="268" t="s">
        <v>1136</v>
      </c>
      <c r="G116" s="42"/>
      <c r="H116" s="42"/>
      <c r="I116" s="231"/>
      <c r="J116" s="42"/>
      <c r="K116" s="42"/>
      <c r="L116" s="46"/>
      <c r="M116" s="232"/>
      <c r="N116" s="233"/>
      <c r="O116" s="86"/>
      <c r="P116" s="86"/>
      <c r="Q116" s="86"/>
      <c r="R116" s="86"/>
      <c r="S116" s="86"/>
      <c r="T116" s="87"/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T116" s="19" t="s">
        <v>275</v>
      </c>
      <c r="AU116" s="19" t="s">
        <v>86</v>
      </c>
    </row>
    <row r="117" s="13" customFormat="1">
      <c r="A117" s="13"/>
      <c r="B117" s="236"/>
      <c r="C117" s="237"/>
      <c r="D117" s="229" t="s">
        <v>231</v>
      </c>
      <c r="E117" s="238" t="s">
        <v>19</v>
      </c>
      <c r="F117" s="239" t="s">
        <v>2538</v>
      </c>
      <c r="G117" s="237"/>
      <c r="H117" s="238" t="s">
        <v>19</v>
      </c>
      <c r="I117" s="240"/>
      <c r="J117" s="237"/>
      <c r="K117" s="237"/>
      <c r="L117" s="241"/>
      <c r="M117" s="242"/>
      <c r="N117" s="243"/>
      <c r="O117" s="243"/>
      <c r="P117" s="243"/>
      <c r="Q117" s="243"/>
      <c r="R117" s="243"/>
      <c r="S117" s="243"/>
      <c r="T117" s="244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45" t="s">
        <v>231</v>
      </c>
      <c r="AU117" s="245" t="s">
        <v>86</v>
      </c>
      <c r="AV117" s="13" t="s">
        <v>84</v>
      </c>
      <c r="AW117" s="13" t="s">
        <v>37</v>
      </c>
      <c r="AX117" s="13" t="s">
        <v>76</v>
      </c>
      <c r="AY117" s="245" t="s">
        <v>219</v>
      </c>
    </row>
    <row r="118" s="13" customFormat="1">
      <c r="A118" s="13"/>
      <c r="B118" s="236"/>
      <c r="C118" s="237"/>
      <c r="D118" s="229" t="s">
        <v>231</v>
      </c>
      <c r="E118" s="238" t="s">
        <v>19</v>
      </c>
      <c r="F118" s="239" t="s">
        <v>2539</v>
      </c>
      <c r="G118" s="237"/>
      <c r="H118" s="238" t="s">
        <v>19</v>
      </c>
      <c r="I118" s="240"/>
      <c r="J118" s="237"/>
      <c r="K118" s="237"/>
      <c r="L118" s="241"/>
      <c r="M118" s="242"/>
      <c r="N118" s="243"/>
      <c r="O118" s="243"/>
      <c r="P118" s="243"/>
      <c r="Q118" s="243"/>
      <c r="R118" s="243"/>
      <c r="S118" s="243"/>
      <c r="T118" s="244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45" t="s">
        <v>231</v>
      </c>
      <c r="AU118" s="245" t="s">
        <v>86</v>
      </c>
      <c r="AV118" s="13" t="s">
        <v>84</v>
      </c>
      <c r="AW118" s="13" t="s">
        <v>37</v>
      </c>
      <c r="AX118" s="13" t="s">
        <v>76</v>
      </c>
      <c r="AY118" s="245" t="s">
        <v>219</v>
      </c>
    </row>
    <row r="119" s="14" customFormat="1">
      <c r="A119" s="14"/>
      <c r="B119" s="246"/>
      <c r="C119" s="247"/>
      <c r="D119" s="229" t="s">
        <v>231</v>
      </c>
      <c r="E119" s="248" t="s">
        <v>19</v>
      </c>
      <c r="F119" s="249" t="s">
        <v>2553</v>
      </c>
      <c r="G119" s="247"/>
      <c r="H119" s="250">
        <v>16.489999999999998</v>
      </c>
      <c r="I119" s="251"/>
      <c r="J119" s="247"/>
      <c r="K119" s="247"/>
      <c r="L119" s="252"/>
      <c r="M119" s="253"/>
      <c r="N119" s="254"/>
      <c r="O119" s="254"/>
      <c r="P119" s="254"/>
      <c r="Q119" s="254"/>
      <c r="R119" s="254"/>
      <c r="S119" s="254"/>
      <c r="T119" s="255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T119" s="256" t="s">
        <v>231</v>
      </c>
      <c r="AU119" s="256" t="s">
        <v>86</v>
      </c>
      <c r="AV119" s="14" t="s">
        <v>86</v>
      </c>
      <c r="AW119" s="14" t="s">
        <v>37</v>
      </c>
      <c r="AX119" s="14" t="s">
        <v>76</v>
      </c>
      <c r="AY119" s="256" t="s">
        <v>219</v>
      </c>
    </row>
    <row r="120" s="14" customFormat="1">
      <c r="A120" s="14"/>
      <c r="B120" s="246"/>
      <c r="C120" s="247"/>
      <c r="D120" s="229" t="s">
        <v>231</v>
      </c>
      <c r="E120" s="248" t="s">
        <v>19</v>
      </c>
      <c r="F120" s="249" t="s">
        <v>2554</v>
      </c>
      <c r="G120" s="247"/>
      <c r="H120" s="250">
        <v>10.6</v>
      </c>
      <c r="I120" s="251"/>
      <c r="J120" s="247"/>
      <c r="K120" s="247"/>
      <c r="L120" s="252"/>
      <c r="M120" s="253"/>
      <c r="N120" s="254"/>
      <c r="O120" s="254"/>
      <c r="P120" s="254"/>
      <c r="Q120" s="254"/>
      <c r="R120" s="254"/>
      <c r="S120" s="254"/>
      <c r="T120" s="255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T120" s="256" t="s">
        <v>231</v>
      </c>
      <c r="AU120" s="256" t="s">
        <v>86</v>
      </c>
      <c r="AV120" s="14" t="s">
        <v>86</v>
      </c>
      <c r="AW120" s="14" t="s">
        <v>37</v>
      </c>
      <c r="AX120" s="14" t="s">
        <v>76</v>
      </c>
      <c r="AY120" s="256" t="s">
        <v>219</v>
      </c>
    </row>
    <row r="121" s="14" customFormat="1">
      <c r="A121" s="14"/>
      <c r="B121" s="246"/>
      <c r="C121" s="247"/>
      <c r="D121" s="229" t="s">
        <v>231</v>
      </c>
      <c r="E121" s="248" t="s">
        <v>19</v>
      </c>
      <c r="F121" s="249" t="s">
        <v>2555</v>
      </c>
      <c r="G121" s="247"/>
      <c r="H121" s="250">
        <v>10.85</v>
      </c>
      <c r="I121" s="251"/>
      <c r="J121" s="247"/>
      <c r="K121" s="247"/>
      <c r="L121" s="252"/>
      <c r="M121" s="253"/>
      <c r="N121" s="254"/>
      <c r="O121" s="254"/>
      <c r="P121" s="254"/>
      <c r="Q121" s="254"/>
      <c r="R121" s="254"/>
      <c r="S121" s="254"/>
      <c r="T121" s="255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T121" s="256" t="s">
        <v>231</v>
      </c>
      <c r="AU121" s="256" t="s">
        <v>86</v>
      </c>
      <c r="AV121" s="14" t="s">
        <v>86</v>
      </c>
      <c r="AW121" s="14" t="s">
        <v>37</v>
      </c>
      <c r="AX121" s="14" t="s">
        <v>76</v>
      </c>
      <c r="AY121" s="256" t="s">
        <v>219</v>
      </c>
    </row>
    <row r="122" s="14" customFormat="1">
      <c r="A122" s="14"/>
      <c r="B122" s="246"/>
      <c r="C122" s="247"/>
      <c r="D122" s="229" t="s">
        <v>231</v>
      </c>
      <c r="E122" s="248" t="s">
        <v>19</v>
      </c>
      <c r="F122" s="249" t="s">
        <v>2556</v>
      </c>
      <c r="G122" s="247"/>
      <c r="H122" s="250">
        <v>19.719999999999999</v>
      </c>
      <c r="I122" s="251"/>
      <c r="J122" s="247"/>
      <c r="K122" s="247"/>
      <c r="L122" s="252"/>
      <c r="M122" s="253"/>
      <c r="N122" s="254"/>
      <c r="O122" s="254"/>
      <c r="P122" s="254"/>
      <c r="Q122" s="254"/>
      <c r="R122" s="254"/>
      <c r="S122" s="254"/>
      <c r="T122" s="255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56" t="s">
        <v>231</v>
      </c>
      <c r="AU122" s="256" t="s">
        <v>86</v>
      </c>
      <c r="AV122" s="14" t="s">
        <v>86</v>
      </c>
      <c r="AW122" s="14" t="s">
        <v>37</v>
      </c>
      <c r="AX122" s="14" t="s">
        <v>76</v>
      </c>
      <c r="AY122" s="256" t="s">
        <v>219</v>
      </c>
    </row>
    <row r="123" s="14" customFormat="1">
      <c r="A123" s="14"/>
      <c r="B123" s="246"/>
      <c r="C123" s="247"/>
      <c r="D123" s="229" t="s">
        <v>231</v>
      </c>
      <c r="E123" s="248" t="s">
        <v>19</v>
      </c>
      <c r="F123" s="249" t="s">
        <v>2557</v>
      </c>
      <c r="G123" s="247"/>
      <c r="H123" s="250">
        <v>4.1600000000000001</v>
      </c>
      <c r="I123" s="251"/>
      <c r="J123" s="247"/>
      <c r="K123" s="247"/>
      <c r="L123" s="252"/>
      <c r="M123" s="253"/>
      <c r="N123" s="254"/>
      <c r="O123" s="254"/>
      <c r="P123" s="254"/>
      <c r="Q123" s="254"/>
      <c r="R123" s="254"/>
      <c r="S123" s="254"/>
      <c r="T123" s="255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256" t="s">
        <v>231</v>
      </c>
      <c r="AU123" s="256" t="s">
        <v>86</v>
      </c>
      <c r="AV123" s="14" t="s">
        <v>86</v>
      </c>
      <c r="AW123" s="14" t="s">
        <v>37</v>
      </c>
      <c r="AX123" s="14" t="s">
        <v>76</v>
      </c>
      <c r="AY123" s="256" t="s">
        <v>219</v>
      </c>
    </row>
    <row r="124" s="14" customFormat="1">
      <c r="A124" s="14"/>
      <c r="B124" s="246"/>
      <c r="C124" s="247"/>
      <c r="D124" s="229" t="s">
        <v>231</v>
      </c>
      <c r="E124" s="248" t="s">
        <v>19</v>
      </c>
      <c r="F124" s="249" t="s">
        <v>2558</v>
      </c>
      <c r="G124" s="247"/>
      <c r="H124" s="250">
        <v>1.6399999999999999</v>
      </c>
      <c r="I124" s="251"/>
      <c r="J124" s="247"/>
      <c r="K124" s="247"/>
      <c r="L124" s="252"/>
      <c r="M124" s="253"/>
      <c r="N124" s="254"/>
      <c r="O124" s="254"/>
      <c r="P124" s="254"/>
      <c r="Q124" s="254"/>
      <c r="R124" s="254"/>
      <c r="S124" s="254"/>
      <c r="T124" s="255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56" t="s">
        <v>231</v>
      </c>
      <c r="AU124" s="256" t="s">
        <v>86</v>
      </c>
      <c r="AV124" s="14" t="s">
        <v>86</v>
      </c>
      <c r="AW124" s="14" t="s">
        <v>37</v>
      </c>
      <c r="AX124" s="14" t="s">
        <v>76</v>
      </c>
      <c r="AY124" s="256" t="s">
        <v>219</v>
      </c>
    </row>
    <row r="125" s="14" customFormat="1">
      <c r="A125" s="14"/>
      <c r="B125" s="246"/>
      <c r="C125" s="247"/>
      <c r="D125" s="229" t="s">
        <v>231</v>
      </c>
      <c r="E125" s="248" t="s">
        <v>19</v>
      </c>
      <c r="F125" s="249" t="s">
        <v>2559</v>
      </c>
      <c r="G125" s="247"/>
      <c r="H125" s="250">
        <v>8.9800000000000004</v>
      </c>
      <c r="I125" s="251"/>
      <c r="J125" s="247"/>
      <c r="K125" s="247"/>
      <c r="L125" s="252"/>
      <c r="M125" s="253"/>
      <c r="N125" s="254"/>
      <c r="O125" s="254"/>
      <c r="P125" s="254"/>
      <c r="Q125" s="254"/>
      <c r="R125" s="254"/>
      <c r="S125" s="254"/>
      <c r="T125" s="255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256" t="s">
        <v>231</v>
      </c>
      <c r="AU125" s="256" t="s">
        <v>86</v>
      </c>
      <c r="AV125" s="14" t="s">
        <v>86</v>
      </c>
      <c r="AW125" s="14" t="s">
        <v>37</v>
      </c>
      <c r="AX125" s="14" t="s">
        <v>76</v>
      </c>
      <c r="AY125" s="256" t="s">
        <v>219</v>
      </c>
    </row>
    <row r="126" s="14" customFormat="1">
      <c r="A126" s="14"/>
      <c r="B126" s="246"/>
      <c r="C126" s="247"/>
      <c r="D126" s="229" t="s">
        <v>231</v>
      </c>
      <c r="E126" s="248" t="s">
        <v>19</v>
      </c>
      <c r="F126" s="249" t="s">
        <v>2545</v>
      </c>
      <c r="G126" s="247"/>
      <c r="H126" s="250">
        <v>44.810000000000002</v>
      </c>
      <c r="I126" s="251"/>
      <c r="J126" s="247"/>
      <c r="K126" s="247"/>
      <c r="L126" s="252"/>
      <c r="M126" s="253"/>
      <c r="N126" s="254"/>
      <c r="O126" s="254"/>
      <c r="P126" s="254"/>
      <c r="Q126" s="254"/>
      <c r="R126" s="254"/>
      <c r="S126" s="254"/>
      <c r="T126" s="255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56" t="s">
        <v>231</v>
      </c>
      <c r="AU126" s="256" t="s">
        <v>86</v>
      </c>
      <c r="AV126" s="14" t="s">
        <v>86</v>
      </c>
      <c r="AW126" s="14" t="s">
        <v>37</v>
      </c>
      <c r="AX126" s="14" t="s">
        <v>76</v>
      </c>
      <c r="AY126" s="256" t="s">
        <v>219</v>
      </c>
    </row>
    <row r="127" s="13" customFormat="1">
      <c r="A127" s="13"/>
      <c r="B127" s="236"/>
      <c r="C127" s="237"/>
      <c r="D127" s="229" t="s">
        <v>231</v>
      </c>
      <c r="E127" s="238" t="s">
        <v>19</v>
      </c>
      <c r="F127" s="239" t="s">
        <v>2546</v>
      </c>
      <c r="G127" s="237"/>
      <c r="H127" s="238" t="s">
        <v>19</v>
      </c>
      <c r="I127" s="240"/>
      <c r="J127" s="237"/>
      <c r="K127" s="237"/>
      <c r="L127" s="241"/>
      <c r="M127" s="242"/>
      <c r="N127" s="243"/>
      <c r="O127" s="243"/>
      <c r="P127" s="243"/>
      <c r="Q127" s="243"/>
      <c r="R127" s="243"/>
      <c r="S127" s="243"/>
      <c r="T127" s="244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45" t="s">
        <v>231</v>
      </c>
      <c r="AU127" s="245" t="s">
        <v>86</v>
      </c>
      <c r="AV127" s="13" t="s">
        <v>84</v>
      </c>
      <c r="AW127" s="13" t="s">
        <v>37</v>
      </c>
      <c r="AX127" s="13" t="s">
        <v>76</v>
      </c>
      <c r="AY127" s="245" t="s">
        <v>219</v>
      </c>
    </row>
    <row r="128" s="14" customFormat="1">
      <c r="A128" s="14"/>
      <c r="B128" s="246"/>
      <c r="C128" s="247"/>
      <c r="D128" s="229" t="s">
        <v>231</v>
      </c>
      <c r="E128" s="248" t="s">
        <v>19</v>
      </c>
      <c r="F128" s="249" t="s">
        <v>2560</v>
      </c>
      <c r="G128" s="247"/>
      <c r="H128" s="250">
        <v>3.2200000000000002</v>
      </c>
      <c r="I128" s="251"/>
      <c r="J128" s="247"/>
      <c r="K128" s="247"/>
      <c r="L128" s="252"/>
      <c r="M128" s="253"/>
      <c r="N128" s="254"/>
      <c r="O128" s="254"/>
      <c r="P128" s="254"/>
      <c r="Q128" s="254"/>
      <c r="R128" s="254"/>
      <c r="S128" s="254"/>
      <c r="T128" s="255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56" t="s">
        <v>231</v>
      </c>
      <c r="AU128" s="256" t="s">
        <v>86</v>
      </c>
      <c r="AV128" s="14" t="s">
        <v>86</v>
      </c>
      <c r="AW128" s="14" t="s">
        <v>37</v>
      </c>
      <c r="AX128" s="14" t="s">
        <v>76</v>
      </c>
      <c r="AY128" s="256" t="s">
        <v>219</v>
      </c>
    </row>
    <row r="129" s="14" customFormat="1">
      <c r="A129" s="14"/>
      <c r="B129" s="246"/>
      <c r="C129" s="247"/>
      <c r="D129" s="229" t="s">
        <v>231</v>
      </c>
      <c r="E129" s="248" t="s">
        <v>19</v>
      </c>
      <c r="F129" s="249" t="s">
        <v>2561</v>
      </c>
      <c r="G129" s="247"/>
      <c r="H129" s="250">
        <v>61.799999999999997</v>
      </c>
      <c r="I129" s="251"/>
      <c r="J129" s="247"/>
      <c r="K129" s="247"/>
      <c r="L129" s="252"/>
      <c r="M129" s="253"/>
      <c r="N129" s="254"/>
      <c r="O129" s="254"/>
      <c r="P129" s="254"/>
      <c r="Q129" s="254"/>
      <c r="R129" s="254"/>
      <c r="S129" s="254"/>
      <c r="T129" s="255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56" t="s">
        <v>231</v>
      </c>
      <c r="AU129" s="256" t="s">
        <v>86</v>
      </c>
      <c r="AV129" s="14" t="s">
        <v>86</v>
      </c>
      <c r="AW129" s="14" t="s">
        <v>37</v>
      </c>
      <c r="AX129" s="14" t="s">
        <v>76</v>
      </c>
      <c r="AY129" s="256" t="s">
        <v>219</v>
      </c>
    </row>
    <row r="130" s="14" customFormat="1">
      <c r="A130" s="14"/>
      <c r="B130" s="246"/>
      <c r="C130" s="247"/>
      <c r="D130" s="229" t="s">
        <v>231</v>
      </c>
      <c r="E130" s="248" t="s">
        <v>19</v>
      </c>
      <c r="F130" s="249" t="s">
        <v>2562</v>
      </c>
      <c r="G130" s="247"/>
      <c r="H130" s="250">
        <v>35.100000000000001</v>
      </c>
      <c r="I130" s="251"/>
      <c r="J130" s="247"/>
      <c r="K130" s="247"/>
      <c r="L130" s="252"/>
      <c r="M130" s="253"/>
      <c r="N130" s="254"/>
      <c r="O130" s="254"/>
      <c r="P130" s="254"/>
      <c r="Q130" s="254"/>
      <c r="R130" s="254"/>
      <c r="S130" s="254"/>
      <c r="T130" s="255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56" t="s">
        <v>231</v>
      </c>
      <c r="AU130" s="256" t="s">
        <v>86</v>
      </c>
      <c r="AV130" s="14" t="s">
        <v>86</v>
      </c>
      <c r="AW130" s="14" t="s">
        <v>37</v>
      </c>
      <c r="AX130" s="14" t="s">
        <v>76</v>
      </c>
      <c r="AY130" s="256" t="s">
        <v>219</v>
      </c>
    </row>
    <row r="131" s="15" customFormat="1">
      <c r="A131" s="15"/>
      <c r="B131" s="257"/>
      <c r="C131" s="258"/>
      <c r="D131" s="229" t="s">
        <v>231</v>
      </c>
      <c r="E131" s="259" t="s">
        <v>1064</v>
      </c>
      <c r="F131" s="260" t="s">
        <v>236</v>
      </c>
      <c r="G131" s="258"/>
      <c r="H131" s="261">
        <v>217.37000000000001</v>
      </c>
      <c r="I131" s="262"/>
      <c r="J131" s="258"/>
      <c r="K131" s="258"/>
      <c r="L131" s="263"/>
      <c r="M131" s="264"/>
      <c r="N131" s="265"/>
      <c r="O131" s="265"/>
      <c r="P131" s="265"/>
      <c r="Q131" s="265"/>
      <c r="R131" s="265"/>
      <c r="S131" s="265"/>
      <c r="T131" s="266"/>
      <c r="U131" s="15"/>
      <c r="V131" s="15"/>
      <c r="W131" s="15"/>
      <c r="X131" s="15"/>
      <c r="Y131" s="15"/>
      <c r="Z131" s="15"/>
      <c r="AA131" s="15"/>
      <c r="AB131" s="15"/>
      <c r="AC131" s="15"/>
      <c r="AD131" s="15"/>
      <c r="AE131" s="15"/>
      <c r="AT131" s="267" t="s">
        <v>231</v>
      </c>
      <c r="AU131" s="267" t="s">
        <v>86</v>
      </c>
      <c r="AV131" s="15" t="s">
        <v>225</v>
      </c>
      <c r="AW131" s="15" t="s">
        <v>37</v>
      </c>
      <c r="AX131" s="15" t="s">
        <v>84</v>
      </c>
      <c r="AY131" s="267" t="s">
        <v>219</v>
      </c>
    </row>
    <row r="132" s="2" customFormat="1" ht="16.5" customHeight="1">
      <c r="A132" s="40"/>
      <c r="B132" s="41"/>
      <c r="C132" s="216" t="s">
        <v>225</v>
      </c>
      <c r="D132" s="216" t="s">
        <v>221</v>
      </c>
      <c r="E132" s="217" t="s">
        <v>1583</v>
      </c>
      <c r="F132" s="218" t="s">
        <v>1584</v>
      </c>
      <c r="G132" s="219" t="s">
        <v>152</v>
      </c>
      <c r="H132" s="220">
        <v>2.6200000000000001</v>
      </c>
      <c r="I132" s="221"/>
      <c r="J132" s="222">
        <f>ROUND(I132*H132,2)</f>
        <v>0</v>
      </c>
      <c r="K132" s="218" t="s">
        <v>19</v>
      </c>
      <c r="L132" s="46"/>
      <c r="M132" s="223" t="s">
        <v>19</v>
      </c>
      <c r="N132" s="224" t="s">
        <v>47</v>
      </c>
      <c r="O132" s="86"/>
      <c r="P132" s="225">
        <f>O132*H132</f>
        <v>0</v>
      </c>
      <c r="Q132" s="225">
        <v>0.00726</v>
      </c>
      <c r="R132" s="225">
        <f>Q132*H132</f>
        <v>0.019021200000000002</v>
      </c>
      <c r="S132" s="225">
        <v>0</v>
      </c>
      <c r="T132" s="226">
        <f>S132*H132</f>
        <v>0</v>
      </c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R132" s="227" t="s">
        <v>225</v>
      </c>
      <c r="AT132" s="227" t="s">
        <v>221</v>
      </c>
      <c r="AU132" s="227" t="s">
        <v>86</v>
      </c>
      <c r="AY132" s="19" t="s">
        <v>219</v>
      </c>
      <c r="BE132" s="228">
        <f>IF(N132="základní",J132,0)</f>
        <v>0</v>
      </c>
      <c r="BF132" s="228">
        <f>IF(N132="snížená",J132,0)</f>
        <v>0</v>
      </c>
      <c r="BG132" s="228">
        <f>IF(N132="zákl. přenesená",J132,0)</f>
        <v>0</v>
      </c>
      <c r="BH132" s="228">
        <f>IF(N132="sníž. přenesená",J132,0)</f>
        <v>0</v>
      </c>
      <c r="BI132" s="228">
        <f>IF(N132="nulová",J132,0)</f>
        <v>0</v>
      </c>
      <c r="BJ132" s="19" t="s">
        <v>84</v>
      </c>
      <c r="BK132" s="228">
        <f>ROUND(I132*H132,2)</f>
        <v>0</v>
      </c>
      <c r="BL132" s="19" t="s">
        <v>225</v>
      </c>
      <c r="BM132" s="227" t="s">
        <v>2563</v>
      </c>
    </row>
    <row r="133" s="2" customFormat="1">
      <c r="A133" s="40"/>
      <c r="B133" s="41"/>
      <c r="C133" s="42"/>
      <c r="D133" s="229" t="s">
        <v>227</v>
      </c>
      <c r="E133" s="42"/>
      <c r="F133" s="230" t="s">
        <v>1586</v>
      </c>
      <c r="G133" s="42"/>
      <c r="H133" s="42"/>
      <c r="I133" s="231"/>
      <c r="J133" s="42"/>
      <c r="K133" s="42"/>
      <c r="L133" s="46"/>
      <c r="M133" s="232"/>
      <c r="N133" s="233"/>
      <c r="O133" s="86"/>
      <c r="P133" s="86"/>
      <c r="Q133" s="86"/>
      <c r="R133" s="86"/>
      <c r="S133" s="86"/>
      <c r="T133" s="87"/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T133" s="19" t="s">
        <v>227</v>
      </c>
      <c r="AU133" s="19" t="s">
        <v>86</v>
      </c>
    </row>
    <row r="134" s="2" customFormat="1">
      <c r="A134" s="40"/>
      <c r="B134" s="41"/>
      <c r="C134" s="42"/>
      <c r="D134" s="229" t="s">
        <v>275</v>
      </c>
      <c r="E134" s="42"/>
      <c r="F134" s="268" t="s">
        <v>1136</v>
      </c>
      <c r="G134" s="42"/>
      <c r="H134" s="42"/>
      <c r="I134" s="231"/>
      <c r="J134" s="42"/>
      <c r="K134" s="42"/>
      <c r="L134" s="46"/>
      <c r="M134" s="232"/>
      <c r="N134" s="233"/>
      <c r="O134" s="86"/>
      <c r="P134" s="86"/>
      <c r="Q134" s="86"/>
      <c r="R134" s="86"/>
      <c r="S134" s="86"/>
      <c r="T134" s="87"/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T134" s="19" t="s">
        <v>275</v>
      </c>
      <c r="AU134" s="19" t="s">
        <v>86</v>
      </c>
    </row>
    <row r="135" s="13" customFormat="1">
      <c r="A135" s="13"/>
      <c r="B135" s="236"/>
      <c r="C135" s="237"/>
      <c r="D135" s="229" t="s">
        <v>231</v>
      </c>
      <c r="E135" s="238" t="s">
        <v>19</v>
      </c>
      <c r="F135" s="239" t="s">
        <v>2546</v>
      </c>
      <c r="G135" s="237"/>
      <c r="H135" s="238" t="s">
        <v>19</v>
      </c>
      <c r="I135" s="240"/>
      <c r="J135" s="237"/>
      <c r="K135" s="237"/>
      <c r="L135" s="241"/>
      <c r="M135" s="242"/>
      <c r="N135" s="243"/>
      <c r="O135" s="243"/>
      <c r="P135" s="243"/>
      <c r="Q135" s="243"/>
      <c r="R135" s="243"/>
      <c r="S135" s="243"/>
      <c r="T135" s="244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5" t="s">
        <v>231</v>
      </c>
      <c r="AU135" s="245" t="s">
        <v>86</v>
      </c>
      <c r="AV135" s="13" t="s">
        <v>84</v>
      </c>
      <c r="AW135" s="13" t="s">
        <v>37</v>
      </c>
      <c r="AX135" s="13" t="s">
        <v>76</v>
      </c>
      <c r="AY135" s="245" t="s">
        <v>219</v>
      </c>
    </row>
    <row r="136" s="14" customFormat="1">
      <c r="A136" s="14"/>
      <c r="B136" s="246"/>
      <c r="C136" s="247"/>
      <c r="D136" s="229" t="s">
        <v>231</v>
      </c>
      <c r="E136" s="248" t="s">
        <v>19</v>
      </c>
      <c r="F136" s="249" t="s">
        <v>2564</v>
      </c>
      <c r="G136" s="247"/>
      <c r="H136" s="250">
        <v>2.6200000000000001</v>
      </c>
      <c r="I136" s="251"/>
      <c r="J136" s="247"/>
      <c r="K136" s="247"/>
      <c r="L136" s="252"/>
      <c r="M136" s="253"/>
      <c r="N136" s="254"/>
      <c r="O136" s="254"/>
      <c r="P136" s="254"/>
      <c r="Q136" s="254"/>
      <c r="R136" s="254"/>
      <c r="S136" s="254"/>
      <c r="T136" s="255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56" t="s">
        <v>231</v>
      </c>
      <c r="AU136" s="256" t="s">
        <v>86</v>
      </c>
      <c r="AV136" s="14" t="s">
        <v>86</v>
      </c>
      <c r="AW136" s="14" t="s">
        <v>37</v>
      </c>
      <c r="AX136" s="14" t="s">
        <v>76</v>
      </c>
      <c r="AY136" s="256" t="s">
        <v>219</v>
      </c>
    </row>
    <row r="137" s="15" customFormat="1">
      <c r="A137" s="15"/>
      <c r="B137" s="257"/>
      <c r="C137" s="258"/>
      <c r="D137" s="229" t="s">
        <v>231</v>
      </c>
      <c r="E137" s="259" t="s">
        <v>1469</v>
      </c>
      <c r="F137" s="260" t="s">
        <v>236</v>
      </c>
      <c r="G137" s="258"/>
      <c r="H137" s="261">
        <v>2.6200000000000001</v>
      </c>
      <c r="I137" s="262"/>
      <c r="J137" s="258"/>
      <c r="K137" s="258"/>
      <c r="L137" s="263"/>
      <c r="M137" s="264"/>
      <c r="N137" s="265"/>
      <c r="O137" s="265"/>
      <c r="P137" s="265"/>
      <c r="Q137" s="265"/>
      <c r="R137" s="265"/>
      <c r="S137" s="265"/>
      <c r="T137" s="266"/>
      <c r="U137" s="15"/>
      <c r="V137" s="15"/>
      <c r="W137" s="15"/>
      <c r="X137" s="15"/>
      <c r="Y137" s="15"/>
      <c r="Z137" s="15"/>
      <c r="AA137" s="15"/>
      <c r="AB137" s="15"/>
      <c r="AC137" s="15"/>
      <c r="AD137" s="15"/>
      <c r="AE137" s="15"/>
      <c r="AT137" s="267" t="s">
        <v>231</v>
      </c>
      <c r="AU137" s="267" t="s">
        <v>86</v>
      </c>
      <c r="AV137" s="15" t="s">
        <v>225</v>
      </c>
      <c r="AW137" s="15" t="s">
        <v>37</v>
      </c>
      <c r="AX137" s="15" t="s">
        <v>84</v>
      </c>
      <c r="AY137" s="267" t="s">
        <v>219</v>
      </c>
    </row>
    <row r="138" s="2" customFormat="1" ht="16.5" customHeight="1">
      <c r="A138" s="40"/>
      <c r="B138" s="41"/>
      <c r="C138" s="216" t="s">
        <v>254</v>
      </c>
      <c r="D138" s="216" t="s">
        <v>221</v>
      </c>
      <c r="E138" s="217" t="s">
        <v>1145</v>
      </c>
      <c r="F138" s="218" t="s">
        <v>1146</v>
      </c>
      <c r="G138" s="219" t="s">
        <v>152</v>
      </c>
      <c r="H138" s="220">
        <v>155.31999999999999</v>
      </c>
      <c r="I138" s="221"/>
      <c r="J138" s="222">
        <f>ROUND(I138*H138,2)</f>
        <v>0</v>
      </c>
      <c r="K138" s="218" t="s">
        <v>224</v>
      </c>
      <c r="L138" s="46"/>
      <c r="M138" s="223" t="s">
        <v>19</v>
      </c>
      <c r="N138" s="224" t="s">
        <v>47</v>
      </c>
      <c r="O138" s="86"/>
      <c r="P138" s="225">
        <f>O138*H138</f>
        <v>0</v>
      </c>
      <c r="Q138" s="225">
        <v>0.0088800000000000007</v>
      </c>
      <c r="R138" s="225">
        <f>Q138*H138</f>
        <v>1.3792416000000001</v>
      </c>
      <c r="S138" s="225">
        <v>0</v>
      </c>
      <c r="T138" s="226">
        <f>S138*H138</f>
        <v>0</v>
      </c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R138" s="227" t="s">
        <v>225</v>
      </c>
      <c r="AT138" s="227" t="s">
        <v>221</v>
      </c>
      <c r="AU138" s="227" t="s">
        <v>86</v>
      </c>
      <c r="AY138" s="19" t="s">
        <v>219</v>
      </c>
      <c r="BE138" s="228">
        <f>IF(N138="základní",J138,0)</f>
        <v>0</v>
      </c>
      <c r="BF138" s="228">
        <f>IF(N138="snížená",J138,0)</f>
        <v>0</v>
      </c>
      <c r="BG138" s="228">
        <f>IF(N138="zákl. přenesená",J138,0)</f>
        <v>0</v>
      </c>
      <c r="BH138" s="228">
        <f>IF(N138="sníž. přenesená",J138,0)</f>
        <v>0</v>
      </c>
      <c r="BI138" s="228">
        <f>IF(N138="nulová",J138,0)</f>
        <v>0</v>
      </c>
      <c r="BJ138" s="19" t="s">
        <v>84</v>
      </c>
      <c r="BK138" s="228">
        <f>ROUND(I138*H138,2)</f>
        <v>0</v>
      </c>
      <c r="BL138" s="19" t="s">
        <v>225</v>
      </c>
      <c r="BM138" s="227" t="s">
        <v>2565</v>
      </c>
    </row>
    <row r="139" s="2" customFormat="1">
      <c r="A139" s="40"/>
      <c r="B139" s="41"/>
      <c r="C139" s="42"/>
      <c r="D139" s="229" t="s">
        <v>227</v>
      </c>
      <c r="E139" s="42"/>
      <c r="F139" s="230" t="s">
        <v>1148</v>
      </c>
      <c r="G139" s="42"/>
      <c r="H139" s="42"/>
      <c r="I139" s="231"/>
      <c r="J139" s="42"/>
      <c r="K139" s="42"/>
      <c r="L139" s="46"/>
      <c r="M139" s="232"/>
      <c r="N139" s="233"/>
      <c r="O139" s="86"/>
      <c r="P139" s="86"/>
      <c r="Q139" s="86"/>
      <c r="R139" s="86"/>
      <c r="S139" s="86"/>
      <c r="T139" s="87"/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T139" s="19" t="s">
        <v>227</v>
      </c>
      <c r="AU139" s="19" t="s">
        <v>86</v>
      </c>
    </row>
    <row r="140" s="2" customFormat="1">
      <c r="A140" s="40"/>
      <c r="B140" s="41"/>
      <c r="C140" s="42"/>
      <c r="D140" s="234" t="s">
        <v>229</v>
      </c>
      <c r="E140" s="42"/>
      <c r="F140" s="235" t="s">
        <v>1149</v>
      </c>
      <c r="G140" s="42"/>
      <c r="H140" s="42"/>
      <c r="I140" s="231"/>
      <c r="J140" s="42"/>
      <c r="K140" s="42"/>
      <c r="L140" s="46"/>
      <c r="M140" s="232"/>
      <c r="N140" s="233"/>
      <c r="O140" s="86"/>
      <c r="P140" s="86"/>
      <c r="Q140" s="86"/>
      <c r="R140" s="86"/>
      <c r="S140" s="86"/>
      <c r="T140" s="87"/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T140" s="19" t="s">
        <v>229</v>
      </c>
      <c r="AU140" s="19" t="s">
        <v>86</v>
      </c>
    </row>
    <row r="141" s="13" customFormat="1">
      <c r="A141" s="13"/>
      <c r="B141" s="236"/>
      <c r="C141" s="237"/>
      <c r="D141" s="229" t="s">
        <v>231</v>
      </c>
      <c r="E141" s="238" t="s">
        <v>19</v>
      </c>
      <c r="F141" s="239" t="s">
        <v>2538</v>
      </c>
      <c r="G141" s="237"/>
      <c r="H141" s="238" t="s">
        <v>19</v>
      </c>
      <c r="I141" s="240"/>
      <c r="J141" s="237"/>
      <c r="K141" s="237"/>
      <c r="L141" s="241"/>
      <c r="M141" s="242"/>
      <c r="N141" s="243"/>
      <c r="O141" s="243"/>
      <c r="P141" s="243"/>
      <c r="Q141" s="243"/>
      <c r="R141" s="243"/>
      <c r="S141" s="243"/>
      <c r="T141" s="244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5" t="s">
        <v>231</v>
      </c>
      <c r="AU141" s="245" t="s">
        <v>86</v>
      </c>
      <c r="AV141" s="13" t="s">
        <v>84</v>
      </c>
      <c r="AW141" s="13" t="s">
        <v>37</v>
      </c>
      <c r="AX141" s="13" t="s">
        <v>76</v>
      </c>
      <c r="AY141" s="245" t="s">
        <v>219</v>
      </c>
    </row>
    <row r="142" s="13" customFormat="1">
      <c r="A142" s="13"/>
      <c r="B142" s="236"/>
      <c r="C142" s="237"/>
      <c r="D142" s="229" t="s">
        <v>231</v>
      </c>
      <c r="E142" s="238" t="s">
        <v>19</v>
      </c>
      <c r="F142" s="239" t="s">
        <v>2539</v>
      </c>
      <c r="G142" s="237"/>
      <c r="H142" s="238" t="s">
        <v>19</v>
      </c>
      <c r="I142" s="240"/>
      <c r="J142" s="237"/>
      <c r="K142" s="237"/>
      <c r="L142" s="241"/>
      <c r="M142" s="242"/>
      <c r="N142" s="243"/>
      <c r="O142" s="243"/>
      <c r="P142" s="243"/>
      <c r="Q142" s="243"/>
      <c r="R142" s="243"/>
      <c r="S142" s="243"/>
      <c r="T142" s="244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5" t="s">
        <v>231</v>
      </c>
      <c r="AU142" s="245" t="s">
        <v>86</v>
      </c>
      <c r="AV142" s="13" t="s">
        <v>84</v>
      </c>
      <c r="AW142" s="13" t="s">
        <v>37</v>
      </c>
      <c r="AX142" s="13" t="s">
        <v>76</v>
      </c>
      <c r="AY142" s="245" t="s">
        <v>219</v>
      </c>
    </row>
    <row r="143" s="14" customFormat="1">
      <c r="A143" s="14"/>
      <c r="B143" s="246"/>
      <c r="C143" s="247"/>
      <c r="D143" s="229" t="s">
        <v>231</v>
      </c>
      <c r="E143" s="248" t="s">
        <v>19</v>
      </c>
      <c r="F143" s="249" t="s">
        <v>2566</v>
      </c>
      <c r="G143" s="247"/>
      <c r="H143" s="250">
        <v>17.27</v>
      </c>
      <c r="I143" s="251"/>
      <c r="J143" s="247"/>
      <c r="K143" s="247"/>
      <c r="L143" s="252"/>
      <c r="M143" s="253"/>
      <c r="N143" s="254"/>
      <c r="O143" s="254"/>
      <c r="P143" s="254"/>
      <c r="Q143" s="254"/>
      <c r="R143" s="254"/>
      <c r="S143" s="254"/>
      <c r="T143" s="255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56" t="s">
        <v>231</v>
      </c>
      <c r="AU143" s="256" t="s">
        <v>86</v>
      </c>
      <c r="AV143" s="14" t="s">
        <v>86</v>
      </c>
      <c r="AW143" s="14" t="s">
        <v>37</v>
      </c>
      <c r="AX143" s="14" t="s">
        <v>76</v>
      </c>
      <c r="AY143" s="256" t="s">
        <v>219</v>
      </c>
    </row>
    <row r="144" s="14" customFormat="1">
      <c r="A144" s="14"/>
      <c r="B144" s="246"/>
      <c r="C144" s="247"/>
      <c r="D144" s="229" t="s">
        <v>231</v>
      </c>
      <c r="E144" s="248" t="s">
        <v>19</v>
      </c>
      <c r="F144" s="249" t="s">
        <v>2567</v>
      </c>
      <c r="G144" s="247"/>
      <c r="H144" s="250">
        <v>35.659999999999997</v>
      </c>
      <c r="I144" s="251"/>
      <c r="J144" s="247"/>
      <c r="K144" s="247"/>
      <c r="L144" s="252"/>
      <c r="M144" s="253"/>
      <c r="N144" s="254"/>
      <c r="O144" s="254"/>
      <c r="P144" s="254"/>
      <c r="Q144" s="254"/>
      <c r="R144" s="254"/>
      <c r="S144" s="254"/>
      <c r="T144" s="255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56" t="s">
        <v>231</v>
      </c>
      <c r="AU144" s="256" t="s">
        <v>86</v>
      </c>
      <c r="AV144" s="14" t="s">
        <v>86</v>
      </c>
      <c r="AW144" s="14" t="s">
        <v>37</v>
      </c>
      <c r="AX144" s="14" t="s">
        <v>76</v>
      </c>
      <c r="AY144" s="256" t="s">
        <v>219</v>
      </c>
    </row>
    <row r="145" s="14" customFormat="1">
      <c r="A145" s="14"/>
      <c r="B145" s="246"/>
      <c r="C145" s="247"/>
      <c r="D145" s="229" t="s">
        <v>231</v>
      </c>
      <c r="E145" s="248" t="s">
        <v>19</v>
      </c>
      <c r="F145" s="249" t="s">
        <v>2568</v>
      </c>
      <c r="G145" s="247"/>
      <c r="H145" s="250">
        <v>47.060000000000002</v>
      </c>
      <c r="I145" s="251"/>
      <c r="J145" s="247"/>
      <c r="K145" s="247"/>
      <c r="L145" s="252"/>
      <c r="M145" s="253"/>
      <c r="N145" s="254"/>
      <c r="O145" s="254"/>
      <c r="P145" s="254"/>
      <c r="Q145" s="254"/>
      <c r="R145" s="254"/>
      <c r="S145" s="254"/>
      <c r="T145" s="255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56" t="s">
        <v>231</v>
      </c>
      <c r="AU145" s="256" t="s">
        <v>86</v>
      </c>
      <c r="AV145" s="14" t="s">
        <v>86</v>
      </c>
      <c r="AW145" s="14" t="s">
        <v>37</v>
      </c>
      <c r="AX145" s="14" t="s">
        <v>76</v>
      </c>
      <c r="AY145" s="256" t="s">
        <v>219</v>
      </c>
    </row>
    <row r="146" s="14" customFormat="1">
      <c r="A146" s="14"/>
      <c r="B146" s="246"/>
      <c r="C146" s="247"/>
      <c r="D146" s="229" t="s">
        <v>231</v>
      </c>
      <c r="E146" s="248" t="s">
        <v>19</v>
      </c>
      <c r="F146" s="249" t="s">
        <v>2569</v>
      </c>
      <c r="G146" s="247"/>
      <c r="H146" s="250">
        <v>8.8699999999999992</v>
      </c>
      <c r="I146" s="251"/>
      <c r="J146" s="247"/>
      <c r="K146" s="247"/>
      <c r="L146" s="252"/>
      <c r="M146" s="253"/>
      <c r="N146" s="254"/>
      <c r="O146" s="254"/>
      <c r="P146" s="254"/>
      <c r="Q146" s="254"/>
      <c r="R146" s="254"/>
      <c r="S146" s="254"/>
      <c r="T146" s="255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56" t="s">
        <v>231</v>
      </c>
      <c r="AU146" s="256" t="s">
        <v>86</v>
      </c>
      <c r="AV146" s="14" t="s">
        <v>86</v>
      </c>
      <c r="AW146" s="14" t="s">
        <v>37</v>
      </c>
      <c r="AX146" s="14" t="s">
        <v>76</v>
      </c>
      <c r="AY146" s="256" t="s">
        <v>219</v>
      </c>
    </row>
    <row r="147" s="14" customFormat="1">
      <c r="A147" s="14"/>
      <c r="B147" s="246"/>
      <c r="C147" s="247"/>
      <c r="D147" s="229" t="s">
        <v>231</v>
      </c>
      <c r="E147" s="248" t="s">
        <v>19</v>
      </c>
      <c r="F147" s="249" t="s">
        <v>2570</v>
      </c>
      <c r="G147" s="247"/>
      <c r="H147" s="250">
        <v>43.990000000000002</v>
      </c>
      <c r="I147" s="251"/>
      <c r="J147" s="247"/>
      <c r="K147" s="247"/>
      <c r="L147" s="252"/>
      <c r="M147" s="253"/>
      <c r="N147" s="254"/>
      <c r="O147" s="254"/>
      <c r="P147" s="254"/>
      <c r="Q147" s="254"/>
      <c r="R147" s="254"/>
      <c r="S147" s="254"/>
      <c r="T147" s="255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56" t="s">
        <v>231</v>
      </c>
      <c r="AU147" s="256" t="s">
        <v>86</v>
      </c>
      <c r="AV147" s="14" t="s">
        <v>86</v>
      </c>
      <c r="AW147" s="14" t="s">
        <v>37</v>
      </c>
      <c r="AX147" s="14" t="s">
        <v>76</v>
      </c>
      <c r="AY147" s="256" t="s">
        <v>219</v>
      </c>
    </row>
    <row r="148" s="13" customFormat="1">
      <c r="A148" s="13"/>
      <c r="B148" s="236"/>
      <c r="C148" s="237"/>
      <c r="D148" s="229" t="s">
        <v>231</v>
      </c>
      <c r="E148" s="238" t="s">
        <v>19</v>
      </c>
      <c r="F148" s="239" t="s">
        <v>2546</v>
      </c>
      <c r="G148" s="237"/>
      <c r="H148" s="238" t="s">
        <v>19</v>
      </c>
      <c r="I148" s="240"/>
      <c r="J148" s="237"/>
      <c r="K148" s="237"/>
      <c r="L148" s="241"/>
      <c r="M148" s="242"/>
      <c r="N148" s="243"/>
      <c r="O148" s="243"/>
      <c r="P148" s="243"/>
      <c r="Q148" s="243"/>
      <c r="R148" s="243"/>
      <c r="S148" s="243"/>
      <c r="T148" s="244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5" t="s">
        <v>231</v>
      </c>
      <c r="AU148" s="245" t="s">
        <v>86</v>
      </c>
      <c r="AV148" s="13" t="s">
        <v>84</v>
      </c>
      <c r="AW148" s="13" t="s">
        <v>37</v>
      </c>
      <c r="AX148" s="13" t="s">
        <v>76</v>
      </c>
      <c r="AY148" s="245" t="s">
        <v>219</v>
      </c>
    </row>
    <row r="149" s="14" customFormat="1">
      <c r="A149" s="14"/>
      <c r="B149" s="246"/>
      <c r="C149" s="247"/>
      <c r="D149" s="229" t="s">
        <v>231</v>
      </c>
      <c r="E149" s="248" t="s">
        <v>19</v>
      </c>
      <c r="F149" s="249" t="s">
        <v>2571</v>
      </c>
      <c r="G149" s="247"/>
      <c r="H149" s="250">
        <v>2.4700000000000002</v>
      </c>
      <c r="I149" s="251"/>
      <c r="J149" s="247"/>
      <c r="K149" s="247"/>
      <c r="L149" s="252"/>
      <c r="M149" s="253"/>
      <c r="N149" s="254"/>
      <c r="O149" s="254"/>
      <c r="P149" s="254"/>
      <c r="Q149" s="254"/>
      <c r="R149" s="254"/>
      <c r="S149" s="254"/>
      <c r="T149" s="255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56" t="s">
        <v>231</v>
      </c>
      <c r="AU149" s="256" t="s">
        <v>86</v>
      </c>
      <c r="AV149" s="14" t="s">
        <v>86</v>
      </c>
      <c r="AW149" s="14" t="s">
        <v>37</v>
      </c>
      <c r="AX149" s="14" t="s">
        <v>76</v>
      </c>
      <c r="AY149" s="256" t="s">
        <v>219</v>
      </c>
    </row>
    <row r="150" s="15" customFormat="1">
      <c r="A150" s="15"/>
      <c r="B150" s="257"/>
      <c r="C150" s="258"/>
      <c r="D150" s="229" t="s">
        <v>231</v>
      </c>
      <c r="E150" s="259" t="s">
        <v>1076</v>
      </c>
      <c r="F150" s="260" t="s">
        <v>236</v>
      </c>
      <c r="G150" s="258"/>
      <c r="H150" s="261">
        <v>155.31999999999999</v>
      </c>
      <c r="I150" s="262"/>
      <c r="J150" s="258"/>
      <c r="K150" s="258"/>
      <c r="L150" s="263"/>
      <c r="M150" s="264"/>
      <c r="N150" s="265"/>
      <c r="O150" s="265"/>
      <c r="P150" s="265"/>
      <c r="Q150" s="265"/>
      <c r="R150" s="265"/>
      <c r="S150" s="265"/>
      <c r="T150" s="266"/>
      <c r="U150" s="15"/>
      <c r="V150" s="15"/>
      <c r="W150" s="15"/>
      <c r="X150" s="15"/>
      <c r="Y150" s="15"/>
      <c r="Z150" s="15"/>
      <c r="AA150" s="15"/>
      <c r="AB150" s="15"/>
      <c r="AC150" s="15"/>
      <c r="AD150" s="15"/>
      <c r="AE150" s="15"/>
      <c r="AT150" s="267" t="s">
        <v>231</v>
      </c>
      <c r="AU150" s="267" t="s">
        <v>86</v>
      </c>
      <c r="AV150" s="15" t="s">
        <v>225</v>
      </c>
      <c r="AW150" s="15" t="s">
        <v>37</v>
      </c>
      <c r="AX150" s="15" t="s">
        <v>84</v>
      </c>
      <c r="AY150" s="267" t="s">
        <v>219</v>
      </c>
    </row>
    <row r="151" s="2" customFormat="1" ht="16.5" customHeight="1">
      <c r="A151" s="40"/>
      <c r="B151" s="41"/>
      <c r="C151" s="216" t="s">
        <v>261</v>
      </c>
      <c r="D151" s="216" t="s">
        <v>221</v>
      </c>
      <c r="E151" s="217" t="s">
        <v>1155</v>
      </c>
      <c r="F151" s="218" t="s">
        <v>1156</v>
      </c>
      <c r="G151" s="219" t="s">
        <v>152</v>
      </c>
      <c r="H151" s="220">
        <v>217.37000000000001</v>
      </c>
      <c r="I151" s="221"/>
      <c r="J151" s="222">
        <f>ROUND(I151*H151,2)</f>
        <v>0</v>
      </c>
      <c r="K151" s="218" t="s">
        <v>224</v>
      </c>
      <c r="L151" s="46"/>
      <c r="M151" s="223" t="s">
        <v>19</v>
      </c>
      <c r="N151" s="224" t="s">
        <v>47</v>
      </c>
      <c r="O151" s="86"/>
      <c r="P151" s="225">
        <f>O151*H151</f>
        <v>0</v>
      </c>
      <c r="Q151" s="225">
        <v>0.00085999999999999998</v>
      </c>
      <c r="R151" s="225">
        <f>Q151*H151</f>
        <v>0.1869382</v>
      </c>
      <c r="S151" s="225">
        <v>0</v>
      </c>
      <c r="T151" s="226">
        <f>S151*H151</f>
        <v>0</v>
      </c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R151" s="227" t="s">
        <v>225</v>
      </c>
      <c r="AT151" s="227" t="s">
        <v>221</v>
      </c>
      <c r="AU151" s="227" t="s">
        <v>86</v>
      </c>
      <c r="AY151" s="19" t="s">
        <v>219</v>
      </c>
      <c r="BE151" s="228">
        <f>IF(N151="základní",J151,0)</f>
        <v>0</v>
      </c>
      <c r="BF151" s="228">
        <f>IF(N151="snížená",J151,0)</f>
        <v>0</v>
      </c>
      <c r="BG151" s="228">
        <f>IF(N151="zákl. přenesená",J151,0)</f>
        <v>0</v>
      </c>
      <c r="BH151" s="228">
        <f>IF(N151="sníž. přenesená",J151,0)</f>
        <v>0</v>
      </c>
      <c r="BI151" s="228">
        <f>IF(N151="nulová",J151,0)</f>
        <v>0</v>
      </c>
      <c r="BJ151" s="19" t="s">
        <v>84</v>
      </c>
      <c r="BK151" s="228">
        <f>ROUND(I151*H151,2)</f>
        <v>0</v>
      </c>
      <c r="BL151" s="19" t="s">
        <v>225</v>
      </c>
      <c r="BM151" s="227" t="s">
        <v>2572</v>
      </c>
    </row>
    <row r="152" s="2" customFormat="1">
      <c r="A152" s="40"/>
      <c r="B152" s="41"/>
      <c r="C152" s="42"/>
      <c r="D152" s="229" t="s">
        <v>227</v>
      </c>
      <c r="E152" s="42"/>
      <c r="F152" s="230" t="s">
        <v>1158</v>
      </c>
      <c r="G152" s="42"/>
      <c r="H152" s="42"/>
      <c r="I152" s="231"/>
      <c r="J152" s="42"/>
      <c r="K152" s="42"/>
      <c r="L152" s="46"/>
      <c r="M152" s="232"/>
      <c r="N152" s="233"/>
      <c r="O152" s="86"/>
      <c r="P152" s="86"/>
      <c r="Q152" s="86"/>
      <c r="R152" s="86"/>
      <c r="S152" s="86"/>
      <c r="T152" s="87"/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T152" s="19" t="s">
        <v>227</v>
      </c>
      <c r="AU152" s="19" t="s">
        <v>86</v>
      </c>
    </row>
    <row r="153" s="2" customFormat="1">
      <c r="A153" s="40"/>
      <c r="B153" s="41"/>
      <c r="C153" s="42"/>
      <c r="D153" s="234" t="s">
        <v>229</v>
      </c>
      <c r="E153" s="42"/>
      <c r="F153" s="235" t="s">
        <v>1159</v>
      </c>
      <c r="G153" s="42"/>
      <c r="H153" s="42"/>
      <c r="I153" s="231"/>
      <c r="J153" s="42"/>
      <c r="K153" s="42"/>
      <c r="L153" s="46"/>
      <c r="M153" s="232"/>
      <c r="N153" s="233"/>
      <c r="O153" s="86"/>
      <c r="P153" s="86"/>
      <c r="Q153" s="86"/>
      <c r="R153" s="86"/>
      <c r="S153" s="86"/>
      <c r="T153" s="87"/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T153" s="19" t="s">
        <v>229</v>
      </c>
      <c r="AU153" s="19" t="s">
        <v>86</v>
      </c>
    </row>
    <row r="154" s="14" customFormat="1">
      <c r="A154" s="14"/>
      <c r="B154" s="246"/>
      <c r="C154" s="247"/>
      <c r="D154" s="229" t="s">
        <v>231</v>
      </c>
      <c r="E154" s="248" t="s">
        <v>19</v>
      </c>
      <c r="F154" s="249" t="s">
        <v>1064</v>
      </c>
      <c r="G154" s="247"/>
      <c r="H154" s="250">
        <v>217.37000000000001</v>
      </c>
      <c r="I154" s="251"/>
      <c r="J154" s="247"/>
      <c r="K154" s="247"/>
      <c r="L154" s="252"/>
      <c r="M154" s="253"/>
      <c r="N154" s="254"/>
      <c r="O154" s="254"/>
      <c r="P154" s="254"/>
      <c r="Q154" s="254"/>
      <c r="R154" s="254"/>
      <c r="S154" s="254"/>
      <c r="T154" s="255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56" t="s">
        <v>231</v>
      </c>
      <c r="AU154" s="256" t="s">
        <v>86</v>
      </c>
      <c r="AV154" s="14" t="s">
        <v>86</v>
      </c>
      <c r="AW154" s="14" t="s">
        <v>37</v>
      </c>
      <c r="AX154" s="14" t="s">
        <v>84</v>
      </c>
      <c r="AY154" s="256" t="s">
        <v>219</v>
      </c>
    </row>
    <row r="155" s="2" customFormat="1" ht="16.5" customHeight="1">
      <c r="A155" s="40"/>
      <c r="B155" s="41"/>
      <c r="C155" s="216" t="s">
        <v>269</v>
      </c>
      <c r="D155" s="216" t="s">
        <v>221</v>
      </c>
      <c r="E155" s="217" t="s">
        <v>1608</v>
      </c>
      <c r="F155" s="218" t="s">
        <v>1609</v>
      </c>
      <c r="G155" s="219" t="s">
        <v>152</v>
      </c>
      <c r="H155" s="220">
        <v>2.6200000000000001</v>
      </c>
      <c r="I155" s="221"/>
      <c r="J155" s="222">
        <f>ROUND(I155*H155,2)</f>
        <v>0</v>
      </c>
      <c r="K155" s="218" t="s">
        <v>19</v>
      </c>
      <c r="L155" s="46"/>
      <c r="M155" s="223" t="s">
        <v>19</v>
      </c>
      <c r="N155" s="224" t="s">
        <v>47</v>
      </c>
      <c r="O155" s="86"/>
      <c r="P155" s="225">
        <f>O155*H155</f>
        <v>0</v>
      </c>
      <c r="Q155" s="225">
        <v>0.00085999999999999998</v>
      </c>
      <c r="R155" s="225">
        <f>Q155*H155</f>
        <v>0.0022531999999999999</v>
      </c>
      <c r="S155" s="225">
        <v>0</v>
      </c>
      <c r="T155" s="226">
        <f>S155*H155</f>
        <v>0</v>
      </c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R155" s="227" t="s">
        <v>225</v>
      </c>
      <c r="AT155" s="227" t="s">
        <v>221</v>
      </c>
      <c r="AU155" s="227" t="s">
        <v>86</v>
      </c>
      <c r="AY155" s="19" t="s">
        <v>219</v>
      </c>
      <c r="BE155" s="228">
        <f>IF(N155="základní",J155,0)</f>
        <v>0</v>
      </c>
      <c r="BF155" s="228">
        <f>IF(N155="snížená",J155,0)</f>
        <v>0</v>
      </c>
      <c r="BG155" s="228">
        <f>IF(N155="zákl. přenesená",J155,0)</f>
        <v>0</v>
      </c>
      <c r="BH155" s="228">
        <f>IF(N155="sníž. přenesená",J155,0)</f>
        <v>0</v>
      </c>
      <c r="BI155" s="228">
        <f>IF(N155="nulová",J155,0)</f>
        <v>0</v>
      </c>
      <c r="BJ155" s="19" t="s">
        <v>84</v>
      </c>
      <c r="BK155" s="228">
        <f>ROUND(I155*H155,2)</f>
        <v>0</v>
      </c>
      <c r="BL155" s="19" t="s">
        <v>225</v>
      </c>
      <c r="BM155" s="227" t="s">
        <v>2573</v>
      </c>
    </row>
    <row r="156" s="2" customFormat="1">
      <c r="A156" s="40"/>
      <c r="B156" s="41"/>
      <c r="C156" s="42"/>
      <c r="D156" s="229" t="s">
        <v>227</v>
      </c>
      <c r="E156" s="42"/>
      <c r="F156" s="230" t="s">
        <v>1611</v>
      </c>
      <c r="G156" s="42"/>
      <c r="H156" s="42"/>
      <c r="I156" s="231"/>
      <c r="J156" s="42"/>
      <c r="K156" s="42"/>
      <c r="L156" s="46"/>
      <c r="M156" s="232"/>
      <c r="N156" s="233"/>
      <c r="O156" s="86"/>
      <c r="P156" s="86"/>
      <c r="Q156" s="86"/>
      <c r="R156" s="86"/>
      <c r="S156" s="86"/>
      <c r="T156" s="87"/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T156" s="19" t="s">
        <v>227</v>
      </c>
      <c r="AU156" s="19" t="s">
        <v>86</v>
      </c>
    </row>
    <row r="157" s="14" customFormat="1">
      <c r="A157" s="14"/>
      <c r="B157" s="246"/>
      <c r="C157" s="247"/>
      <c r="D157" s="229" t="s">
        <v>231</v>
      </c>
      <c r="E157" s="248" t="s">
        <v>19</v>
      </c>
      <c r="F157" s="249" t="s">
        <v>1469</v>
      </c>
      <c r="G157" s="247"/>
      <c r="H157" s="250">
        <v>2.6200000000000001</v>
      </c>
      <c r="I157" s="251"/>
      <c r="J157" s="247"/>
      <c r="K157" s="247"/>
      <c r="L157" s="252"/>
      <c r="M157" s="253"/>
      <c r="N157" s="254"/>
      <c r="O157" s="254"/>
      <c r="P157" s="254"/>
      <c r="Q157" s="254"/>
      <c r="R157" s="254"/>
      <c r="S157" s="254"/>
      <c r="T157" s="255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56" t="s">
        <v>231</v>
      </c>
      <c r="AU157" s="256" t="s">
        <v>86</v>
      </c>
      <c r="AV157" s="14" t="s">
        <v>86</v>
      </c>
      <c r="AW157" s="14" t="s">
        <v>37</v>
      </c>
      <c r="AX157" s="14" t="s">
        <v>84</v>
      </c>
      <c r="AY157" s="256" t="s">
        <v>219</v>
      </c>
    </row>
    <row r="158" s="2" customFormat="1" ht="16.5" customHeight="1">
      <c r="A158" s="40"/>
      <c r="B158" s="41"/>
      <c r="C158" s="216" t="s">
        <v>300</v>
      </c>
      <c r="D158" s="216" t="s">
        <v>221</v>
      </c>
      <c r="E158" s="217" t="s">
        <v>1160</v>
      </c>
      <c r="F158" s="218" t="s">
        <v>1161</v>
      </c>
      <c r="G158" s="219" t="s">
        <v>152</v>
      </c>
      <c r="H158" s="220">
        <v>155.31999999999999</v>
      </c>
      <c r="I158" s="221"/>
      <c r="J158" s="222">
        <f>ROUND(I158*H158,2)</f>
        <v>0</v>
      </c>
      <c r="K158" s="218" t="s">
        <v>224</v>
      </c>
      <c r="L158" s="46"/>
      <c r="M158" s="223" t="s">
        <v>19</v>
      </c>
      <c r="N158" s="224" t="s">
        <v>47</v>
      </c>
      <c r="O158" s="86"/>
      <c r="P158" s="225">
        <f>O158*H158</f>
        <v>0</v>
      </c>
      <c r="Q158" s="225">
        <v>0.0010200000000000001</v>
      </c>
      <c r="R158" s="225">
        <f>Q158*H158</f>
        <v>0.1584264</v>
      </c>
      <c r="S158" s="225">
        <v>0</v>
      </c>
      <c r="T158" s="226">
        <f>S158*H158</f>
        <v>0</v>
      </c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R158" s="227" t="s">
        <v>225</v>
      </c>
      <c r="AT158" s="227" t="s">
        <v>221</v>
      </c>
      <c r="AU158" s="227" t="s">
        <v>86</v>
      </c>
      <c r="AY158" s="19" t="s">
        <v>219</v>
      </c>
      <c r="BE158" s="228">
        <f>IF(N158="základní",J158,0)</f>
        <v>0</v>
      </c>
      <c r="BF158" s="228">
        <f>IF(N158="snížená",J158,0)</f>
        <v>0</v>
      </c>
      <c r="BG158" s="228">
        <f>IF(N158="zákl. přenesená",J158,0)</f>
        <v>0</v>
      </c>
      <c r="BH158" s="228">
        <f>IF(N158="sníž. přenesená",J158,0)</f>
        <v>0</v>
      </c>
      <c r="BI158" s="228">
        <f>IF(N158="nulová",J158,0)</f>
        <v>0</v>
      </c>
      <c r="BJ158" s="19" t="s">
        <v>84</v>
      </c>
      <c r="BK158" s="228">
        <f>ROUND(I158*H158,2)</f>
        <v>0</v>
      </c>
      <c r="BL158" s="19" t="s">
        <v>225</v>
      </c>
      <c r="BM158" s="227" t="s">
        <v>2574</v>
      </c>
    </row>
    <row r="159" s="2" customFormat="1">
      <c r="A159" s="40"/>
      <c r="B159" s="41"/>
      <c r="C159" s="42"/>
      <c r="D159" s="229" t="s">
        <v>227</v>
      </c>
      <c r="E159" s="42"/>
      <c r="F159" s="230" t="s">
        <v>1163</v>
      </c>
      <c r="G159" s="42"/>
      <c r="H159" s="42"/>
      <c r="I159" s="231"/>
      <c r="J159" s="42"/>
      <c r="K159" s="42"/>
      <c r="L159" s="46"/>
      <c r="M159" s="232"/>
      <c r="N159" s="233"/>
      <c r="O159" s="86"/>
      <c r="P159" s="86"/>
      <c r="Q159" s="86"/>
      <c r="R159" s="86"/>
      <c r="S159" s="86"/>
      <c r="T159" s="87"/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T159" s="19" t="s">
        <v>227</v>
      </c>
      <c r="AU159" s="19" t="s">
        <v>86</v>
      </c>
    </row>
    <row r="160" s="2" customFormat="1">
      <c r="A160" s="40"/>
      <c r="B160" s="41"/>
      <c r="C160" s="42"/>
      <c r="D160" s="234" t="s">
        <v>229</v>
      </c>
      <c r="E160" s="42"/>
      <c r="F160" s="235" t="s">
        <v>1164</v>
      </c>
      <c r="G160" s="42"/>
      <c r="H160" s="42"/>
      <c r="I160" s="231"/>
      <c r="J160" s="42"/>
      <c r="K160" s="42"/>
      <c r="L160" s="46"/>
      <c r="M160" s="232"/>
      <c r="N160" s="233"/>
      <c r="O160" s="86"/>
      <c r="P160" s="86"/>
      <c r="Q160" s="86"/>
      <c r="R160" s="86"/>
      <c r="S160" s="86"/>
      <c r="T160" s="87"/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T160" s="19" t="s">
        <v>229</v>
      </c>
      <c r="AU160" s="19" t="s">
        <v>86</v>
      </c>
    </row>
    <row r="161" s="14" customFormat="1">
      <c r="A161" s="14"/>
      <c r="B161" s="246"/>
      <c r="C161" s="247"/>
      <c r="D161" s="229" t="s">
        <v>231</v>
      </c>
      <c r="E161" s="248" t="s">
        <v>19</v>
      </c>
      <c r="F161" s="249" t="s">
        <v>1076</v>
      </c>
      <c r="G161" s="247"/>
      <c r="H161" s="250">
        <v>155.31999999999999</v>
      </c>
      <c r="I161" s="251"/>
      <c r="J161" s="247"/>
      <c r="K161" s="247"/>
      <c r="L161" s="252"/>
      <c r="M161" s="253"/>
      <c r="N161" s="254"/>
      <c r="O161" s="254"/>
      <c r="P161" s="254"/>
      <c r="Q161" s="254"/>
      <c r="R161" s="254"/>
      <c r="S161" s="254"/>
      <c r="T161" s="255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56" t="s">
        <v>231</v>
      </c>
      <c r="AU161" s="256" t="s">
        <v>86</v>
      </c>
      <c r="AV161" s="14" t="s">
        <v>86</v>
      </c>
      <c r="AW161" s="14" t="s">
        <v>37</v>
      </c>
      <c r="AX161" s="14" t="s">
        <v>84</v>
      </c>
      <c r="AY161" s="256" t="s">
        <v>219</v>
      </c>
    </row>
    <row r="162" s="2" customFormat="1" ht="16.5" customHeight="1">
      <c r="A162" s="40"/>
      <c r="B162" s="41"/>
      <c r="C162" s="216" t="s">
        <v>309</v>
      </c>
      <c r="D162" s="216" t="s">
        <v>221</v>
      </c>
      <c r="E162" s="217" t="s">
        <v>1165</v>
      </c>
      <c r="F162" s="218" t="s">
        <v>1166</v>
      </c>
      <c r="G162" s="219" t="s">
        <v>182</v>
      </c>
      <c r="H162" s="220">
        <v>10.128</v>
      </c>
      <c r="I162" s="221"/>
      <c r="J162" s="222">
        <f>ROUND(I162*H162,2)</f>
        <v>0</v>
      </c>
      <c r="K162" s="218" t="s">
        <v>224</v>
      </c>
      <c r="L162" s="46"/>
      <c r="M162" s="223" t="s">
        <v>19</v>
      </c>
      <c r="N162" s="224" t="s">
        <v>47</v>
      </c>
      <c r="O162" s="86"/>
      <c r="P162" s="225">
        <f>O162*H162</f>
        <v>0</v>
      </c>
      <c r="Q162" s="225">
        <v>1.09528</v>
      </c>
      <c r="R162" s="225">
        <f>Q162*H162</f>
        <v>11.09299584</v>
      </c>
      <c r="S162" s="225">
        <v>0</v>
      </c>
      <c r="T162" s="226">
        <f>S162*H162</f>
        <v>0</v>
      </c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R162" s="227" t="s">
        <v>225</v>
      </c>
      <c r="AT162" s="227" t="s">
        <v>221</v>
      </c>
      <c r="AU162" s="227" t="s">
        <v>86</v>
      </c>
      <c r="AY162" s="19" t="s">
        <v>219</v>
      </c>
      <c r="BE162" s="228">
        <f>IF(N162="základní",J162,0)</f>
        <v>0</v>
      </c>
      <c r="BF162" s="228">
        <f>IF(N162="snížená",J162,0)</f>
        <v>0</v>
      </c>
      <c r="BG162" s="228">
        <f>IF(N162="zákl. přenesená",J162,0)</f>
        <v>0</v>
      </c>
      <c r="BH162" s="228">
        <f>IF(N162="sníž. přenesená",J162,0)</f>
        <v>0</v>
      </c>
      <c r="BI162" s="228">
        <f>IF(N162="nulová",J162,0)</f>
        <v>0</v>
      </c>
      <c r="BJ162" s="19" t="s">
        <v>84</v>
      </c>
      <c r="BK162" s="228">
        <f>ROUND(I162*H162,2)</f>
        <v>0</v>
      </c>
      <c r="BL162" s="19" t="s">
        <v>225</v>
      </c>
      <c r="BM162" s="227" t="s">
        <v>2575</v>
      </c>
    </row>
    <row r="163" s="2" customFormat="1">
      <c r="A163" s="40"/>
      <c r="B163" s="41"/>
      <c r="C163" s="42"/>
      <c r="D163" s="229" t="s">
        <v>227</v>
      </c>
      <c r="E163" s="42"/>
      <c r="F163" s="230" t="s">
        <v>1168</v>
      </c>
      <c r="G163" s="42"/>
      <c r="H163" s="42"/>
      <c r="I163" s="231"/>
      <c r="J163" s="42"/>
      <c r="K163" s="42"/>
      <c r="L163" s="46"/>
      <c r="M163" s="232"/>
      <c r="N163" s="233"/>
      <c r="O163" s="86"/>
      <c r="P163" s="86"/>
      <c r="Q163" s="86"/>
      <c r="R163" s="86"/>
      <c r="S163" s="86"/>
      <c r="T163" s="87"/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  <c r="AT163" s="19" t="s">
        <v>227</v>
      </c>
      <c r="AU163" s="19" t="s">
        <v>86</v>
      </c>
    </row>
    <row r="164" s="2" customFormat="1">
      <c r="A164" s="40"/>
      <c r="B164" s="41"/>
      <c r="C164" s="42"/>
      <c r="D164" s="234" t="s">
        <v>229</v>
      </c>
      <c r="E164" s="42"/>
      <c r="F164" s="235" t="s">
        <v>1169</v>
      </c>
      <c r="G164" s="42"/>
      <c r="H164" s="42"/>
      <c r="I164" s="231"/>
      <c r="J164" s="42"/>
      <c r="K164" s="42"/>
      <c r="L164" s="46"/>
      <c r="M164" s="232"/>
      <c r="N164" s="233"/>
      <c r="O164" s="86"/>
      <c r="P164" s="86"/>
      <c r="Q164" s="86"/>
      <c r="R164" s="86"/>
      <c r="S164" s="86"/>
      <c r="T164" s="87"/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T164" s="19" t="s">
        <v>229</v>
      </c>
      <c r="AU164" s="19" t="s">
        <v>86</v>
      </c>
    </row>
    <row r="165" s="14" customFormat="1">
      <c r="A165" s="14"/>
      <c r="B165" s="246"/>
      <c r="C165" s="247"/>
      <c r="D165" s="229" t="s">
        <v>231</v>
      </c>
      <c r="E165" s="248" t="s">
        <v>19</v>
      </c>
      <c r="F165" s="249" t="s">
        <v>1170</v>
      </c>
      <c r="G165" s="247"/>
      <c r="H165" s="250">
        <v>10.128</v>
      </c>
      <c r="I165" s="251"/>
      <c r="J165" s="247"/>
      <c r="K165" s="247"/>
      <c r="L165" s="252"/>
      <c r="M165" s="253"/>
      <c r="N165" s="254"/>
      <c r="O165" s="254"/>
      <c r="P165" s="254"/>
      <c r="Q165" s="254"/>
      <c r="R165" s="254"/>
      <c r="S165" s="254"/>
      <c r="T165" s="255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56" t="s">
        <v>231</v>
      </c>
      <c r="AU165" s="256" t="s">
        <v>86</v>
      </c>
      <c r="AV165" s="14" t="s">
        <v>86</v>
      </c>
      <c r="AW165" s="14" t="s">
        <v>37</v>
      </c>
      <c r="AX165" s="14" t="s">
        <v>84</v>
      </c>
      <c r="AY165" s="256" t="s">
        <v>219</v>
      </c>
    </row>
    <row r="166" s="2" customFormat="1" ht="16.5" customHeight="1">
      <c r="A166" s="40"/>
      <c r="B166" s="41"/>
      <c r="C166" s="216" t="s">
        <v>317</v>
      </c>
      <c r="D166" s="216" t="s">
        <v>221</v>
      </c>
      <c r="E166" s="217" t="s">
        <v>1171</v>
      </c>
      <c r="F166" s="218" t="s">
        <v>1172</v>
      </c>
      <c r="G166" s="219" t="s">
        <v>182</v>
      </c>
      <c r="H166" s="220">
        <v>21.704000000000001</v>
      </c>
      <c r="I166" s="221"/>
      <c r="J166" s="222">
        <f>ROUND(I166*H166,2)</f>
        <v>0</v>
      </c>
      <c r="K166" s="218" t="s">
        <v>224</v>
      </c>
      <c r="L166" s="46"/>
      <c r="M166" s="223" t="s">
        <v>19</v>
      </c>
      <c r="N166" s="224" t="s">
        <v>47</v>
      </c>
      <c r="O166" s="86"/>
      <c r="P166" s="225">
        <f>O166*H166</f>
        <v>0</v>
      </c>
      <c r="Q166" s="225">
        <v>1.0556000000000001</v>
      </c>
      <c r="R166" s="225">
        <f>Q166*H166</f>
        <v>22.910742400000004</v>
      </c>
      <c r="S166" s="225">
        <v>0</v>
      </c>
      <c r="T166" s="226">
        <f>S166*H166</f>
        <v>0</v>
      </c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R166" s="227" t="s">
        <v>225</v>
      </c>
      <c r="AT166" s="227" t="s">
        <v>221</v>
      </c>
      <c r="AU166" s="227" t="s">
        <v>86</v>
      </c>
      <c r="AY166" s="19" t="s">
        <v>219</v>
      </c>
      <c r="BE166" s="228">
        <f>IF(N166="základní",J166,0)</f>
        <v>0</v>
      </c>
      <c r="BF166" s="228">
        <f>IF(N166="snížená",J166,0)</f>
        <v>0</v>
      </c>
      <c r="BG166" s="228">
        <f>IF(N166="zákl. přenesená",J166,0)</f>
        <v>0</v>
      </c>
      <c r="BH166" s="228">
        <f>IF(N166="sníž. přenesená",J166,0)</f>
        <v>0</v>
      </c>
      <c r="BI166" s="228">
        <f>IF(N166="nulová",J166,0)</f>
        <v>0</v>
      </c>
      <c r="BJ166" s="19" t="s">
        <v>84</v>
      </c>
      <c r="BK166" s="228">
        <f>ROUND(I166*H166,2)</f>
        <v>0</v>
      </c>
      <c r="BL166" s="19" t="s">
        <v>225</v>
      </c>
      <c r="BM166" s="227" t="s">
        <v>2576</v>
      </c>
    </row>
    <row r="167" s="2" customFormat="1">
      <c r="A167" s="40"/>
      <c r="B167" s="41"/>
      <c r="C167" s="42"/>
      <c r="D167" s="229" t="s">
        <v>227</v>
      </c>
      <c r="E167" s="42"/>
      <c r="F167" s="230" t="s">
        <v>1174</v>
      </c>
      <c r="G167" s="42"/>
      <c r="H167" s="42"/>
      <c r="I167" s="231"/>
      <c r="J167" s="42"/>
      <c r="K167" s="42"/>
      <c r="L167" s="46"/>
      <c r="M167" s="232"/>
      <c r="N167" s="233"/>
      <c r="O167" s="86"/>
      <c r="P167" s="86"/>
      <c r="Q167" s="86"/>
      <c r="R167" s="86"/>
      <c r="S167" s="86"/>
      <c r="T167" s="87"/>
      <c r="U167" s="40"/>
      <c r="V167" s="40"/>
      <c r="W167" s="40"/>
      <c r="X167" s="40"/>
      <c r="Y167" s="40"/>
      <c r="Z167" s="40"/>
      <c r="AA167" s="40"/>
      <c r="AB167" s="40"/>
      <c r="AC167" s="40"/>
      <c r="AD167" s="40"/>
      <c r="AE167" s="40"/>
      <c r="AT167" s="19" t="s">
        <v>227</v>
      </c>
      <c r="AU167" s="19" t="s">
        <v>86</v>
      </c>
    </row>
    <row r="168" s="2" customFormat="1">
      <c r="A168" s="40"/>
      <c r="B168" s="41"/>
      <c r="C168" s="42"/>
      <c r="D168" s="234" t="s">
        <v>229</v>
      </c>
      <c r="E168" s="42"/>
      <c r="F168" s="235" t="s">
        <v>1175</v>
      </c>
      <c r="G168" s="42"/>
      <c r="H168" s="42"/>
      <c r="I168" s="231"/>
      <c r="J168" s="42"/>
      <c r="K168" s="42"/>
      <c r="L168" s="46"/>
      <c r="M168" s="232"/>
      <c r="N168" s="233"/>
      <c r="O168" s="86"/>
      <c r="P168" s="86"/>
      <c r="Q168" s="86"/>
      <c r="R168" s="86"/>
      <c r="S168" s="86"/>
      <c r="T168" s="87"/>
      <c r="U168" s="40"/>
      <c r="V168" s="40"/>
      <c r="W168" s="40"/>
      <c r="X168" s="40"/>
      <c r="Y168" s="40"/>
      <c r="Z168" s="40"/>
      <c r="AA168" s="40"/>
      <c r="AB168" s="40"/>
      <c r="AC168" s="40"/>
      <c r="AD168" s="40"/>
      <c r="AE168" s="40"/>
      <c r="AT168" s="19" t="s">
        <v>229</v>
      </c>
      <c r="AU168" s="19" t="s">
        <v>86</v>
      </c>
    </row>
    <row r="169" s="14" customFormat="1">
      <c r="A169" s="14"/>
      <c r="B169" s="246"/>
      <c r="C169" s="247"/>
      <c r="D169" s="229" t="s">
        <v>231</v>
      </c>
      <c r="E169" s="248" t="s">
        <v>19</v>
      </c>
      <c r="F169" s="249" t="s">
        <v>2577</v>
      </c>
      <c r="G169" s="247"/>
      <c r="H169" s="250">
        <v>21.704000000000001</v>
      </c>
      <c r="I169" s="251"/>
      <c r="J169" s="247"/>
      <c r="K169" s="247"/>
      <c r="L169" s="252"/>
      <c r="M169" s="253"/>
      <c r="N169" s="254"/>
      <c r="O169" s="254"/>
      <c r="P169" s="254"/>
      <c r="Q169" s="254"/>
      <c r="R169" s="254"/>
      <c r="S169" s="254"/>
      <c r="T169" s="255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56" t="s">
        <v>231</v>
      </c>
      <c r="AU169" s="256" t="s">
        <v>86</v>
      </c>
      <c r="AV169" s="14" t="s">
        <v>86</v>
      </c>
      <c r="AW169" s="14" t="s">
        <v>37</v>
      </c>
      <c r="AX169" s="14" t="s">
        <v>84</v>
      </c>
      <c r="AY169" s="256" t="s">
        <v>219</v>
      </c>
    </row>
    <row r="170" s="12" customFormat="1" ht="22.8" customHeight="1">
      <c r="A170" s="12"/>
      <c r="B170" s="200"/>
      <c r="C170" s="201"/>
      <c r="D170" s="202" t="s">
        <v>75</v>
      </c>
      <c r="E170" s="214" t="s">
        <v>225</v>
      </c>
      <c r="F170" s="214" t="s">
        <v>1190</v>
      </c>
      <c r="G170" s="201"/>
      <c r="H170" s="201"/>
      <c r="I170" s="204"/>
      <c r="J170" s="215">
        <f>BK170</f>
        <v>0</v>
      </c>
      <c r="K170" s="201"/>
      <c r="L170" s="206"/>
      <c r="M170" s="207"/>
      <c r="N170" s="208"/>
      <c r="O170" s="208"/>
      <c r="P170" s="209">
        <f>SUM(P171:P186)</f>
        <v>0</v>
      </c>
      <c r="Q170" s="208"/>
      <c r="R170" s="209">
        <f>SUM(R171:R186)</f>
        <v>21.897396500000003</v>
      </c>
      <c r="S170" s="208"/>
      <c r="T170" s="210">
        <f>SUM(T171:T186)</f>
        <v>0</v>
      </c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R170" s="211" t="s">
        <v>84</v>
      </c>
      <c r="AT170" s="212" t="s">
        <v>75</v>
      </c>
      <c r="AU170" s="212" t="s">
        <v>84</v>
      </c>
      <c r="AY170" s="211" t="s">
        <v>219</v>
      </c>
      <c r="BK170" s="213">
        <f>SUM(BK171:BK186)</f>
        <v>0</v>
      </c>
    </row>
    <row r="171" s="2" customFormat="1" ht="16.5" customHeight="1">
      <c r="A171" s="40"/>
      <c r="B171" s="41"/>
      <c r="C171" s="216" t="s">
        <v>327</v>
      </c>
      <c r="D171" s="216" t="s">
        <v>221</v>
      </c>
      <c r="E171" s="217" t="s">
        <v>2578</v>
      </c>
      <c r="F171" s="218" t="s">
        <v>2579</v>
      </c>
      <c r="G171" s="219" t="s">
        <v>152</v>
      </c>
      <c r="H171" s="220">
        <v>23.350000000000001</v>
      </c>
      <c r="I171" s="221"/>
      <c r="J171" s="222">
        <f>ROUND(I171*H171,2)</f>
        <v>0</v>
      </c>
      <c r="K171" s="218" t="s">
        <v>224</v>
      </c>
      <c r="L171" s="46"/>
      <c r="M171" s="223" t="s">
        <v>19</v>
      </c>
      <c r="N171" s="224" t="s">
        <v>47</v>
      </c>
      <c r="O171" s="86"/>
      <c r="P171" s="225">
        <f>O171*H171</f>
        <v>0</v>
      </c>
      <c r="Q171" s="225">
        <v>0</v>
      </c>
      <c r="R171" s="225">
        <f>Q171*H171</f>
        <v>0</v>
      </c>
      <c r="S171" s="225">
        <v>0</v>
      </c>
      <c r="T171" s="226">
        <f>S171*H171</f>
        <v>0</v>
      </c>
      <c r="U171" s="40"/>
      <c r="V171" s="40"/>
      <c r="W171" s="40"/>
      <c r="X171" s="40"/>
      <c r="Y171" s="40"/>
      <c r="Z171" s="40"/>
      <c r="AA171" s="40"/>
      <c r="AB171" s="40"/>
      <c r="AC171" s="40"/>
      <c r="AD171" s="40"/>
      <c r="AE171" s="40"/>
      <c r="AR171" s="227" t="s">
        <v>225</v>
      </c>
      <c r="AT171" s="227" t="s">
        <v>221</v>
      </c>
      <c r="AU171" s="227" t="s">
        <v>86</v>
      </c>
      <c r="AY171" s="19" t="s">
        <v>219</v>
      </c>
      <c r="BE171" s="228">
        <f>IF(N171="základní",J171,0)</f>
        <v>0</v>
      </c>
      <c r="BF171" s="228">
        <f>IF(N171="snížená",J171,0)</f>
        <v>0</v>
      </c>
      <c r="BG171" s="228">
        <f>IF(N171="zákl. přenesená",J171,0)</f>
        <v>0</v>
      </c>
      <c r="BH171" s="228">
        <f>IF(N171="sníž. přenesená",J171,0)</f>
        <v>0</v>
      </c>
      <c r="BI171" s="228">
        <f>IF(N171="nulová",J171,0)</f>
        <v>0</v>
      </c>
      <c r="BJ171" s="19" t="s">
        <v>84</v>
      </c>
      <c r="BK171" s="228">
        <f>ROUND(I171*H171,2)</f>
        <v>0</v>
      </c>
      <c r="BL171" s="19" t="s">
        <v>225</v>
      </c>
      <c r="BM171" s="227" t="s">
        <v>2580</v>
      </c>
    </row>
    <row r="172" s="2" customFormat="1">
      <c r="A172" s="40"/>
      <c r="B172" s="41"/>
      <c r="C172" s="42"/>
      <c r="D172" s="229" t="s">
        <v>227</v>
      </c>
      <c r="E172" s="42"/>
      <c r="F172" s="230" t="s">
        <v>2581</v>
      </c>
      <c r="G172" s="42"/>
      <c r="H172" s="42"/>
      <c r="I172" s="231"/>
      <c r="J172" s="42"/>
      <c r="K172" s="42"/>
      <c r="L172" s="46"/>
      <c r="M172" s="232"/>
      <c r="N172" s="233"/>
      <c r="O172" s="86"/>
      <c r="P172" s="86"/>
      <c r="Q172" s="86"/>
      <c r="R172" s="86"/>
      <c r="S172" s="86"/>
      <c r="T172" s="87"/>
      <c r="U172" s="40"/>
      <c r="V172" s="40"/>
      <c r="W172" s="40"/>
      <c r="X172" s="40"/>
      <c r="Y172" s="40"/>
      <c r="Z172" s="40"/>
      <c r="AA172" s="40"/>
      <c r="AB172" s="40"/>
      <c r="AC172" s="40"/>
      <c r="AD172" s="40"/>
      <c r="AE172" s="40"/>
      <c r="AT172" s="19" t="s">
        <v>227</v>
      </c>
      <c r="AU172" s="19" t="s">
        <v>86</v>
      </c>
    </row>
    <row r="173" s="2" customFormat="1">
      <c r="A173" s="40"/>
      <c r="B173" s="41"/>
      <c r="C173" s="42"/>
      <c r="D173" s="234" t="s">
        <v>229</v>
      </c>
      <c r="E173" s="42"/>
      <c r="F173" s="235" t="s">
        <v>2582</v>
      </c>
      <c r="G173" s="42"/>
      <c r="H173" s="42"/>
      <c r="I173" s="231"/>
      <c r="J173" s="42"/>
      <c r="K173" s="42"/>
      <c r="L173" s="46"/>
      <c r="M173" s="232"/>
      <c r="N173" s="233"/>
      <c r="O173" s="86"/>
      <c r="P173" s="86"/>
      <c r="Q173" s="86"/>
      <c r="R173" s="86"/>
      <c r="S173" s="86"/>
      <c r="T173" s="87"/>
      <c r="U173" s="40"/>
      <c r="V173" s="40"/>
      <c r="W173" s="40"/>
      <c r="X173" s="40"/>
      <c r="Y173" s="40"/>
      <c r="Z173" s="40"/>
      <c r="AA173" s="40"/>
      <c r="AB173" s="40"/>
      <c r="AC173" s="40"/>
      <c r="AD173" s="40"/>
      <c r="AE173" s="40"/>
      <c r="AT173" s="19" t="s">
        <v>229</v>
      </c>
      <c r="AU173" s="19" t="s">
        <v>86</v>
      </c>
    </row>
    <row r="174" s="14" customFormat="1">
      <c r="A174" s="14"/>
      <c r="B174" s="246"/>
      <c r="C174" s="247"/>
      <c r="D174" s="229" t="s">
        <v>231</v>
      </c>
      <c r="E174" s="248" t="s">
        <v>19</v>
      </c>
      <c r="F174" s="249" t="s">
        <v>2527</v>
      </c>
      <c r="G174" s="247"/>
      <c r="H174" s="250">
        <v>23.350000000000001</v>
      </c>
      <c r="I174" s="251"/>
      <c r="J174" s="247"/>
      <c r="K174" s="247"/>
      <c r="L174" s="252"/>
      <c r="M174" s="253"/>
      <c r="N174" s="254"/>
      <c r="O174" s="254"/>
      <c r="P174" s="254"/>
      <c r="Q174" s="254"/>
      <c r="R174" s="254"/>
      <c r="S174" s="254"/>
      <c r="T174" s="255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56" t="s">
        <v>231</v>
      </c>
      <c r="AU174" s="256" t="s">
        <v>86</v>
      </c>
      <c r="AV174" s="14" t="s">
        <v>86</v>
      </c>
      <c r="AW174" s="14" t="s">
        <v>37</v>
      </c>
      <c r="AX174" s="14" t="s">
        <v>84</v>
      </c>
      <c r="AY174" s="256" t="s">
        <v>219</v>
      </c>
    </row>
    <row r="175" s="2" customFormat="1" ht="16.5" customHeight="1">
      <c r="A175" s="40"/>
      <c r="B175" s="41"/>
      <c r="C175" s="216" t="s">
        <v>334</v>
      </c>
      <c r="D175" s="216" t="s">
        <v>221</v>
      </c>
      <c r="E175" s="217" t="s">
        <v>1259</v>
      </c>
      <c r="F175" s="218" t="s">
        <v>1260</v>
      </c>
      <c r="G175" s="219" t="s">
        <v>152</v>
      </c>
      <c r="H175" s="220">
        <v>249.19999999999999</v>
      </c>
      <c r="I175" s="221"/>
      <c r="J175" s="222">
        <f>ROUND(I175*H175,2)</f>
        <v>0</v>
      </c>
      <c r="K175" s="218" t="s">
        <v>224</v>
      </c>
      <c r="L175" s="46"/>
      <c r="M175" s="223" t="s">
        <v>19</v>
      </c>
      <c r="N175" s="224" t="s">
        <v>47</v>
      </c>
      <c r="O175" s="86"/>
      <c r="P175" s="225">
        <f>O175*H175</f>
        <v>0</v>
      </c>
      <c r="Q175" s="225">
        <v>0</v>
      </c>
      <c r="R175" s="225">
        <f>Q175*H175</f>
        <v>0</v>
      </c>
      <c r="S175" s="225">
        <v>0</v>
      </c>
      <c r="T175" s="226">
        <f>S175*H175</f>
        <v>0</v>
      </c>
      <c r="U175" s="40"/>
      <c r="V175" s="40"/>
      <c r="W175" s="40"/>
      <c r="X175" s="40"/>
      <c r="Y175" s="40"/>
      <c r="Z175" s="40"/>
      <c r="AA175" s="40"/>
      <c r="AB175" s="40"/>
      <c r="AC175" s="40"/>
      <c r="AD175" s="40"/>
      <c r="AE175" s="40"/>
      <c r="AR175" s="227" t="s">
        <v>225</v>
      </c>
      <c r="AT175" s="227" t="s">
        <v>221</v>
      </c>
      <c r="AU175" s="227" t="s">
        <v>86</v>
      </c>
      <c r="AY175" s="19" t="s">
        <v>219</v>
      </c>
      <c r="BE175" s="228">
        <f>IF(N175="základní",J175,0)</f>
        <v>0</v>
      </c>
      <c r="BF175" s="228">
        <f>IF(N175="snížená",J175,0)</f>
        <v>0</v>
      </c>
      <c r="BG175" s="228">
        <f>IF(N175="zákl. přenesená",J175,0)</f>
        <v>0</v>
      </c>
      <c r="BH175" s="228">
        <f>IF(N175="sníž. přenesená",J175,0)</f>
        <v>0</v>
      </c>
      <c r="BI175" s="228">
        <f>IF(N175="nulová",J175,0)</f>
        <v>0</v>
      </c>
      <c r="BJ175" s="19" t="s">
        <v>84</v>
      </c>
      <c r="BK175" s="228">
        <f>ROUND(I175*H175,2)</f>
        <v>0</v>
      </c>
      <c r="BL175" s="19" t="s">
        <v>225</v>
      </c>
      <c r="BM175" s="227" t="s">
        <v>2583</v>
      </c>
    </row>
    <row r="176" s="2" customFormat="1">
      <c r="A176" s="40"/>
      <c r="B176" s="41"/>
      <c r="C176" s="42"/>
      <c r="D176" s="229" t="s">
        <v>227</v>
      </c>
      <c r="E176" s="42"/>
      <c r="F176" s="230" t="s">
        <v>1262</v>
      </c>
      <c r="G176" s="42"/>
      <c r="H176" s="42"/>
      <c r="I176" s="231"/>
      <c r="J176" s="42"/>
      <c r="K176" s="42"/>
      <c r="L176" s="46"/>
      <c r="M176" s="232"/>
      <c r="N176" s="233"/>
      <c r="O176" s="86"/>
      <c r="P176" s="86"/>
      <c r="Q176" s="86"/>
      <c r="R176" s="86"/>
      <c r="S176" s="86"/>
      <c r="T176" s="87"/>
      <c r="U176" s="40"/>
      <c r="V176" s="40"/>
      <c r="W176" s="40"/>
      <c r="X176" s="40"/>
      <c r="Y176" s="40"/>
      <c r="Z176" s="40"/>
      <c r="AA176" s="40"/>
      <c r="AB176" s="40"/>
      <c r="AC176" s="40"/>
      <c r="AD176" s="40"/>
      <c r="AE176" s="40"/>
      <c r="AT176" s="19" t="s">
        <v>227</v>
      </c>
      <c r="AU176" s="19" t="s">
        <v>86</v>
      </c>
    </row>
    <row r="177" s="2" customFormat="1">
      <c r="A177" s="40"/>
      <c r="B177" s="41"/>
      <c r="C177" s="42"/>
      <c r="D177" s="234" t="s">
        <v>229</v>
      </c>
      <c r="E177" s="42"/>
      <c r="F177" s="235" t="s">
        <v>1263</v>
      </c>
      <c r="G177" s="42"/>
      <c r="H177" s="42"/>
      <c r="I177" s="231"/>
      <c r="J177" s="42"/>
      <c r="K177" s="42"/>
      <c r="L177" s="46"/>
      <c r="M177" s="232"/>
      <c r="N177" s="233"/>
      <c r="O177" s="86"/>
      <c r="P177" s="86"/>
      <c r="Q177" s="86"/>
      <c r="R177" s="86"/>
      <c r="S177" s="86"/>
      <c r="T177" s="87"/>
      <c r="U177" s="40"/>
      <c r="V177" s="40"/>
      <c r="W177" s="40"/>
      <c r="X177" s="40"/>
      <c r="Y177" s="40"/>
      <c r="Z177" s="40"/>
      <c r="AA177" s="40"/>
      <c r="AB177" s="40"/>
      <c r="AC177" s="40"/>
      <c r="AD177" s="40"/>
      <c r="AE177" s="40"/>
      <c r="AT177" s="19" t="s">
        <v>229</v>
      </c>
      <c r="AU177" s="19" t="s">
        <v>86</v>
      </c>
    </row>
    <row r="178" s="2" customFormat="1">
      <c r="A178" s="40"/>
      <c r="B178" s="41"/>
      <c r="C178" s="42"/>
      <c r="D178" s="229" t="s">
        <v>275</v>
      </c>
      <c r="E178" s="42"/>
      <c r="F178" s="268" t="s">
        <v>1264</v>
      </c>
      <c r="G178" s="42"/>
      <c r="H178" s="42"/>
      <c r="I178" s="231"/>
      <c r="J178" s="42"/>
      <c r="K178" s="42"/>
      <c r="L178" s="46"/>
      <c r="M178" s="232"/>
      <c r="N178" s="233"/>
      <c r="O178" s="86"/>
      <c r="P178" s="86"/>
      <c r="Q178" s="86"/>
      <c r="R178" s="86"/>
      <c r="S178" s="86"/>
      <c r="T178" s="87"/>
      <c r="U178" s="40"/>
      <c r="V178" s="40"/>
      <c r="W178" s="40"/>
      <c r="X178" s="40"/>
      <c r="Y178" s="40"/>
      <c r="Z178" s="40"/>
      <c r="AA178" s="40"/>
      <c r="AB178" s="40"/>
      <c r="AC178" s="40"/>
      <c r="AD178" s="40"/>
      <c r="AE178" s="40"/>
      <c r="AT178" s="19" t="s">
        <v>275</v>
      </c>
      <c r="AU178" s="19" t="s">
        <v>86</v>
      </c>
    </row>
    <row r="179" s="13" customFormat="1">
      <c r="A179" s="13"/>
      <c r="B179" s="236"/>
      <c r="C179" s="237"/>
      <c r="D179" s="229" t="s">
        <v>231</v>
      </c>
      <c r="E179" s="238" t="s">
        <v>19</v>
      </c>
      <c r="F179" s="239" t="s">
        <v>375</v>
      </c>
      <c r="G179" s="237"/>
      <c r="H179" s="238" t="s">
        <v>19</v>
      </c>
      <c r="I179" s="240"/>
      <c r="J179" s="237"/>
      <c r="K179" s="237"/>
      <c r="L179" s="241"/>
      <c r="M179" s="242"/>
      <c r="N179" s="243"/>
      <c r="O179" s="243"/>
      <c r="P179" s="243"/>
      <c r="Q179" s="243"/>
      <c r="R179" s="243"/>
      <c r="S179" s="243"/>
      <c r="T179" s="244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5" t="s">
        <v>231</v>
      </c>
      <c r="AU179" s="245" t="s">
        <v>86</v>
      </c>
      <c r="AV179" s="13" t="s">
        <v>84</v>
      </c>
      <c r="AW179" s="13" t="s">
        <v>37</v>
      </c>
      <c r="AX179" s="13" t="s">
        <v>76</v>
      </c>
      <c r="AY179" s="245" t="s">
        <v>219</v>
      </c>
    </row>
    <row r="180" s="14" customFormat="1">
      <c r="A180" s="14"/>
      <c r="B180" s="246"/>
      <c r="C180" s="247"/>
      <c r="D180" s="229" t="s">
        <v>231</v>
      </c>
      <c r="E180" s="248" t="s">
        <v>19</v>
      </c>
      <c r="F180" s="249" t="s">
        <v>2584</v>
      </c>
      <c r="G180" s="247"/>
      <c r="H180" s="250">
        <v>249.19999999999999</v>
      </c>
      <c r="I180" s="251"/>
      <c r="J180" s="247"/>
      <c r="K180" s="247"/>
      <c r="L180" s="252"/>
      <c r="M180" s="253"/>
      <c r="N180" s="254"/>
      <c r="O180" s="254"/>
      <c r="P180" s="254"/>
      <c r="Q180" s="254"/>
      <c r="R180" s="254"/>
      <c r="S180" s="254"/>
      <c r="T180" s="255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56" t="s">
        <v>231</v>
      </c>
      <c r="AU180" s="256" t="s">
        <v>86</v>
      </c>
      <c r="AV180" s="14" t="s">
        <v>86</v>
      </c>
      <c r="AW180" s="14" t="s">
        <v>37</v>
      </c>
      <c r="AX180" s="14" t="s">
        <v>84</v>
      </c>
      <c r="AY180" s="256" t="s">
        <v>219</v>
      </c>
    </row>
    <row r="181" s="2" customFormat="1" ht="16.5" customHeight="1">
      <c r="A181" s="40"/>
      <c r="B181" s="41"/>
      <c r="C181" s="216" t="s">
        <v>341</v>
      </c>
      <c r="D181" s="216" t="s">
        <v>221</v>
      </c>
      <c r="E181" s="217" t="s">
        <v>2585</v>
      </c>
      <c r="F181" s="218" t="s">
        <v>2586</v>
      </c>
      <c r="G181" s="219" t="s">
        <v>152</v>
      </c>
      <c r="H181" s="220">
        <v>23.350000000000001</v>
      </c>
      <c r="I181" s="221"/>
      <c r="J181" s="222">
        <f>ROUND(I181*H181,2)</f>
        <v>0</v>
      </c>
      <c r="K181" s="218" t="s">
        <v>224</v>
      </c>
      <c r="L181" s="46"/>
      <c r="M181" s="223" t="s">
        <v>19</v>
      </c>
      <c r="N181" s="224" t="s">
        <v>47</v>
      </c>
      <c r="O181" s="86"/>
      <c r="P181" s="225">
        <f>O181*H181</f>
        <v>0</v>
      </c>
      <c r="Q181" s="225">
        <v>0.93779000000000001</v>
      </c>
      <c r="R181" s="225">
        <f>Q181*H181</f>
        <v>21.897396500000003</v>
      </c>
      <c r="S181" s="225">
        <v>0</v>
      </c>
      <c r="T181" s="226">
        <f>S181*H181</f>
        <v>0</v>
      </c>
      <c r="U181" s="40"/>
      <c r="V181" s="40"/>
      <c r="W181" s="40"/>
      <c r="X181" s="40"/>
      <c r="Y181" s="40"/>
      <c r="Z181" s="40"/>
      <c r="AA181" s="40"/>
      <c r="AB181" s="40"/>
      <c r="AC181" s="40"/>
      <c r="AD181" s="40"/>
      <c r="AE181" s="40"/>
      <c r="AR181" s="227" t="s">
        <v>225</v>
      </c>
      <c r="AT181" s="227" t="s">
        <v>221</v>
      </c>
      <c r="AU181" s="227" t="s">
        <v>86</v>
      </c>
      <c r="AY181" s="19" t="s">
        <v>219</v>
      </c>
      <c r="BE181" s="228">
        <f>IF(N181="základní",J181,0)</f>
        <v>0</v>
      </c>
      <c r="BF181" s="228">
        <f>IF(N181="snížená",J181,0)</f>
        <v>0</v>
      </c>
      <c r="BG181" s="228">
        <f>IF(N181="zákl. přenesená",J181,0)</f>
        <v>0</v>
      </c>
      <c r="BH181" s="228">
        <f>IF(N181="sníž. přenesená",J181,0)</f>
        <v>0</v>
      </c>
      <c r="BI181" s="228">
        <f>IF(N181="nulová",J181,0)</f>
        <v>0</v>
      </c>
      <c r="BJ181" s="19" t="s">
        <v>84</v>
      </c>
      <c r="BK181" s="228">
        <f>ROUND(I181*H181,2)</f>
        <v>0</v>
      </c>
      <c r="BL181" s="19" t="s">
        <v>225</v>
      </c>
      <c r="BM181" s="227" t="s">
        <v>2587</v>
      </c>
    </row>
    <row r="182" s="2" customFormat="1">
      <c r="A182" s="40"/>
      <c r="B182" s="41"/>
      <c r="C182" s="42"/>
      <c r="D182" s="229" t="s">
        <v>227</v>
      </c>
      <c r="E182" s="42"/>
      <c r="F182" s="230" t="s">
        <v>2588</v>
      </c>
      <c r="G182" s="42"/>
      <c r="H182" s="42"/>
      <c r="I182" s="231"/>
      <c r="J182" s="42"/>
      <c r="K182" s="42"/>
      <c r="L182" s="46"/>
      <c r="M182" s="232"/>
      <c r="N182" s="233"/>
      <c r="O182" s="86"/>
      <c r="P182" s="86"/>
      <c r="Q182" s="86"/>
      <c r="R182" s="86"/>
      <c r="S182" s="86"/>
      <c r="T182" s="87"/>
      <c r="U182" s="40"/>
      <c r="V182" s="40"/>
      <c r="W182" s="40"/>
      <c r="X182" s="40"/>
      <c r="Y182" s="40"/>
      <c r="Z182" s="40"/>
      <c r="AA182" s="40"/>
      <c r="AB182" s="40"/>
      <c r="AC182" s="40"/>
      <c r="AD182" s="40"/>
      <c r="AE182" s="40"/>
      <c r="AT182" s="19" t="s">
        <v>227</v>
      </c>
      <c r="AU182" s="19" t="s">
        <v>86</v>
      </c>
    </row>
    <row r="183" s="2" customFormat="1">
      <c r="A183" s="40"/>
      <c r="B183" s="41"/>
      <c r="C183" s="42"/>
      <c r="D183" s="234" t="s">
        <v>229</v>
      </c>
      <c r="E183" s="42"/>
      <c r="F183" s="235" t="s">
        <v>2589</v>
      </c>
      <c r="G183" s="42"/>
      <c r="H183" s="42"/>
      <c r="I183" s="231"/>
      <c r="J183" s="42"/>
      <c r="K183" s="42"/>
      <c r="L183" s="46"/>
      <c r="M183" s="232"/>
      <c r="N183" s="233"/>
      <c r="O183" s="86"/>
      <c r="P183" s="86"/>
      <c r="Q183" s="86"/>
      <c r="R183" s="86"/>
      <c r="S183" s="86"/>
      <c r="T183" s="87"/>
      <c r="U183" s="40"/>
      <c r="V183" s="40"/>
      <c r="W183" s="40"/>
      <c r="X183" s="40"/>
      <c r="Y183" s="40"/>
      <c r="Z183" s="40"/>
      <c r="AA183" s="40"/>
      <c r="AB183" s="40"/>
      <c r="AC183" s="40"/>
      <c r="AD183" s="40"/>
      <c r="AE183" s="40"/>
      <c r="AT183" s="19" t="s">
        <v>229</v>
      </c>
      <c r="AU183" s="19" t="s">
        <v>86</v>
      </c>
    </row>
    <row r="184" s="13" customFormat="1">
      <c r="A184" s="13"/>
      <c r="B184" s="236"/>
      <c r="C184" s="237"/>
      <c r="D184" s="229" t="s">
        <v>231</v>
      </c>
      <c r="E184" s="238" t="s">
        <v>19</v>
      </c>
      <c r="F184" s="239" t="s">
        <v>375</v>
      </c>
      <c r="G184" s="237"/>
      <c r="H184" s="238" t="s">
        <v>19</v>
      </c>
      <c r="I184" s="240"/>
      <c r="J184" s="237"/>
      <c r="K184" s="237"/>
      <c r="L184" s="241"/>
      <c r="M184" s="242"/>
      <c r="N184" s="243"/>
      <c r="O184" s="243"/>
      <c r="P184" s="243"/>
      <c r="Q184" s="243"/>
      <c r="R184" s="243"/>
      <c r="S184" s="243"/>
      <c r="T184" s="244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45" t="s">
        <v>231</v>
      </c>
      <c r="AU184" s="245" t="s">
        <v>86</v>
      </c>
      <c r="AV184" s="13" t="s">
        <v>84</v>
      </c>
      <c r="AW184" s="13" t="s">
        <v>37</v>
      </c>
      <c r="AX184" s="13" t="s">
        <v>76</v>
      </c>
      <c r="AY184" s="245" t="s">
        <v>219</v>
      </c>
    </row>
    <row r="185" s="14" customFormat="1">
      <c r="A185" s="14"/>
      <c r="B185" s="246"/>
      <c r="C185" s="247"/>
      <c r="D185" s="229" t="s">
        <v>231</v>
      </c>
      <c r="E185" s="248" t="s">
        <v>19</v>
      </c>
      <c r="F185" s="249" t="s">
        <v>2529</v>
      </c>
      <c r="G185" s="247"/>
      <c r="H185" s="250">
        <v>23.350000000000001</v>
      </c>
      <c r="I185" s="251"/>
      <c r="J185" s="247"/>
      <c r="K185" s="247"/>
      <c r="L185" s="252"/>
      <c r="M185" s="253"/>
      <c r="N185" s="254"/>
      <c r="O185" s="254"/>
      <c r="P185" s="254"/>
      <c r="Q185" s="254"/>
      <c r="R185" s="254"/>
      <c r="S185" s="254"/>
      <c r="T185" s="255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56" t="s">
        <v>231</v>
      </c>
      <c r="AU185" s="256" t="s">
        <v>86</v>
      </c>
      <c r="AV185" s="14" t="s">
        <v>86</v>
      </c>
      <c r="AW185" s="14" t="s">
        <v>37</v>
      </c>
      <c r="AX185" s="14" t="s">
        <v>76</v>
      </c>
      <c r="AY185" s="256" t="s">
        <v>219</v>
      </c>
    </row>
    <row r="186" s="15" customFormat="1">
      <c r="A186" s="15"/>
      <c r="B186" s="257"/>
      <c r="C186" s="258"/>
      <c r="D186" s="229" t="s">
        <v>231</v>
      </c>
      <c r="E186" s="259" t="s">
        <v>2527</v>
      </c>
      <c r="F186" s="260" t="s">
        <v>236</v>
      </c>
      <c r="G186" s="258"/>
      <c r="H186" s="261">
        <v>23.350000000000001</v>
      </c>
      <c r="I186" s="262"/>
      <c r="J186" s="258"/>
      <c r="K186" s="258"/>
      <c r="L186" s="263"/>
      <c r="M186" s="264"/>
      <c r="N186" s="265"/>
      <c r="O186" s="265"/>
      <c r="P186" s="265"/>
      <c r="Q186" s="265"/>
      <c r="R186" s="265"/>
      <c r="S186" s="265"/>
      <c r="T186" s="266"/>
      <c r="U186" s="15"/>
      <c r="V186" s="15"/>
      <c r="W186" s="15"/>
      <c r="X186" s="15"/>
      <c r="Y186" s="15"/>
      <c r="Z186" s="15"/>
      <c r="AA186" s="15"/>
      <c r="AB186" s="15"/>
      <c r="AC186" s="15"/>
      <c r="AD186" s="15"/>
      <c r="AE186" s="15"/>
      <c r="AT186" s="267" t="s">
        <v>231</v>
      </c>
      <c r="AU186" s="267" t="s">
        <v>86</v>
      </c>
      <c r="AV186" s="15" t="s">
        <v>225</v>
      </c>
      <c r="AW186" s="15" t="s">
        <v>37</v>
      </c>
      <c r="AX186" s="15" t="s">
        <v>84</v>
      </c>
      <c r="AY186" s="267" t="s">
        <v>219</v>
      </c>
    </row>
    <row r="187" s="12" customFormat="1" ht="22.8" customHeight="1">
      <c r="A187" s="12"/>
      <c r="B187" s="200"/>
      <c r="C187" s="201"/>
      <c r="D187" s="202" t="s">
        <v>75</v>
      </c>
      <c r="E187" s="214" t="s">
        <v>309</v>
      </c>
      <c r="F187" s="214" t="s">
        <v>384</v>
      </c>
      <c r="G187" s="201"/>
      <c r="H187" s="201"/>
      <c r="I187" s="204"/>
      <c r="J187" s="215">
        <f>BK187</f>
        <v>0</v>
      </c>
      <c r="K187" s="201"/>
      <c r="L187" s="206"/>
      <c r="M187" s="207"/>
      <c r="N187" s="208"/>
      <c r="O187" s="208"/>
      <c r="P187" s="209">
        <f>SUM(P188:P231)</f>
        <v>0</v>
      </c>
      <c r="Q187" s="208"/>
      <c r="R187" s="209">
        <f>SUM(R188:R231)</f>
        <v>0.053549100000000002</v>
      </c>
      <c r="S187" s="208"/>
      <c r="T187" s="210">
        <f>SUM(T188:T231)</f>
        <v>0</v>
      </c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R187" s="211" t="s">
        <v>84</v>
      </c>
      <c r="AT187" s="212" t="s">
        <v>75</v>
      </c>
      <c r="AU187" s="212" t="s">
        <v>84</v>
      </c>
      <c r="AY187" s="211" t="s">
        <v>219</v>
      </c>
      <c r="BK187" s="213">
        <f>SUM(BK188:BK231)</f>
        <v>0</v>
      </c>
    </row>
    <row r="188" s="2" customFormat="1" ht="16.5" customHeight="1">
      <c r="A188" s="40"/>
      <c r="B188" s="41"/>
      <c r="C188" s="216" t="s">
        <v>348</v>
      </c>
      <c r="D188" s="216" t="s">
        <v>221</v>
      </c>
      <c r="E188" s="217" t="s">
        <v>1267</v>
      </c>
      <c r="F188" s="218" t="s">
        <v>1268</v>
      </c>
      <c r="G188" s="219" t="s">
        <v>158</v>
      </c>
      <c r="H188" s="220">
        <v>25.649999999999999</v>
      </c>
      <c r="I188" s="221"/>
      <c r="J188" s="222">
        <f>ROUND(I188*H188,2)</f>
        <v>0</v>
      </c>
      <c r="K188" s="218" t="s">
        <v>224</v>
      </c>
      <c r="L188" s="46"/>
      <c r="M188" s="223" t="s">
        <v>19</v>
      </c>
      <c r="N188" s="224" t="s">
        <v>47</v>
      </c>
      <c r="O188" s="86"/>
      <c r="P188" s="225">
        <f>O188*H188</f>
        <v>0</v>
      </c>
      <c r="Q188" s="225">
        <v>0.00017000000000000001</v>
      </c>
      <c r="R188" s="225">
        <f>Q188*H188</f>
        <v>0.0043604999999999998</v>
      </c>
      <c r="S188" s="225">
        <v>0</v>
      </c>
      <c r="T188" s="226">
        <f>S188*H188</f>
        <v>0</v>
      </c>
      <c r="U188" s="40"/>
      <c r="V188" s="40"/>
      <c r="W188" s="40"/>
      <c r="X188" s="40"/>
      <c r="Y188" s="40"/>
      <c r="Z188" s="40"/>
      <c r="AA188" s="40"/>
      <c r="AB188" s="40"/>
      <c r="AC188" s="40"/>
      <c r="AD188" s="40"/>
      <c r="AE188" s="40"/>
      <c r="AR188" s="227" t="s">
        <v>225</v>
      </c>
      <c r="AT188" s="227" t="s">
        <v>221</v>
      </c>
      <c r="AU188" s="227" t="s">
        <v>86</v>
      </c>
      <c r="AY188" s="19" t="s">
        <v>219</v>
      </c>
      <c r="BE188" s="228">
        <f>IF(N188="základní",J188,0)</f>
        <v>0</v>
      </c>
      <c r="BF188" s="228">
        <f>IF(N188="snížená",J188,0)</f>
        <v>0</v>
      </c>
      <c r="BG188" s="228">
        <f>IF(N188="zákl. přenesená",J188,0)</f>
        <v>0</v>
      </c>
      <c r="BH188" s="228">
        <f>IF(N188="sníž. přenesená",J188,0)</f>
        <v>0</v>
      </c>
      <c r="BI188" s="228">
        <f>IF(N188="nulová",J188,0)</f>
        <v>0</v>
      </c>
      <c r="BJ188" s="19" t="s">
        <v>84</v>
      </c>
      <c r="BK188" s="228">
        <f>ROUND(I188*H188,2)</f>
        <v>0</v>
      </c>
      <c r="BL188" s="19" t="s">
        <v>225</v>
      </c>
      <c r="BM188" s="227" t="s">
        <v>2590</v>
      </c>
    </row>
    <row r="189" s="2" customFormat="1">
      <c r="A189" s="40"/>
      <c r="B189" s="41"/>
      <c r="C189" s="42"/>
      <c r="D189" s="229" t="s">
        <v>227</v>
      </c>
      <c r="E189" s="42"/>
      <c r="F189" s="230" t="s">
        <v>1270</v>
      </c>
      <c r="G189" s="42"/>
      <c r="H189" s="42"/>
      <c r="I189" s="231"/>
      <c r="J189" s="42"/>
      <c r="K189" s="42"/>
      <c r="L189" s="46"/>
      <c r="M189" s="232"/>
      <c r="N189" s="233"/>
      <c r="O189" s="86"/>
      <c r="P189" s="86"/>
      <c r="Q189" s="86"/>
      <c r="R189" s="86"/>
      <c r="S189" s="86"/>
      <c r="T189" s="87"/>
      <c r="U189" s="40"/>
      <c r="V189" s="40"/>
      <c r="W189" s="40"/>
      <c r="X189" s="40"/>
      <c r="Y189" s="40"/>
      <c r="Z189" s="40"/>
      <c r="AA189" s="40"/>
      <c r="AB189" s="40"/>
      <c r="AC189" s="40"/>
      <c r="AD189" s="40"/>
      <c r="AE189" s="40"/>
      <c r="AT189" s="19" t="s">
        <v>227</v>
      </c>
      <c r="AU189" s="19" t="s">
        <v>86</v>
      </c>
    </row>
    <row r="190" s="2" customFormat="1">
      <c r="A190" s="40"/>
      <c r="B190" s="41"/>
      <c r="C190" s="42"/>
      <c r="D190" s="234" t="s">
        <v>229</v>
      </c>
      <c r="E190" s="42"/>
      <c r="F190" s="235" t="s">
        <v>1271</v>
      </c>
      <c r="G190" s="42"/>
      <c r="H190" s="42"/>
      <c r="I190" s="231"/>
      <c r="J190" s="42"/>
      <c r="K190" s="42"/>
      <c r="L190" s="46"/>
      <c r="M190" s="232"/>
      <c r="N190" s="233"/>
      <c r="O190" s="86"/>
      <c r="P190" s="86"/>
      <c r="Q190" s="86"/>
      <c r="R190" s="86"/>
      <c r="S190" s="86"/>
      <c r="T190" s="87"/>
      <c r="U190" s="40"/>
      <c r="V190" s="40"/>
      <c r="W190" s="40"/>
      <c r="X190" s="40"/>
      <c r="Y190" s="40"/>
      <c r="Z190" s="40"/>
      <c r="AA190" s="40"/>
      <c r="AB190" s="40"/>
      <c r="AC190" s="40"/>
      <c r="AD190" s="40"/>
      <c r="AE190" s="40"/>
      <c r="AT190" s="19" t="s">
        <v>229</v>
      </c>
      <c r="AU190" s="19" t="s">
        <v>86</v>
      </c>
    </row>
    <row r="191" s="13" customFormat="1">
      <c r="A191" s="13"/>
      <c r="B191" s="236"/>
      <c r="C191" s="237"/>
      <c r="D191" s="229" t="s">
        <v>231</v>
      </c>
      <c r="E191" s="238" t="s">
        <v>19</v>
      </c>
      <c r="F191" s="239" t="s">
        <v>2538</v>
      </c>
      <c r="G191" s="237"/>
      <c r="H191" s="238" t="s">
        <v>19</v>
      </c>
      <c r="I191" s="240"/>
      <c r="J191" s="237"/>
      <c r="K191" s="237"/>
      <c r="L191" s="241"/>
      <c r="M191" s="242"/>
      <c r="N191" s="243"/>
      <c r="O191" s="243"/>
      <c r="P191" s="243"/>
      <c r="Q191" s="243"/>
      <c r="R191" s="243"/>
      <c r="S191" s="243"/>
      <c r="T191" s="244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5" t="s">
        <v>231</v>
      </c>
      <c r="AU191" s="245" t="s">
        <v>86</v>
      </c>
      <c r="AV191" s="13" t="s">
        <v>84</v>
      </c>
      <c r="AW191" s="13" t="s">
        <v>37</v>
      </c>
      <c r="AX191" s="13" t="s">
        <v>76</v>
      </c>
      <c r="AY191" s="245" t="s">
        <v>219</v>
      </c>
    </row>
    <row r="192" s="14" customFormat="1">
      <c r="A192" s="14"/>
      <c r="B192" s="246"/>
      <c r="C192" s="247"/>
      <c r="D192" s="229" t="s">
        <v>231</v>
      </c>
      <c r="E192" s="248" t="s">
        <v>19</v>
      </c>
      <c r="F192" s="249" t="s">
        <v>2591</v>
      </c>
      <c r="G192" s="247"/>
      <c r="H192" s="250">
        <v>16.199999999999999</v>
      </c>
      <c r="I192" s="251"/>
      <c r="J192" s="247"/>
      <c r="K192" s="247"/>
      <c r="L192" s="252"/>
      <c r="M192" s="253"/>
      <c r="N192" s="254"/>
      <c r="O192" s="254"/>
      <c r="P192" s="254"/>
      <c r="Q192" s="254"/>
      <c r="R192" s="254"/>
      <c r="S192" s="254"/>
      <c r="T192" s="255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56" t="s">
        <v>231</v>
      </c>
      <c r="AU192" s="256" t="s">
        <v>86</v>
      </c>
      <c r="AV192" s="14" t="s">
        <v>86</v>
      </c>
      <c r="AW192" s="14" t="s">
        <v>37</v>
      </c>
      <c r="AX192" s="14" t="s">
        <v>76</v>
      </c>
      <c r="AY192" s="256" t="s">
        <v>219</v>
      </c>
    </row>
    <row r="193" s="14" customFormat="1">
      <c r="A193" s="14"/>
      <c r="B193" s="246"/>
      <c r="C193" s="247"/>
      <c r="D193" s="229" t="s">
        <v>231</v>
      </c>
      <c r="E193" s="248" t="s">
        <v>19</v>
      </c>
      <c r="F193" s="249" t="s">
        <v>2592</v>
      </c>
      <c r="G193" s="247"/>
      <c r="H193" s="250">
        <v>9.4499999999999993</v>
      </c>
      <c r="I193" s="251"/>
      <c r="J193" s="247"/>
      <c r="K193" s="247"/>
      <c r="L193" s="252"/>
      <c r="M193" s="253"/>
      <c r="N193" s="254"/>
      <c r="O193" s="254"/>
      <c r="P193" s="254"/>
      <c r="Q193" s="254"/>
      <c r="R193" s="254"/>
      <c r="S193" s="254"/>
      <c r="T193" s="255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56" t="s">
        <v>231</v>
      </c>
      <c r="AU193" s="256" t="s">
        <v>86</v>
      </c>
      <c r="AV193" s="14" t="s">
        <v>86</v>
      </c>
      <c r="AW193" s="14" t="s">
        <v>37</v>
      </c>
      <c r="AX193" s="14" t="s">
        <v>76</v>
      </c>
      <c r="AY193" s="256" t="s">
        <v>219</v>
      </c>
    </row>
    <row r="194" s="15" customFormat="1">
      <c r="A194" s="15"/>
      <c r="B194" s="257"/>
      <c r="C194" s="258"/>
      <c r="D194" s="229" t="s">
        <v>231</v>
      </c>
      <c r="E194" s="259" t="s">
        <v>1067</v>
      </c>
      <c r="F194" s="260" t="s">
        <v>236</v>
      </c>
      <c r="G194" s="258"/>
      <c r="H194" s="261">
        <v>25.649999999999999</v>
      </c>
      <c r="I194" s="262"/>
      <c r="J194" s="258"/>
      <c r="K194" s="258"/>
      <c r="L194" s="263"/>
      <c r="M194" s="264"/>
      <c r="N194" s="265"/>
      <c r="O194" s="265"/>
      <c r="P194" s="265"/>
      <c r="Q194" s="265"/>
      <c r="R194" s="265"/>
      <c r="S194" s="265"/>
      <c r="T194" s="266"/>
      <c r="U194" s="15"/>
      <c r="V194" s="15"/>
      <c r="W194" s="15"/>
      <c r="X194" s="15"/>
      <c r="Y194" s="15"/>
      <c r="Z194" s="15"/>
      <c r="AA194" s="15"/>
      <c r="AB194" s="15"/>
      <c r="AC194" s="15"/>
      <c r="AD194" s="15"/>
      <c r="AE194" s="15"/>
      <c r="AT194" s="267" t="s">
        <v>231</v>
      </c>
      <c r="AU194" s="267" t="s">
        <v>86</v>
      </c>
      <c r="AV194" s="15" t="s">
        <v>225</v>
      </c>
      <c r="AW194" s="15" t="s">
        <v>37</v>
      </c>
      <c r="AX194" s="15" t="s">
        <v>84</v>
      </c>
      <c r="AY194" s="267" t="s">
        <v>219</v>
      </c>
    </row>
    <row r="195" s="2" customFormat="1" ht="16.5" customHeight="1">
      <c r="A195" s="40"/>
      <c r="B195" s="41"/>
      <c r="C195" s="216" t="s">
        <v>8</v>
      </c>
      <c r="D195" s="216" t="s">
        <v>221</v>
      </c>
      <c r="E195" s="217" t="s">
        <v>1273</v>
      </c>
      <c r="F195" s="218" t="s">
        <v>1274</v>
      </c>
      <c r="G195" s="219" t="s">
        <v>158</v>
      </c>
      <c r="H195" s="220">
        <v>25.649999999999999</v>
      </c>
      <c r="I195" s="221"/>
      <c r="J195" s="222">
        <f>ROUND(I195*H195,2)</f>
        <v>0</v>
      </c>
      <c r="K195" s="218" t="s">
        <v>224</v>
      </c>
      <c r="L195" s="46"/>
      <c r="M195" s="223" t="s">
        <v>19</v>
      </c>
      <c r="N195" s="224" t="s">
        <v>47</v>
      </c>
      <c r="O195" s="86"/>
      <c r="P195" s="225">
        <f>O195*H195</f>
        <v>0</v>
      </c>
      <c r="Q195" s="225">
        <v>1.0000000000000001E-05</v>
      </c>
      <c r="R195" s="225">
        <f>Q195*H195</f>
        <v>0.0002565</v>
      </c>
      <c r="S195" s="225">
        <v>0</v>
      </c>
      <c r="T195" s="226">
        <f>S195*H195</f>
        <v>0</v>
      </c>
      <c r="U195" s="40"/>
      <c r="V195" s="40"/>
      <c r="W195" s="40"/>
      <c r="X195" s="40"/>
      <c r="Y195" s="40"/>
      <c r="Z195" s="40"/>
      <c r="AA195" s="40"/>
      <c r="AB195" s="40"/>
      <c r="AC195" s="40"/>
      <c r="AD195" s="40"/>
      <c r="AE195" s="40"/>
      <c r="AR195" s="227" t="s">
        <v>225</v>
      </c>
      <c r="AT195" s="227" t="s">
        <v>221</v>
      </c>
      <c r="AU195" s="227" t="s">
        <v>86</v>
      </c>
      <c r="AY195" s="19" t="s">
        <v>219</v>
      </c>
      <c r="BE195" s="228">
        <f>IF(N195="základní",J195,0)</f>
        <v>0</v>
      </c>
      <c r="BF195" s="228">
        <f>IF(N195="snížená",J195,0)</f>
        <v>0</v>
      </c>
      <c r="BG195" s="228">
        <f>IF(N195="zákl. přenesená",J195,0)</f>
        <v>0</v>
      </c>
      <c r="BH195" s="228">
        <f>IF(N195="sníž. přenesená",J195,0)</f>
        <v>0</v>
      </c>
      <c r="BI195" s="228">
        <f>IF(N195="nulová",J195,0)</f>
        <v>0</v>
      </c>
      <c r="BJ195" s="19" t="s">
        <v>84</v>
      </c>
      <c r="BK195" s="228">
        <f>ROUND(I195*H195,2)</f>
        <v>0</v>
      </c>
      <c r="BL195" s="19" t="s">
        <v>225</v>
      </c>
      <c r="BM195" s="227" t="s">
        <v>2593</v>
      </c>
    </row>
    <row r="196" s="2" customFormat="1">
      <c r="A196" s="40"/>
      <c r="B196" s="41"/>
      <c r="C196" s="42"/>
      <c r="D196" s="229" t="s">
        <v>227</v>
      </c>
      <c r="E196" s="42"/>
      <c r="F196" s="230" t="s">
        <v>1276</v>
      </c>
      <c r="G196" s="42"/>
      <c r="H196" s="42"/>
      <c r="I196" s="231"/>
      <c r="J196" s="42"/>
      <c r="K196" s="42"/>
      <c r="L196" s="46"/>
      <c r="M196" s="232"/>
      <c r="N196" s="233"/>
      <c r="O196" s="86"/>
      <c r="P196" s="86"/>
      <c r="Q196" s="86"/>
      <c r="R196" s="86"/>
      <c r="S196" s="86"/>
      <c r="T196" s="87"/>
      <c r="U196" s="40"/>
      <c r="V196" s="40"/>
      <c r="W196" s="40"/>
      <c r="X196" s="40"/>
      <c r="Y196" s="40"/>
      <c r="Z196" s="40"/>
      <c r="AA196" s="40"/>
      <c r="AB196" s="40"/>
      <c r="AC196" s="40"/>
      <c r="AD196" s="40"/>
      <c r="AE196" s="40"/>
      <c r="AT196" s="19" t="s">
        <v>227</v>
      </c>
      <c r="AU196" s="19" t="s">
        <v>86</v>
      </c>
    </row>
    <row r="197" s="2" customFormat="1">
      <c r="A197" s="40"/>
      <c r="B197" s="41"/>
      <c r="C197" s="42"/>
      <c r="D197" s="234" t="s">
        <v>229</v>
      </c>
      <c r="E197" s="42"/>
      <c r="F197" s="235" t="s">
        <v>1277</v>
      </c>
      <c r="G197" s="42"/>
      <c r="H197" s="42"/>
      <c r="I197" s="231"/>
      <c r="J197" s="42"/>
      <c r="K197" s="42"/>
      <c r="L197" s="46"/>
      <c r="M197" s="232"/>
      <c r="N197" s="233"/>
      <c r="O197" s="86"/>
      <c r="P197" s="86"/>
      <c r="Q197" s="86"/>
      <c r="R197" s="86"/>
      <c r="S197" s="86"/>
      <c r="T197" s="87"/>
      <c r="U197" s="40"/>
      <c r="V197" s="40"/>
      <c r="W197" s="40"/>
      <c r="X197" s="40"/>
      <c r="Y197" s="40"/>
      <c r="Z197" s="40"/>
      <c r="AA197" s="40"/>
      <c r="AB197" s="40"/>
      <c r="AC197" s="40"/>
      <c r="AD197" s="40"/>
      <c r="AE197" s="40"/>
      <c r="AT197" s="19" t="s">
        <v>229</v>
      </c>
      <c r="AU197" s="19" t="s">
        <v>86</v>
      </c>
    </row>
    <row r="198" s="14" customFormat="1">
      <c r="A198" s="14"/>
      <c r="B198" s="246"/>
      <c r="C198" s="247"/>
      <c r="D198" s="229" t="s">
        <v>231</v>
      </c>
      <c r="E198" s="248" t="s">
        <v>19</v>
      </c>
      <c r="F198" s="249" t="s">
        <v>1067</v>
      </c>
      <c r="G198" s="247"/>
      <c r="H198" s="250">
        <v>25.649999999999999</v>
      </c>
      <c r="I198" s="251"/>
      <c r="J198" s="247"/>
      <c r="K198" s="247"/>
      <c r="L198" s="252"/>
      <c r="M198" s="253"/>
      <c r="N198" s="254"/>
      <c r="O198" s="254"/>
      <c r="P198" s="254"/>
      <c r="Q198" s="254"/>
      <c r="R198" s="254"/>
      <c r="S198" s="254"/>
      <c r="T198" s="255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56" t="s">
        <v>231</v>
      </c>
      <c r="AU198" s="256" t="s">
        <v>86</v>
      </c>
      <c r="AV198" s="14" t="s">
        <v>86</v>
      </c>
      <c r="AW198" s="14" t="s">
        <v>37</v>
      </c>
      <c r="AX198" s="14" t="s">
        <v>84</v>
      </c>
      <c r="AY198" s="256" t="s">
        <v>219</v>
      </c>
    </row>
    <row r="199" s="2" customFormat="1" ht="21.75" customHeight="1">
      <c r="A199" s="40"/>
      <c r="B199" s="41"/>
      <c r="C199" s="216" t="s">
        <v>369</v>
      </c>
      <c r="D199" s="216" t="s">
        <v>221</v>
      </c>
      <c r="E199" s="217" t="s">
        <v>1284</v>
      </c>
      <c r="F199" s="218" t="s">
        <v>1285</v>
      </c>
      <c r="G199" s="219" t="s">
        <v>152</v>
      </c>
      <c r="H199" s="220">
        <v>197.5</v>
      </c>
      <c r="I199" s="221"/>
      <c r="J199" s="222">
        <f>ROUND(I199*H199,2)</f>
        <v>0</v>
      </c>
      <c r="K199" s="218" t="s">
        <v>224</v>
      </c>
      <c r="L199" s="46"/>
      <c r="M199" s="223" t="s">
        <v>19</v>
      </c>
      <c r="N199" s="224" t="s">
        <v>47</v>
      </c>
      <c r="O199" s="86"/>
      <c r="P199" s="225">
        <f>O199*H199</f>
        <v>0</v>
      </c>
      <c r="Q199" s="225">
        <v>0</v>
      </c>
      <c r="R199" s="225">
        <f>Q199*H199</f>
        <v>0</v>
      </c>
      <c r="S199" s="225">
        <v>0</v>
      </c>
      <c r="T199" s="226">
        <f>S199*H199</f>
        <v>0</v>
      </c>
      <c r="U199" s="40"/>
      <c r="V199" s="40"/>
      <c r="W199" s="40"/>
      <c r="X199" s="40"/>
      <c r="Y199" s="40"/>
      <c r="Z199" s="40"/>
      <c r="AA199" s="40"/>
      <c r="AB199" s="40"/>
      <c r="AC199" s="40"/>
      <c r="AD199" s="40"/>
      <c r="AE199" s="40"/>
      <c r="AR199" s="227" t="s">
        <v>225</v>
      </c>
      <c r="AT199" s="227" t="s">
        <v>221</v>
      </c>
      <c r="AU199" s="227" t="s">
        <v>86</v>
      </c>
      <c r="AY199" s="19" t="s">
        <v>219</v>
      </c>
      <c r="BE199" s="228">
        <f>IF(N199="základní",J199,0)</f>
        <v>0</v>
      </c>
      <c r="BF199" s="228">
        <f>IF(N199="snížená",J199,0)</f>
        <v>0</v>
      </c>
      <c r="BG199" s="228">
        <f>IF(N199="zákl. přenesená",J199,0)</f>
        <v>0</v>
      </c>
      <c r="BH199" s="228">
        <f>IF(N199="sníž. přenesená",J199,0)</f>
        <v>0</v>
      </c>
      <c r="BI199" s="228">
        <f>IF(N199="nulová",J199,0)</f>
        <v>0</v>
      </c>
      <c r="BJ199" s="19" t="s">
        <v>84</v>
      </c>
      <c r="BK199" s="228">
        <f>ROUND(I199*H199,2)</f>
        <v>0</v>
      </c>
      <c r="BL199" s="19" t="s">
        <v>225</v>
      </c>
      <c r="BM199" s="227" t="s">
        <v>2594</v>
      </c>
    </row>
    <row r="200" s="2" customFormat="1">
      <c r="A200" s="40"/>
      <c r="B200" s="41"/>
      <c r="C200" s="42"/>
      <c r="D200" s="229" t="s">
        <v>227</v>
      </c>
      <c r="E200" s="42"/>
      <c r="F200" s="230" t="s">
        <v>1287</v>
      </c>
      <c r="G200" s="42"/>
      <c r="H200" s="42"/>
      <c r="I200" s="231"/>
      <c r="J200" s="42"/>
      <c r="K200" s="42"/>
      <c r="L200" s="46"/>
      <c r="M200" s="232"/>
      <c r="N200" s="233"/>
      <c r="O200" s="86"/>
      <c r="P200" s="86"/>
      <c r="Q200" s="86"/>
      <c r="R200" s="86"/>
      <c r="S200" s="86"/>
      <c r="T200" s="87"/>
      <c r="U200" s="40"/>
      <c r="V200" s="40"/>
      <c r="W200" s="40"/>
      <c r="X200" s="40"/>
      <c r="Y200" s="40"/>
      <c r="Z200" s="40"/>
      <c r="AA200" s="40"/>
      <c r="AB200" s="40"/>
      <c r="AC200" s="40"/>
      <c r="AD200" s="40"/>
      <c r="AE200" s="40"/>
      <c r="AT200" s="19" t="s">
        <v>227</v>
      </c>
      <c r="AU200" s="19" t="s">
        <v>86</v>
      </c>
    </row>
    <row r="201" s="2" customFormat="1">
      <c r="A201" s="40"/>
      <c r="B201" s="41"/>
      <c r="C201" s="42"/>
      <c r="D201" s="234" t="s">
        <v>229</v>
      </c>
      <c r="E201" s="42"/>
      <c r="F201" s="235" t="s">
        <v>1288</v>
      </c>
      <c r="G201" s="42"/>
      <c r="H201" s="42"/>
      <c r="I201" s="231"/>
      <c r="J201" s="42"/>
      <c r="K201" s="42"/>
      <c r="L201" s="46"/>
      <c r="M201" s="232"/>
      <c r="N201" s="233"/>
      <c r="O201" s="86"/>
      <c r="P201" s="86"/>
      <c r="Q201" s="86"/>
      <c r="R201" s="86"/>
      <c r="S201" s="86"/>
      <c r="T201" s="87"/>
      <c r="U201" s="40"/>
      <c r="V201" s="40"/>
      <c r="W201" s="40"/>
      <c r="X201" s="40"/>
      <c r="Y201" s="40"/>
      <c r="Z201" s="40"/>
      <c r="AA201" s="40"/>
      <c r="AB201" s="40"/>
      <c r="AC201" s="40"/>
      <c r="AD201" s="40"/>
      <c r="AE201" s="40"/>
      <c r="AT201" s="19" t="s">
        <v>229</v>
      </c>
      <c r="AU201" s="19" t="s">
        <v>86</v>
      </c>
    </row>
    <row r="202" s="13" customFormat="1">
      <c r="A202" s="13"/>
      <c r="B202" s="236"/>
      <c r="C202" s="237"/>
      <c r="D202" s="229" t="s">
        <v>231</v>
      </c>
      <c r="E202" s="238" t="s">
        <v>19</v>
      </c>
      <c r="F202" s="239" t="s">
        <v>1103</v>
      </c>
      <c r="G202" s="237"/>
      <c r="H202" s="238" t="s">
        <v>19</v>
      </c>
      <c r="I202" s="240"/>
      <c r="J202" s="237"/>
      <c r="K202" s="237"/>
      <c r="L202" s="241"/>
      <c r="M202" s="242"/>
      <c r="N202" s="243"/>
      <c r="O202" s="243"/>
      <c r="P202" s="243"/>
      <c r="Q202" s="243"/>
      <c r="R202" s="243"/>
      <c r="S202" s="243"/>
      <c r="T202" s="244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45" t="s">
        <v>231</v>
      </c>
      <c r="AU202" s="245" t="s">
        <v>86</v>
      </c>
      <c r="AV202" s="13" t="s">
        <v>84</v>
      </c>
      <c r="AW202" s="13" t="s">
        <v>37</v>
      </c>
      <c r="AX202" s="13" t="s">
        <v>76</v>
      </c>
      <c r="AY202" s="245" t="s">
        <v>219</v>
      </c>
    </row>
    <row r="203" s="14" customFormat="1">
      <c r="A203" s="14"/>
      <c r="B203" s="246"/>
      <c r="C203" s="247"/>
      <c r="D203" s="229" t="s">
        <v>231</v>
      </c>
      <c r="E203" s="248" t="s">
        <v>19</v>
      </c>
      <c r="F203" s="249" t="s">
        <v>2595</v>
      </c>
      <c r="G203" s="247"/>
      <c r="H203" s="250">
        <v>197.5</v>
      </c>
      <c r="I203" s="251"/>
      <c r="J203" s="247"/>
      <c r="K203" s="247"/>
      <c r="L203" s="252"/>
      <c r="M203" s="253"/>
      <c r="N203" s="254"/>
      <c r="O203" s="254"/>
      <c r="P203" s="254"/>
      <c r="Q203" s="254"/>
      <c r="R203" s="254"/>
      <c r="S203" s="254"/>
      <c r="T203" s="255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56" t="s">
        <v>231</v>
      </c>
      <c r="AU203" s="256" t="s">
        <v>86</v>
      </c>
      <c r="AV203" s="14" t="s">
        <v>86</v>
      </c>
      <c r="AW203" s="14" t="s">
        <v>37</v>
      </c>
      <c r="AX203" s="14" t="s">
        <v>76</v>
      </c>
      <c r="AY203" s="256" t="s">
        <v>219</v>
      </c>
    </row>
    <row r="204" s="15" customFormat="1">
      <c r="A204" s="15"/>
      <c r="B204" s="257"/>
      <c r="C204" s="258"/>
      <c r="D204" s="229" t="s">
        <v>231</v>
      </c>
      <c r="E204" s="259" t="s">
        <v>1070</v>
      </c>
      <c r="F204" s="260" t="s">
        <v>236</v>
      </c>
      <c r="G204" s="258"/>
      <c r="H204" s="261">
        <v>197.5</v>
      </c>
      <c r="I204" s="262"/>
      <c r="J204" s="258"/>
      <c r="K204" s="258"/>
      <c r="L204" s="263"/>
      <c r="M204" s="264"/>
      <c r="N204" s="265"/>
      <c r="O204" s="265"/>
      <c r="P204" s="265"/>
      <c r="Q204" s="265"/>
      <c r="R204" s="265"/>
      <c r="S204" s="265"/>
      <c r="T204" s="266"/>
      <c r="U204" s="15"/>
      <c r="V204" s="15"/>
      <c r="W204" s="15"/>
      <c r="X204" s="15"/>
      <c r="Y204" s="15"/>
      <c r="Z204" s="15"/>
      <c r="AA204" s="15"/>
      <c r="AB204" s="15"/>
      <c r="AC204" s="15"/>
      <c r="AD204" s="15"/>
      <c r="AE204" s="15"/>
      <c r="AT204" s="267" t="s">
        <v>231</v>
      </c>
      <c r="AU204" s="267" t="s">
        <v>86</v>
      </c>
      <c r="AV204" s="15" t="s">
        <v>225</v>
      </c>
      <c r="AW204" s="15" t="s">
        <v>37</v>
      </c>
      <c r="AX204" s="15" t="s">
        <v>84</v>
      </c>
      <c r="AY204" s="267" t="s">
        <v>219</v>
      </c>
    </row>
    <row r="205" s="2" customFormat="1" ht="21.75" customHeight="1">
      <c r="A205" s="40"/>
      <c r="B205" s="41"/>
      <c r="C205" s="216" t="s">
        <v>376</v>
      </c>
      <c r="D205" s="216" t="s">
        <v>221</v>
      </c>
      <c r="E205" s="217" t="s">
        <v>1291</v>
      </c>
      <c r="F205" s="218" t="s">
        <v>1292</v>
      </c>
      <c r="G205" s="219" t="s">
        <v>152</v>
      </c>
      <c r="H205" s="220">
        <v>5925</v>
      </c>
      <c r="I205" s="221"/>
      <c r="J205" s="222">
        <f>ROUND(I205*H205,2)</f>
        <v>0</v>
      </c>
      <c r="K205" s="218" t="s">
        <v>224</v>
      </c>
      <c r="L205" s="46"/>
      <c r="M205" s="223" t="s">
        <v>19</v>
      </c>
      <c r="N205" s="224" t="s">
        <v>47</v>
      </c>
      <c r="O205" s="86"/>
      <c r="P205" s="225">
        <f>O205*H205</f>
        <v>0</v>
      </c>
      <c r="Q205" s="225">
        <v>0</v>
      </c>
      <c r="R205" s="225">
        <f>Q205*H205</f>
        <v>0</v>
      </c>
      <c r="S205" s="225">
        <v>0</v>
      </c>
      <c r="T205" s="226">
        <f>S205*H205</f>
        <v>0</v>
      </c>
      <c r="U205" s="40"/>
      <c r="V205" s="40"/>
      <c r="W205" s="40"/>
      <c r="X205" s="40"/>
      <c r="Y205" s="40"/>
      <c r="Z205" s="40"/>
      <c r="AA205" s="40"/>
      <c r="AB205" s="40"/>
      <c r="AC205" s="40"/>
      <c r="AD205" s="40"/>
      <c r="AE205" s="40"/>
      <c r="AR205" s="227" t="s">
        <v>225</v>
      </c>
      <c r="AT205" s="227" t="s">
        <v>221</v>
      </c>
      <c r="AU205" s="227" t="s">
        <v>86</v>
      </c>
      <c r="AY205" s="19" t="s">
        <v>219</v>
      </c>
      <c r="BE205" s="228">
        <f>IF(N205="základní",J205,0)</f>
        <v>0</v>
      </c>
      <c r="BF205" s="228">
        <f>IF(N205="snížená",J205,0)</f>
        <v>0</v>
      </c>
      <c r="BG205" s="228">
        <f>IF(N205="zákl. přenesená",J205,0)</f>
        <v>0</v>
      </c>
      <c r="BH205" s="228">
        <f>IF(N205="sníž. přenesená",J205,0)</f>
        <v>0</v>
      </c>
      <c r="BI205" s="228">
        <f>IF(N205="nulová",J205,0)</f>
        <v>0</v>
      </c>
      <c r="BJ205" s="19" t="s">
        <v>84</v>
      </c>
      <c r="BK205" s="228">
        <f>ROUND(I205*H205,2)</f>
        <v>0</v>
      </c>
      <c r="BL205" s="19" t="s">
        <v>225</v>
      </c>
      <c r="BM205" s="227" t="s">
        <v>2596</v>
      </c>
    </row>
    <row r="206" s="2" customFormat="1">
      <c r="A206" s="40"/>
      <c r="B206" s="41"/>
      <c r="C206" s="42"/>
      <c r="D206" s="229" t="s">
        <v>227</v>
      </c>
      <c r="E206" s="42"/>
      <c r="F206" s="230" t="s">
        <v>1294</v>
      </c>
      <c r="G206" s="42"/>
      <c r="H206" s="42"/>
      <c r="I206" s="231"/>
      <c r="J206" s="42"/>
      <c r="K206" s="42"/>
      <c r="L206" s="46"/>
      <c r="M206" s="232"/>
      <c r="N206" s="233"/>
      <c r="O206" s="86"/>
      <c r="P206" s="86"/>
      <c r="Q206" s="86"/>
      <c r="R206" s="86"/>
      <c r="S206" s="86"/>
      <c r="T206" s="87"/>
      <c r="U206" s="40"/>
      <c r="V206" s="40"/>
      <c r="W206" s="40"/>
      <c r="X206" s="40"/>
      <c r="Y206" s="40"/>
      <c r="Z206" s="40"/>
      <c r="AA206" s="40"/>
      <c r="AB206" s="40"/>
      <c r="AC206" s="40"/>
      <c r="AD206" s="40"/>
      <c r="AE206" s="40"/>
      <c r="AT206" s="19" t="s">
        <v>227</v>
      </c>
      <c r="AU206" s="19" t="s">
        <v>86</v>
      </c>
    </row>
    <row r="207" s="2" customFormat="1">
      <c r="A207" s="40"/>
      <c r="B207" s="41"/>
      <c r="C207" s="42"/>
      <c r="D207" s="234" t="s">
        <v>229</v>
      </c>
      <c r="E207" s="42"/>
      <c r="F207" s="235" t="s">
        <v>1295</v>
      </c>
      <c r="G207" s="42"/>
      <c r="H207" s="42"/>
      <c r="I207" s="231"/>
      <c r="J207" s="42"/>
      <c r="K207" s="42"/>
      <c r="L207" s="46"/>
      <c r="M207" s="232"/>
      <c r="N207" s="233"/>
      <c r="O207" s="86"/>
      <c r="P207" s="86"/>
      <c r="Q207" s="86"/>
      <c r="R207" s="86"/>
      <c r="S207" s="86"/>
      <c r="T207" s="87"/>
      <c r="U207" s="40"/>
      <c r="V207" s="40"/>
      <c r="W207" s="40"/>
      <c r="X207" s="40"/>
      <c r="Y207" s="40"/>
      <c r="Z207" s="40"/>
      <c r="AA207" s="40"/>
      <c r="AB207" s="40"/>
      <c r="AC207" s="40"/>
      <c r="AD207" s="40"/>
      <c r="AE207" s="40"/>
      <c r="AT207" s="19" t="s">
        <v>229</v>
      </c>
      <c r="AU207" s="19" t="s">
        <v>86</v>
      </c>
    </row>
    <row r="208" s="14" customFormat="1">
      <c r="A208" s="14"/>
      <c r="B208" s="246"/>
      <c r="C208" s="247"/>
      <c r="D208" s="229" t="s">
        <v>231</v>
      </c>
      <c r="E208" s="248" t="s">
        <v>19</v>
      </c>
      <c r="F208" s="249" t="s">
        <v>1296</v>
      </c>
      <c r="G208" s="247"/>
      <c r="H208" s="250">
        <v>5925</v>
      </c>
      <c r="I208" s="251"/>
      <c r="J208" s="247"/>
      <c r="K208" s="247"/>
      <c r="L208" s="252"/>
      <c r="M208" s="253"/>
      <c r="N208" s="254"/>
      <c r="O208" s="254"/>
      <c r="P208" s="254"/>
      <c r="Q208" s="254"/>
      <c r="R208" s="254"/>
      <c r="S208" s="254"/>
      <c r="T208" s="255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56" t="s">
        <v>231</v>
      </c>
      <c r="AU208" s="256" t="s">
        <v>86</v>
      </c>
      <c r="AV208" s="14" t="s">
        <v>86</v>
      </c>
      <c r="AW208" s="14" t="s">
        <v>37</v>
      </c>
      <c r="AX208" s="14" t="s">
        <v>84</v>
      </c>
      <c r="AY208" s="256" t="s">
        <v>219</v>
      </c>
    </row>
    <row r="209" s="2" customFormat="1" ht="24.15" customHeight="1">
      <c r="A209" s="40"/>
      <c r="B209" s="41"/>
      <c r="C209" s="216" t="s">
        <v>385</v>
      </c>
      <c r="D209" s="216" t="s">
        <v>221</v>
      </c>
      <c r="E209" s="217" t="s">
        <v>1297</v>
      </c>
      <c r="F209" s="218" t="s">
        <v>1298</v>
      </c>
      <c r="G209" s="219" t="s">
        <v>152</v>
      </c>
      <c r="H209" s="220">
        <v>197.5</v>
      </c>
      <c r="I209" s="221"/>
      <c r="J209" s="222">
        <f>ROUND(I209*H209,2)</f>
        <v>0</v>
      </c>
      <c r="K209" s="218" t="s">
        <v>224</v>
      </c>
      <c r="L209" s="46"/>
      <c r="M209" s="223" t="s">
        <v>19</v>
      </c>
      <c r="N209" s="224" t="s">
        <v>47</v>
      </c>
      <c r="O209" s="86"/>
      <c r="P209" s="225">
        <f>O209*H209</f>
        <v>0</v>
      </c>
      <c r="Q209" s="225">
        <v>0</v>
      </c>
      <c r="R209" s="225">
        <f>Q209*H209</f>
        <v>0</v>
      </c>
      <c r="S209" s="225">
        <v>0</v>
      </c>
      <c r="T209" s="226">
        <f>S209*H209</f>
        <v>0</v>
      </c>
      <c r="U209" s="40"/>
      <c r="V209" s="40"/>
      <c r="W209" s="40"/>
      <c r="X209" s="40"/>
      <c r="Y209" s="40"/>
      <c r="Z209" s="40"/>
      <c r="AA209" s="40"/>
      <c r="AB209" s="40"/>
      <c r="AC209" s="40"/>
      <c r="AD209" s="40"/>
      <c r="AE209" s="40"/>
      <c r="AR209" s="227" t="s">
        <v>225</v>
      </c>
      <c r="AT209" s="227" t="s">
        <v>221</v>
      </c>
      <c r="AU209" s="227" t="s">
        <v>86</v>
      </c>
      <c r="AY209" s="19" t="s">
        <v>219</v>
      </c>
      <c r="BE209" s="228">
        <f>IF(N209="základní",J209,0)</f>
        <v>0</v>
      </c>
      <c r="BF209" s="228">
        <f>IF(N209="snížená",J209,0)</f>
        <v>0</v>
      </c>
      <c r="BG209" s="228">
        <f>IF(N209="zákl. přenesená",J209,0)</f>
        <v>0</v>
      </c>
      <c r="BH209" s="228">
        <f>IF(N209="sníž. přenesená",J209,0)</f>
        <v>0</v>
      </c>
      <c r="BI209" s="228">
        <f>IF(N209="nulová",J209,0)</f>
        <v>0</v>
      </c>
      <c r="BJ209" s="19" t="s">
        <v>84</v>
      </c>
      <c r="BK209" s="228">
        <f>ROUND(I209*H209,2)</f>
        <v>0</v>
      </c>
      <c r="BL209" s="19" t="s">
        <v>225</v>
      </c>
      <c r="BM209" s="227" t="s">
        <v>2597</v>
      </c>
    </row>
    <row r="210" s="2" customFormat="1">
      <c r="A210" s="40"/>
      <c r="B210" s="41"/>
      <c r="C210" s="42"/>
      <c r="D210" s="229" t="s">
        <v>227</v>
      </c>
      <c r="E210" s="42"/>
      <c r="F210" s="230" t="s">
        <v>1300</v>
      </c>
      <c r="G210" s="42"/>
      <c r="H210" s="42"/>
      <c r="I210" s="231"/>
      <c r="J210" s="42"/>
      <c r="K210" s="42"/>
      <c r="L210" s="46"/>
      <c r="M210" s="232"/>
      <c r="N210" s="233"/>
      <c r="O210" s="86"/>
      <c r="P210" s="86"/>
      <c r="Q210" s="86"/>
      <c r="R210" s="86"/>
      <c r="S210" s="86"/>
      <c r="T210" s="87"/>
      <c r="U210" s="40"/>
      <c r="V210" s="40"/>
      <c r="W210" s="40"/>
      <c r="X210" s="40"/>
      <c r="Y210" s="40"/>
      <c r="Z210" s="40"/>
      <c r="AA210" s="40"/>
      <c r="AB210" s="40"/>
      <c r="AC210" s="40"/>
      <c r="AD210" s="40"/>
      <c r="AE210" s="40"/>
      <c r="AT210" s="19" t="s">
        <v>227</v>
      </c>
      <c r="AU210" s="19" t="s">
        <v>86</v>
      </c>
    </row>
    <row r="211" s="2" customFormat="1">
      <c r="A211" s="40"/>
      <c r="B211" s="41"/>
      <c r="C211" s="42"/>
      <c r="D211" s="234" t="s">
        <v>229</v>
      </c>
      <c r="E211" s="42"/>
      <c r="F211" s="235" t="s">
        <v>1301</v>
      </c>
      <c r="G211" s="42"/>
      <c r="H211" s="42"/>
      <c r="I211" s="231"/>
      <c r="J211" s="42"/>
      <c r="K211" s="42"/>
      <c r="L211" s="46"/>
      <c r="M211" s="232"/>
      <c r="N211" s="233"/>
      <c r="O211" s="86"/>
      <c r="P211" s="86"/>
      <c r="Q211" s="86"/>
      <c r="R211" s="86"/>
      <c r="S211" s="86"/>
      <c r="T211" s="87"/>
      <c r="U211" s="40"/>
      <c r="V211" s="40"/>
      <c r="W211" s="40"/>
      <c r="X211" s="40"/>
      <c r="Y211" s="40"/>
      <c r="Z211" s="40"/>
      <c r="AA211" s="40"/>
      <c r="AB211" s="40"/>
      <c r="AC211" s="40"/>
      <c r="AD211" s="40"/>
      <c r="AE211" s="40"/>
      <c r="AT211" s="19" t="s">
        <v>229</v>
      </c>
      <c r="AU211" s="19" t="s">
        <v>86</v>
      </c>
    </row>
    <row r="212" s="14" customFormat="1">
      <c r="A212" s="14"/>
      <c r="B212" s="246"/>
      <c r="C212" s="247"/>
      <c r="D212" s="229" t="s">
        <v>231</v>
      </c>
      <c r="E212" s="248" t="s">
        <v>19</v>
      </c>
      <c r="F212" s="249" t="s">
        <v>1070</v>
      </c>
      <c r="G212" s="247"/>
      <c r="H212" s="250">
        <v>197.5</v>
      </c>
      <c r="I212" s="251"/>
      <c r="J212" s="247"/>
      <c r="K212" s="247"/>
      <c r="L212" s="252"/>
      <c r="M212" s="253"/>
      <c r="N212" s="254"/>
      <c r="O212" s="254"/>
      <c r="P212" s="254"/>
      <c r="Q212" s="254"/>
      <c r="R212" s="254"/>
      <c r="S212" s="254"/>
      <c r="T212" s="255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56" t="s">
        <v>231</v>
      </c>
      <c r="AU212" s="256" t="s">
        <v>86</v>
      </c>
      <c r="AV212" s="14" t="s">
        <v>86</v>
      </c>
      <c r="AW212" s="14" t="s">
        <v>37</v>
      </c>
      <c r="AX212" s="14" t="s">
        <v>84</v>
      </c>
      <c r="AY212" s="256" t="s">
        <v>219</v>
      </c>
    </row>
    <row r="213" s="2" customFormat="1" ht="16.5" customHeight="1">
      <c r="A213" s="40"/>
      <c r="B213" s="41"/>
      <c r="C213" s="216" t="s">
        <v>392</v>
      </c>
      <c r="D213" s="216" t="s">
        <v>221</v>
      </c>
      <c r="E213" s="217" t="s">
        <v>1335</v>
      </c>
      <c r="F213" s="218" t="s">
        <v>1336</v>
      </c>
      <c r="G213" s="219" t="s">
        <v>152</v>
      </c>
      <c r="H213" s="220">
        <v>14.67</v>
      </c>
      <c r="I213" s="221"/>
      <c r="J213" s="222">
        <f>ROUND(I213*H213,2)</f>
        <v>0</v>
      </c>
      <c r="K213" s="218" t="s">
        <v>19</v>
      </c>
      <c r="L213" s="46"/>
      <c r="M213" s="223" t="s">
        <v>19</v>
      </c>
      <c r="N213" s="224" t="s">
        <v>47</v>
      </c>
      <c r="O213" s="86"/>
      <c r="P213" s="225">
        <f>O213*H213</f>
        <v>0</v>
      </c>
      <c r="Q213" s="225">
        <v>0.00063000000000000003</v>
      </c>
      <c r="R213" s="225">
        <f>Q213*H213</f>
        <v>0.0092420999999999996</v>
      </c>
      <c r="S213" s="225">
        <v>0</v>
      </c>
      <c r="T213" s="226">
        <f>S213*H213</f>
        <v>0</v>
      </c>
      <c r="U213" s="40"/>
      <c r="V213" s="40"/>
      <c r="W213" s="40"/>
      <c r="X213" s="40"/>
      <c r="Y213" s="40"/>
      <c r="Z213" s="40"/>
      <c r="AA213" s="40"/>
      <c r="AB213" s="40"/>
      <c r="AC213" s="40"/>
      <c r="AD213" s="40"/>
      <c r="AE213" s="40"/>
      <c r="AR213" s="227" t="s">
        <v>225</v>
      </c>
      <c r="AT213" s="227" t="s">
        <v>221</v>
      </c>
      <c r="AU213" s="227" t="s">
        <v>86</v>
      </c>
      <c r="AY213" s="19" t="s">
        <v>219</v>
      </c>
      <c r="BE213" s="228">
        <f>IF(N213="základní",J213,0)</f>
        <v>0</v>
      </c>
      <c r="BF213" s="228">
        <f>IF(N213="snížená",J213,0)</f>
        <v>0</v>
      </c>
      <c r="BG213" s="228">
        <f>IF(N213="zákl. přenesená",J213,0)</f>
        <v>0</v>
      </c>
      <c r="BH213" s="228">
        <f>IF(N213="sníž. přenesená",J213,0)</f>
        <v>0</v>
      </c>
      <c r="BI213" s="228">
        <f>IF(N213="nulová",J213,0)</f>
        <v>0</v>
      </c>
      <c r="BJ213" s="19" t="s">
        <v>84</v>
      </c>
      <c r="BK213" s="228">
        <f>ROUND(I213*H213,2)</f>
        <v>0</v>
      </c>
      <c r="BL213" s="19" t="s">
        <v>225</v>
      </c>
      <c r="BM213" s="227" t="s">
        <v>2598</v>
      </c>
    </row>
    <row r="214" s="2" customFormat="1">
      <c r="A214" s="40"/>
      <c r="B214" s="41"/>
      <c r="C214" s="42"/>
      <c r="D214" s="229" t="s">
        <v>227</v>
      </c>
      <c r="E214" s="42"/>
      <c r="F214" s="230" t="s">
        <v>1338</v>
      </c>
      <c r="G214" s="42"/>
      <c r="H214" s="42"/>
      <c r="I214" s="231"/>
      <c r="J214" s="42"/>
      <c r="K214" s="42"/>
      <c r="L214" s="46"/>
      <c r="M214" s="232"/>
      <c r="N214" s="233"/>
      <c r="O214" s="86"/>
      <c r="P214" s="86"/>
      <c r="Q214" s="86"/>
      <c r="R214" s="86"/>
      <c r="S214" s="86"/>
      <c r="T214" s="87"/>
      <c r="U214" s="40"/>
      <c r="V214" s="40"/>
      <c r="W214" s="40"/>
      <c r="X214" s="40"/>
      <c r="Y214" s="40"/>
      <c r="Z214" s="40"/>
      <c r="AA214" s="40"/>
      <c r="AB214" s="40"/>
      <c r="AC214" s="40"/>
      <c r="AD214" s="40"/>
      <c r="AE214" s="40"/>
      <c r="AT214" s="19" t="s">
        <v>227</v>
      </c>
      <c r="AU214" s="19" t="s">
        <v>86</v>
      </c>
    </row>
    <row r="215" s="13" customFormat="1">
      <c r="A215" s="13"/>
      <c r="B215" s="236"/>
      <c r="C215" s="237"/>
      <c r="D215" s="229" t="s">
        <v>231</v>
      </c>
      <c r="E215" s="238" t="s">
        <v>19</v>
      </c>
      <c r="F215" s="239" t="s">
        <v>2538</v>
      </c>
      <c r="G215" s="237"/>
      <c r="H215" s="238" t="s">
        <v>19</v>
      </c>
      <c r="I215" s="240"/>
      <c r="J215" s="237"/>
      <c r="K215" s="237"/>
      <c r="L215" s="241"/>
      <c r="M215" s="242"/>
      <c r="N215" s="243"/>
      <c r="O215" s="243"/>
      <c r="P215" s="243"/>
      <c r="Q215" s="243"/>
      <c r="R215" s="243"/>
      <c r="S215" s="243"/>
      <c r="T215" s="244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45" t="s">
        <v>231</v>
      </c>
      <c r="AU215" s="245" t="s">
        <v>86</v>
      </c>
      <c r="AV215" s="13" t="s">
        <v>84</v>
      </c>
      <c r="AW215" s="13" t="s">
        <v>37</v>
      </c>
      <c r="AX215" s="13" t="s">
        <v>76</v>
      </c>
      <c r="AY215" s="245" t="s">
        <v>219</v>
      </c>
    </row>
    <row r="216" s="14" customFormat="1">
      <c r="A216" s="14"/>
      <c r="B216" s="246"/>
      <c r="C216" s="247"/>
      <c r="D216" s="229" t="s">
        <v>231</v>
      </c>
      <c r="E216" s="248" t="s">
        <v>19</v>
      </c>
      <c r="F216" s="249" t="s">
        <v>2599</v>
      </c>
      <c r="G216" s="247"/>
      <c r="H216" s="250">
        <v>9.3599999999999994</v>
      </c>
      <c r="I216" s="251"/>
      <c r="J216" s="247"/>
      <c r="K216" s="247"/>
      <c r="L216" s="252"/>
      <c r="M216" s="253"/>
      <c r="N216" s="254"/>
      <c r="O216" s="254"/>
      <c r="P216" s="254"/>
      <c r="Q216" s="254"/>
      <c r="R216" s="254"/>
      <c r="S216" s="254"/>
      <c r="T216" s="255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56" t="s">
        <v>231</v>
      </c>
      <c r="AU216" s="256" t="s">
        <v>86</v>
      </c>
      <c r="AV216" s="14" t="s">
        <v>86</v>
      </c>
      <c r="AW216" s="14" t="s">
        <v>37</v>
      </c>
      <c r="AX216" s="14" t="s">
        <v>76</v>
      </c>
      <c r="AY216" s="256" t="s">
        <v>219</v>
      </c>
    </row>
    <row r="217" s="14" customFormat="1">
      <c r="A217" s="14"/>
      <c r="B217" s="246"/>
      <c r="C217" s="247"/>
      <c r="D217" s="229" t="s">
        <v>231</v>
      </c>
      <c r="E217" s="248" t="s">
        <v>19</v>
      </c>
      <c r="F217" s="249" t="s">
        <v>2600</v>
      </c>
      <c r="G217" s="247"/>
      <c r="H217" s="250">
        <v>5.3099999999999996</v>
      </c>
      <c r="I217" s="251"/>
      <c r="J217" s="247"/>
      <c r="K217" s="247"/>
      <c r="L217" s="252"/>
      <c r="M217" s="253"/>
      <c r="N217" s="254"/>
      <c r="O217" s="254"/>
      <c r="P217" s="254"/>
      <c r="Q217" s="254"/>
      <c r="R217" s="254"/>
      <c r="S217" s="254"/>
      <c r="T217" s="255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56" t="s">
        <v>231</v>
      </c>
      <c r="AU217" s="256" t="s">
        <v>86</v>
      </c>
      <c r="AV217" s="14" t="s">
        <v>86</v>
      </c>
      <c r="AW217" s="14" t="s">
        <v>37</v>
      </c>
      <c r="AX217" s="14" t="s">
        <v>76</v>
      </c>
      <c r="AY217" s="256" t="s">
        <v>219</v>
      </c>
    </row>
    <row r="218" s="15" customFormat="1">
      <c r="A218" s="15"/>
      <c r="B218" s="257"/>
      <c r="C218" s="258"/>
      <c r="D218" s="229" t="s">
        <v>231</v>
      </c>
      <c r="E218" s="259" t="s">
        <v>19</v>
      </c>
      <c r="F218" s="260" t="s">
        <v>236</v>
      </c>
      <c r="G218" s="258"/>
      <c r="H218" s="261">
        <v>14.67</v>
      </c>
      <c r="I218" s="262"/>
      <c r="J218" s="258"/>
      <c r="K218" s="258"/>
      <c r="L218" s="263"/>
      <c r="M218" s="264"/>
      <c r="N218" s="265"/>
      <c r="O218" s="265"/>
      <c r="P218" s="265"/>
      <c r="Q218" s="265"/>
      <c r="R218" s="265"/>
      <c r="S218" s="265"/>
      <c r="T218" s="266"/>
      <c r="U218" s="15"/>
      <c r="V218" s="15"/>
      <c r="W218" s="15"/>
      <c r="X218" s="15"/>
      <c r="Y218" s="15"/>
      <c r="Z218" s="15"/>
      <c r="AA218" s="15"/>
      <c r="AB218" s="15"/>
      <c r="AC218" s="15"/>
      <c r="AD218" s="15"/>
      <c r="AE218" s="15"/>
      <c r="AT218" s="267" t="s">
        <v>231</v>
      </c>
      <c r="AU218" s="267" t="s">
        <v>86</v>
      </c>
      <c r="AV218" s="15" t="s">
        <v>225</v>
      </c>
      <c r="AW218" s="15" t="s">
        <v>37</v>
      </c>
      <c r="AX218" s="15" t="s">
        <v>84</v>
      </c>
      <c r="AY218" s="267" t="s">
        <v>219</v>
      </c>
    </row>
    <row r="219" s="2" customFormat="1" ht="21.75" customHeight="1">
      <c r="A219" s="40"/>
      <c r="B219" s="41"/>
      <c r="C219" s="216" t="s">
        <v>410</v>
      </c>
      <c r="D219" s="216" t="s">
        <v>221</v>
      </c>
      <c r="E219" s="217" t="s">
        <v>1346</v>
      </c>
      <c r="F219" s="218" t="s">
        <v>1347</v>
      </c>
      <c r="G219" s="219" t="s">
        <v>158</v>
      </c>
      <c r="H219" s="220">
        <v>10.35</v>
      </c>
      <c r="I219" s="221"/>
      <c r="J219" s="222">
        <f>ROUND(I219*H219,2)</f>
        <v>0</v>
      </c>
      <c r="K219" s="218" t="s">
        <v>224</v>
      </c>
      <c r="L219" s="46"/>
      <c r="M219" s="223" t="s">
        <v>19</v>
      </c>
      <c r="N219" s="224" t="s">
        <v>47</v>
      </c>
      <c r="O219" s="86"/>
      <c r="P219" s="225">
        <f>O219*H219</f>
        <v>0</v>
      </c>
      <c r="Q219" s="225">
        <v>0.0020400000000000001</v>
      </c>
      <c r="R219" s="225">
        <f>Q219*H219</f>
        <v>0.021114000000000001</v>
      </c>
      <c r="S219" s="225">
        <v>0</v>
      </c>
      <c r="T219" s="226">
        <f>S219*H219</f>
        <v>0</v>
      </c>
      <c r="U219" s="40"/>
      <c r="V219" s="40"/>
      <c r="W219" s="40"/>
      <c r="X219" s="40"/>
      <c r="Y219" s="40"/>
      <c r="Z219" s="40"/>
      <c r="AA219" s="40"/>
      <c r="AB219" s="40"/>
      <c r="AC219" s="40"/>
      <c r="AD219" s="40"/>
      <c r="AE219" s="40"/>
      <c r="AR219" s="227" t="s">
        <v>225</v>
      </c>
      <c r="AT219" s="227" t="s">
        <v>221</v>
      </c>
      <c r="AU219" s="227" t="s">
        <v>86</v>
      </c>
      <c r="AY219" s="19" t="s">
        <v>219</v>
      </c>
      <c r="BE219" s="228">
        <f>IF(N219="základní",J219,0)</f>
        <v>0</v>
      </c>
      <c r="BF219" s="228">
        <f>IF(N219="snížená",J219,0)</f>
        <v>0</v>
      </c>
      <c r="BG219" s="228">
        <f>IF(N219="zákl. přenesená",J219,0)</f>
        <v>0</v>
      </c>
      <c r="BH219" s="228">
        <f>IF(N219="sníž. přenesená",J219,0)</f>
        <v>0</v>
      </c>
      <c r="BI219" s="228">
        <f>IF(N219="nulová",J219,0)</f>
        <v>0</v>
      </c>
      <c r="BJ219" s="19" t="s">
        <v>84</v>
      </c>
      <c r="BK219" s="228">
        <f>ROUND(I219*H219,2)</f>
        <v>0</v>
      </c>
      <c r="BL219" s="19" t="s">
        <v>225</v>
      </c>
      <c r="BM219" s="227" t="s">
        <v>2601</v>
      </c>
    </row>
    <row r="220" s="2" customFormat="1">
      <c r="A220" s="40"/>
      <c r="B220" s="41"/>
      <c r="C220" s="42"/>
      <c r="D220" s="229" t="s">
        <v>227</v>
      </c>
      <c r="E220" s="42"/>
      <c r="F220" s="230" t="s">
        <v>1349</v>
      </c>
      <c r="G220" s="42"/>
      <c r="H220" s="42"/>
      <c r="I220" s="231"/>
      <c r="J220" s="42"/>
      <c r="K220" s="42"/>
      <c r="L220" s="46"/>
      <c r="M220" s="232"/>
      <c r="N220" s="233"/>
      <c r="O220" s="86"/>
      <c r="P220" s="86"/>
      <c r="Q220" s="86"/>
      <c r="R220" s="86"/>
      <c r="S220" s="86"/>
      <c r="T220" s="87"/>
      <c r="U220" s="40"/>
      <c r="V220" s="40"/>
      <c r="W220" s="40"/>
      <c r="X220" s="40"/>
      <c r="Y220" s="40"/>
      <c r="Z220" s="40"/>
      <c r="AA220" s="40"/>
      <c r="AB220" s="40"/>
      <c r="AC220" s="40"/>
      <c r="AD220" s="40"/>
      <c r="AE220" s="40"/>
      <c r="AT220" s="19" t="s">
        <v>227</v>
      </c>
      <c r="AU220" s="19" t="s">
        <v>86</v>
      </c>
    </row>
    <row r="221" s="2" customFormat="1">
      <c r="A221" s="40"/>
      <c r="B221" s="41"/>
      <c r="C221" s="42"/>
      <c r="D221" s="234" t="s">
        <v>229</v>
      </c>
      <c r="E221" s="42"/>
      <c r="F221" s="235" t="s">
        <v>1350</v>
      </c>
      <c r="G221" s="42"/>
      <c r="H221" s="42"/>
      <c r="I221" s="231"/>
      <c r="J221" s="42"/>
      <c r="K221" s="42"/>
      <c r="L221" s="46"/>
      <c r="M221" s="232"/>
      <c r="N221" s="233"/>
      <c r="O221" s="86"/>
      <c r="P221" s="86"/>
      <c r="Q221" s="86"/>
      <c r="R221" s="86"/>
      <c r="S221" s="86"/>
      <c r="T221" s="87"/>
      <c r="U221" s="40"/>
      <c r="V221" s="40"/>
      <c r="W221" s="40"/>
      <c r="X221" s="40"/>
      <c r="Y221" s="40"/>
      <c r="Z221" s="40"/>
      <c r="AA221" s="40"/>
      <c r="AB221" s="40"/>
      <c r="AC221" s="40"/>
      <c r="AD221" s="40"/>
      <c r="AE221" s="40"/>
      <c r="AT221" s="19" t="s">
        <v>229</v>
      </c>
      <c r="AU221" s="19" t="s">
        <v>86</v>
      </c>
    </row>
    <row r="222" s="13" customFormat="1">
      <c r="A222" s="13"/>
      <c r="B222" s="236"/>
      <c r="C222" s="237"/>
      <c r="D222" s="229" t="s">
        <v>231</v>
      </c>
      <c r="E222" s="238" t="s">
        <v>19</v>
      </c>
      <c r="F222" s="239" t="s">
        <v>2538</v>
      </c>
      <c r="G222" s="237"/>
      <c r="H222" s="238" t="s">
        <v>19</v>
      </c>
      <c r="I222" s="240"/>
      <c r="J222" s="237"/>
      <c r="K222" s="237"/>
      <c r="L222" s="241"/>
      <c r="M222" s="242"/>
      <c r="N222" s="243"/>
      <c r="O222" s="243"/>
      <c r="P222" s="243"/>
      <c r="Q222" s="243"/>
      <c r="R222" s="243"/>
      <c r="S222" s="243"/>
      <c r="T222" s="244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45" t="s">
        <v>231</v>
      </c>
      <c r="AU222" s="245" t="s">
        <v>86</v>
      </c>
      <c r="AV222" s="13" t="s">
        <v>84</v>
      </c>
      <c r="AW222" s="13" t="s">
        <v>37</v>
      </c>
      <c r="AX222" s="13" t="s">
        <v>76</v>
      </c>
      <c r="AY222" s="245" t="s">
        <v>219</v>
      </c>
    </row>
    <row r="223" s="14" customFormat="1">
      <c r="A223" s="14"/>
      <c r="B223" s="246"/>
      <c r="C223" s="247"/>
      <c r="D223" s="229" t="s">
        <v>231</v>
      </c>
      <c r="E223" s="248" t="s">
        <v>19</v>
      </c>
      <c r="F223" s="249" t="s">
        <v>2602</v>
      </c>
      <c r="G223" s="247"/>
      <c r="H223" s="250">
        <v>10.35</v>
      </c>
      <c r="I223" s="251"/>
      <c r="J223" s="247"/>
      <c r="K223" s="247"/>
      <c r="L223" s="252"/>
      <c r="M223" s="253"/>
      <c r="N223" s="254"/>
      <c r="O223" s="254"/>
      <c r="P223" s="254"/>
      <c r="Q223" s="254"/>
      <c r="R223" s="254"/>
      <c r="S223" s="254"/>
      <c r="T223" s="255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56" t="s">
        <v>231</v>
      </c>
      <c r="AU223" s="256" t="s">
        <v>86</v>
      </c>
      <c r="AV223" s="14" t="s">
        <v>86</v>
      </c>
      <c r="AW223" s="14" t="s">
        <v>37</v>
      </c>
      <c r="AX223" s="14" t="s">
        <v>84</v>
      </c>
      <c r="AY223" s="256" t="s">
        <v>219</v>
      </c>
    </row>
    <row r="224" s="2" customFormat="1" ht="21.75" customHeight="1">
      <c r="A224" s="40"/>
      <c r="B224" s="41"/>
      <c r="C224" s="216" t="s">
        <v>7</v>
      </c>
      <c r="D224" s="216" t="s">
        <v>221</v>
      </c>
      <c r="E224" s="217" t="s">
        <v>1364</v>
      </c>
      <c r="F224" s="218" t="s">
        <v>1365</v>
      </c>
      <c r="G224" s="219" t="s">
        <v>158</v>
      </c>
      <c r="H224" s="220">
        <v>8.8000000000000007</v>
      </c>
      <c r="I224" s="221"/>
      <c r="J224" s="222">
        <f>ROUND(I224*H224,2)</f>
        <v>0</v>
      </c>
      <c r="K224" s="218" t="s">
        <v>1366</v>
      </c>
      <c r="L224" s="46"/>
      <c r="M224" s="223" t="s">
        <v>19</v>
      </c>
      <c r="N224" s="224" t="s">
        <v>47</v>
      </c>
      <c r="O224" s="86"/>
      <c r="P224" s="225">
        <f>O224*H224</f>
        <v>0</v>
      </c>
      <c r="Q224" s="225">
        <v>0.00051999999999999995</v>
      </c>
      <c r="R224" s="225">
        <f>Q224*H224</f>
        <v>0.0045760000000000002</v>
      </c>
      <c r="S224" s="225">
        <v>0</v>
      </c>
      <c r="T224" s="226">
        <f>S224*H224</f>
        <v>0</v>
      </c>
      <c r="U224" s="40"/>
      <c r="V224" s="40"/>
      <c r="W224" s="40"/>
      <c r="X224" s="40"/>
      <c r="Y224" s="40"/>
      <c r="Z224" s="40"/>
      <c r="AA224" s="40"/>
      <c r="AB224" s="40"/>
      <c r="AC224" s="40"/>
      <c r="AD224" s="40"/>
      <c r="AE224" s="40"/>
      <c r="AR224" s="227" t="s">
        <v>225</v>
      </c>
      <c r="AT224" s="227" t="s">
        <v>221</v>
      </c>
      <c r="AU224" s="227" t="s">
        <v>86</v>
      </c>
      <c r="AY224" s="19" t="s">
        <v>219</v>
      </c>
      <c r="BE224" s="228">
        <f>IF(N224="základní",J224,0)</f>
        <v>0</v>
      </c>
      <c r="BF224" s="228">
        <f>IF(N224="snížená",J224,0)</f>
        <v>0</v>
      </c>
      <c r="BG224" s="228">
        <f>IF(N224="zákl. přenesená",J224,0)</f>
        <v>0</v>
      </c>
      <c r="BH224" s="228">
        <f>IF(N224="sníž. přenesená",J224,0)</f>
        <v>0</v>
      </c>
      <c r="BI224" s="228">
        <f>IF(N224="nulová",J224,0)</f>
        <v>0</v>
      </c>
      <c r="BJ224" s="19" t="s">
        <v>84</v>
      </c>
      <c r="BK224" s="228">
        <f>ROUND(I224*H224,2)</f>
        <v>0</v>
      </c>
      <c r="BL224" s="19" t="s">
        <v>225</v>
      </c>
      <c r="BM224" s="227" t="s">
        <v>2603</v>
      </c>
    </row>
    <row r="225" s="2" customFormat="1">
      <c r="A225" s="40"/>
      <c r="B225" s="41"/>
      <c r="C225" s="42"/>
      <c r="D225" s="229" t="s">
        <v>227</v>
      </c>
      <c r="E225" s="42"/>
      <c r="F225" s="230" t="s">
        <v>1368</v>
      </c>
      <c r="G225" s="42"/>
      <c r="H225" s="42"/>
      <c r="I225" s="231"/>
      <c r="J225" s="42"/>
      <c r="K225" s="42"/>
      <c r="L225" s="46"/>
      <c r="M225" s="232"/>
      <c r="N225" s="233"/>
      <c r="O225" s="86"/>
      <c r="P225" s="86"/>
      <c r="Q225" s="86"/>
      <c r="R225" s="86"/>
      <c r="S225" s="86"/>
      <c r="T225" s="87"/>
      <c r="U225" s="40"/>
      <c r="V225" s="40"/>
      <c r="W225" s="40"/>
      <c r="X225" s="40"/>
      <c r="Y225" s="40"/>
      <c r="Z225" s="40"/>
      <c r="AA225" s="40"/>
      <c r="AB225" s="40"/>
      <c r="AC225" s="40"/>
      <c r="AD225" s="40"/>
      <c r="AE225" s="40"/>
      <c r="AT225" s="19" t="s">
        <v>227</v>
      </c>
      <c r="AU225" s="19" t="s">
        <v>86</v>
      </c>
    </row>
    <row r="226" s="2" customFormat="1">
      <c r="A226" s="40"/>
      <c r="B226" s="41"/>
      <c r="C226" s="42"/>
      <c r="D226" s="234" t="s">
        <v>229</v>
      </c>
      <c r="E226" s="42"/>
      <c r="F226" s="235" t="s">
        <v>1369</v>
      </c>
      <c r="G226" s="42"/>
      <c r="H226" s="42"/>
      <c r="I226" s="231"/>
      <c r="J226" s="42"/>
      <c r="K226" s="42"/>
      <c r="L226" s="46"/>
      <c r="M226" s="232"/>
      <c r="N226" s="233"/>
      <c r="O226" s="86"/>
      <c r="P226" s="86"/>
      <c r="Q226" s="86"/>
      <c r="R226" s="86"/>
      <c r="S226" s="86"/>
      <c r="T226" s="87"/>
      <c r="U226" s="40"/>
      <c r="V226" s="40"/>
      <c r="W226" s="40"/>
      <c r="X226" s="40"/>
      <c r="Y226" s="40"/>
      <c r="Z226" s="40"/>
      <c r="AA226" s="40"/>
      <c r="AB226" s="40"/>
      <c r="AC226" s="40"/>
      <c r="AD226" s="40"/>
      <c r="AE226" s="40"/>
      <c r="AT226" s="19" t="s">
        <v>229</v>
      </c>
      <c r="AU226" s="19" t="s">
        <v>86</v>
      </c>
    </row>
    <row r="227" s="13" customFormat="1">
      <c r="A227" s="13"/>
      <c r="B227" s="236"/>
      <c r="C227" s="237"/>
      <c r="D227" s="229" t="s">
        <v>231</v>
      </c>
      <c r="E227" s="238" t="s">
        <v>19</v>
      </c>
      <c r="F227" s="239" t="s">
        <v>2538</v>
      </c>
      <c r="G227" s="237"/>
      <c r="H227" s="238" t="s">
        <v>19</v>
      </c>
      <c r="I227" s="240"/>
      <c r="J227" s="237"/>
      <c r="K227" s="237"/>
      <c r="L227" s="241"/>
      <c r="M227" s="242"/>
      <c r="N227" s="243"/>
      <c r="O227" s="243"/>
      <c r="P227" s="243"/>
      <c r="Q227" s="243"/>
      <c r="R227" s="243"/>
      <c r="S227" s="243"/>
      <c r="T227" s="244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45" t="s">
        <v>231</v>
      </c>
      <c r="AU227" s="245" t="s">
        <v>86</v>
      </c>
      <c r="AV227" s="13" t="s">
        <v>84</v>
      </c>
      <c r="AW227" s="13" t="s">
        <v>37</v>
      </c>
      <c r="AX227" s="13" t="s">
        <v>76</v>
      </c>
      <c r="AY227" s="245" t="s">
        <v>219</v>
      </c>
    </row>
    <row r="228" s="14" customFormat="1">
      <c r="A228" s="14"/>
      <c r="B228" s="246"/>
      <c r="C228" s="247"/>
      <c r="D228" s="229" t="s">
        <v>231</v>
      </c>
      <c r="E228" s="248" t="s">
        <v>19</v>
      </c>
      <c r="F228" s="249" t="s">
        <v>2604</v>
      </c>
      <c r="G228" s="247"/>
      <c r="H228" s="250">
        <v>8.8000000000000007</v>
      </c>
      <c r="I228" s="251"/>
      <c r="J228" s="247"/>
      <c r="K228" s="247"/>
      <c r="L228" s="252"/>
      <c r="M228" s="253"/>
      <c r="N228" s="254"/>
      <c r="O228" s="254"/>
      <c r="P228" s="254"/>
      <c r="Q228" s="254"/>
      <c r="R228" s="254"/>
      <c r="S228" s="254"/>
      <c r="T228" s="255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56" t="s">
        <v>231</v>
      </c>
      <c r="AU228" s="256" t="s">
        <v>86</v>
      </c>
      <c r="AV228" s="14" t="s">
        <v>86</v>
      </c>
      <c r="AW228" s="14" t="s">
        <v>37</v>
      </c>
      <c r="AX228" s="14" t="s">
        <v>84</v>
      </c>
      <c r="AY228" s="256" t="s">
        <v>219</v>
      </c>
    </row>
    <row r="229" s="2" customFormat="1" ht="16.5" customHeight="1">
      <c r="A229" s="40"/>
      <c r="B229" s="41"/>
      <c r="C229" s="283" t="s">
        <v>423</v>
      </c>
      <c r="D229" s="283" t="s">
        <v>623</v>
      </c>
      <c r="E229" s="284" t="s">
        <v>1372</v>
      </c>
      <c r="F229" s="285" t="s">
        <v>1373</v>
      </c>
      <c r="G229" s="286" t="s">
        <v>182</v>
      </c>
      <c r="H229" s="287">
        <v>0.014</v>
      </c>
      <c r="I229" s="288"/>
      <c r="J229" s="289">
        <f>ROUND(I229*H229,2)</f>
        <v>0</v>
      </c>
      <c r="K229" s="285" t="s">
        <v>1366</v>
      </c>
      <c r="L229" s="290"/>
      <c r="M229" s="291" t="s">
        <v>19</v>
      </c>
      <c r="N229" s="292" t="s">
        <v>47</v>
      </c>
      <c r="O229" s="86"/>
      <c r="P229" s="225">
        <f>O229*H229</f>
        <v>0</v>
      </c>
      <c r="Q229" s="225">
        <v>1</v>
      </c>
      <c r="R229" s="225">
        <f>Q229*H229</f>
        <v>0.014</v>
      </c>
      <c r="S229" s="225">
        <v>0</v>
      </c>
      <c r="T229" s="226">
        <f>S229*H229</f>
        <v>0</v>
      </c>
      <c r="U229" s="40"/>
      <c r="V229" s="40"/>
      <c r="W229" s="40"/>
      <c r="X229" s="40"/>
      <c r="Y229" s="40"/>
      <c r="Z229" s="40"/>
      <c r="AA229" s="40"/>
      <c r="AB229" s="40"/>
      <c r="AC229" s="40"/>
      <c r="AD229" s="40"/>
      <c r="AE229" s="40"/>
      <c r="AR229" s="227" t="s">
        <v>300</v>
      </c>
      <c r="AT229" s="227" t="s">
        <v>623</v>
      </c>
      <c r="AU229" s="227" t="s">
        <v>86</v>
      </c>
      <c r="AY229" s="19" t="s">
        <v>219</v>
      </c>
      <c r="BE229" s="228">
        <f>IF(N229="základní",J229,0)</f>
        <v>0</v>
      </c>
      <c r="BF229" s="228">
        <f>IF(N229="snížená",J229,0)</f>
        <v>0</v>
      </c>
      <c r="BG229" s="228">
        <f>IF(N229="zákl. přenesená",J229,0)</f>
        <v>0</v>
      </c>
      <c r="BH229" s="228">
        <f>IF(N229="sníž. přenesená",J229,0)</f>
        <v>0</v>
      </c>
      <c r="BI229" s="228">
        <f>IF(N229="nulová",J229,0)</f>
        <v>0</v>
      </c>
      <c r="BJ229" s="19" t="s">
        <v>84</v>
      </c>
      <c r="BK229" s="228">
        <f>ROUND(I229*H229,2)</f>
        <v>0</v>
      </c>
      <c r="BL229" s="19" t="s">
        <v>225</v>
      </c>
      <c r="BM229" s="227" t="s">
        <v>2605</v>
      </c>
    </row>
    <row r="230" s="2" customFormat="1">
      <c r="A230" s="40"/>
      <c r="B230" s="41"/>
      <c r="C230" s="42"/>
      <c r="D230" s="229" t="s">
        <v>227</v>
      </c>
      <c r="E230" s="42"/>
      <c r="F230" s="230" t="s">
        <v>1375</v>
      </c>
      <c r="G230" s="42"/>
      <c r="H230" s="42"/>
      <c r="I230" s="231"/>
      <c r="J230" s="42"/>
      <c r="K230" s="42"/>
      <c r="L230" s="46"/>
      <c r="M230" s="232"/>
      <c r="N230" s="233"/>
      <c r="O230" s="86"/>
      <c r="P230" s="86"/>
      <c r="Q230" s="86"/>
      <c r="R230" s="86"/>
      <c r="S230" s="86"/>
      <c r="T230" s="87"/>
      <c r="U230" s="40"/>
      <c r="V230" s="40"/>
      <c r="W230" s="40"/>
      <c r="X230" s="40"/>
      <c r="Y230" s="40"/>
      <c r="Z230" s="40"/>
      <c r="AA230" s="40"/>
      <c r="AB230" s="40"/>
      <c r="AC230" s="40"/>
      <c r="AD230" s="40"/>
      <c r="AE230" s="40"/>
      <c r="AT230" s="19" t="s">
        <v>227</v>
      </c>
      <c r="AU230" s="19" t="s">
        <v>86</v>
      </c>
    </row>
    <row r="231" s="14" customFormat="1">
      <c r="A231" s="14"/>
      <c r="B231" s="246"/>
      <c r="C231" s="247"/>
      <c r="D231" s="229" t="s">
        <v>231</v>
      </c>
      <c r="E231" s="248" t="s">
        <v>19</v>
      </c>
      <c r="F231" s="249" t="s">
        <v>2606</v>
      </c>
      <c r="G231" s="247"/>
      <c r="H231" s="250">
        <v>0.014</v>
      </c>
      <c r="I231" s="251"/>
      <c r="J231" s="247"/>
      <c r="K231" s="247"/>
      <c r="L231" s="252"/>
      <c r="M231" s="253"/>
      <c r="N231" s="254"/>
      <c r="O231" s="254"/>
      <c r="P231" s="254"/>
      <c r="Q231" s="254"/>
      <c r="R231" s="254"/>
      <c r="S231" s="254"/>
      <c r="T231" s="255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56" t="s">
        <v>231</v>
      </c>
      <c r="AU231" s="256" t="s">
        <v>86</v>
      </c>
      <c r="AV231" s="14" t="s">
        <v>86</v>
      </c>
      <c r="AW231" s="14" t="s">
        <v>37</v>
      </c>
      <c r="AX231" s="14" t="s">
        <v>84</v>
      </c>
      <c r="AY231" s="256" t="s">
        <v>219</v>
      </c>
    </row>
    <row r="232" s="12" customFormat="1" ht="25.92" customHeight="1">
      <c r="A232" s="12"/>
      <c r="B232" s="200"/>
      <c r="C232" s="201"/>
      <c r="D232" s="202" t="s">
        <v>75</v>
      </c>
      <c r="E232" s="203" t="s">
        <v>499</v>
      </c>
      <c r="F232" s="203" t="s">
        <v>500</v>
      </c>
      <c r="G232" s="201"/>
      <c r="H232" s="201"/>
      <c r="I232" s="204"/>
      <c r="J232" s="205">
        <f>BK232</f>
        <v>0</v>
      </c>
      <c r="K232" s="201"/>
      <c r="L232" s="206"/>
      <c r="M232" s="207"/>
      <c r="N232" s="208"/>
      <c r="O232" s="208"/>
      <c r="P232" s="209">
        <f>P233</f>
        <v>0</v>
      </c>
      <c r="Q232" s="208"/>
      <c r="R232" s="209">
        <f>R233</f>
        <v>0.01537</v>
      </c>
      <c r="S232" s="208"/>
      <c r="T232" s="210">
        <f>T233</f>
        <v>0</v>
      </c>
      <c r="U232" s="12"/>
      <c r="V232" s="12"/>
      <c r="W232" s="12"/>
      <c r="X232" s="12"/>
      <c r="Y232" s="12"/>
      <c r="Z232" s="12"/>
      <c r="AA232" s="12"/>
      <c r="AB232" s="12"/>
      <c r="AC232" s="12"/>
      <c r="AD232" s="12"/>
      <c r="AE232" s="12"/>
      <c r="AR232" s="211" t="s">
        <v>86</v>
      </c>
      <c r="AT232" s="212" t="s">
        <v>75</v>
      </c>
      <c r="AU232" s="212" t="s">
        <v>76</v>
      </c>
      <c r="AY232" s="211" t="s">
        <v>219</v>
      </c>
      <c r="BK232" s="213">
        <f>BK233</f>
        <v>0</v>
      </c>
    </row>
    <row r="233" s="12" customFormat="1" ht="22.8" customHeight="1">
      <c r="A233" s="12"/>
      <c r="B233" s="200"/>
      <c r="C233" s="201"/>
      <c r="D233" s="202" t="s">
        <v>75</v>
      </c>
      <c r="E233" s="214" t="s">
        <v>501</v>
      </c>
      <c r="F233" s="214" t="s">
        <v>502</v>
      </c>
      <c r="G233" s="201"/>
      <c r="H233" s="201"/>
      <c r="I233" s="204"/>
      <c r="J233" s="215">
        <f>BK233</f>
        <v>0</v>
      </c>
      <c r="K233" s="201"/>
      <c r="L233" s="206"/>
      <c r="M233" s="207"/>
      <c r="N233" s="208"/>
      <c r="O233" s="208"/>
      <c r="P233" s="209">
        <f>SUM(P234:P244)</f>
        <v>0</v>
      </c>
      <c r="Q233" s="208"/>
      <c r="R233" s="209">
        <f>SUM(R234:R244)</f>
        <v>0.01537</v>
      </c>
      <c r="S233" s="208"/>
      <c r="T233" s="210">
        <f>SUM(T234:T244)</f>
        <v>0</v>
      </c>
      <c r="U233" s="12"/>
      <c r="V233" s="12"/>
      <c r="W233" s="12"/>
      <c r="X233" s="12"/>
      <c r="Y233" s="12"/>
      <c r="Z233" s="12"/>
      <c r="AA233" s="12"/>
      <c r="AB233" s="12"/>
      <c r="AC233" s="12"/>
      <c r="AD233" s="12"/>
      <c r="AE233" s="12"/>
      <c r="AR233" s="211" t="s">
        <v>86</v>
      </c>
      <c r="AT233" s="212" t="s">
        <v>75</v>
      </c>
      <c r="AU233" s="212" t="s">
        <v>84</v>
      </c>
      <c r="AY233" s="211" t="s">
        <v>219</v>
      </c>
      <c r="BK233" s="213">
        <f>SUM(BK234:BK244)</f>
        <v>0</v>
      </c>
    </row>
    <row r="234" s="2" customFormat="1" ht="16.5" customHeight="1">
      <c r="A234" s="40"/>
      <c r="B234" s="41"/>
      <c r="C234" s="216" t="s">
        <v>432</v>
      </c>
      <c r="D234" s="216" t="s">
        <v>221</v>
      </c>
      <c r="E234" s="217" t="s">
        <v>2046</v>
      </c>
      <c r="F234" s="218" t="s">
        <v>2047</v>
      </c>
      <c r="G234" s="219" t="s">
        <v>162</v>
      </c>
      <c r="H234" s="220">
        <v>14.5</v>
      </c>
      <c r="I234" s="221"/>
      <c r="J234" s="222">
        <f>ROUND(I234*H234,2)</f>
        <v>0</v>
      </c>
      <c r="K234" s="218" t="s">
        <v>224</v>
      </c>
      <c r="L234" s="46"/>
      <c r="M234" s="223" t="s">
        <v>19</v>
      </c>
      <c r="N234" s="224" t="s">
        <v>47</v>
      </c>
      <c r="O234" s="86"/>
      <c r="P234" s="225">
        <f>O234*H234</f>
        <v>0</v>
      </c>
      <c r="Q234" s="225">
        <v>6.0000000000000002E-05</v>
      </c>
      <c r="R234" s="225">
        <f>Q234*H234</f>
        <v>0.00087000000000000001</v>
      </c>
      <c r="S234" s="225">
        <v>0</v>
      </c>
      <c r="T234" s="226">
        <f>S234*H234</f>
        <v>0</v>
      </c>
      <c r="U234" s="40"/>
      <c r="V234" s="40"/>
      <c r="W234" s="40"/>
      <c r="X234" s="40"/>
      <c r="Y234" s="40"/>
      <c r="Z234" s="40"/>
      <c r="AA234" s="40"/>
      <c r="AB234" s="40"/>
      <c r="AC234" s="40"/>
      <c r="AD234" s="40"/>
      <c r="AE234" s="40"/>
      <c r="AR234" s="227" t="s">
        <v>369</v>
      </c>
      <c r="AT234" s="227" t="s">
        <v>221</v>
      </c>
      <c r="AU234" s="227" t="s">
        <v>86</v>
      </c>
      <c r="AY234" s="19" t="s">
        <v>219</v>
      </c>
      <c r="BE234" s="228">
        <f>IF(N234="základní",J234,0)</f>
        <v>0</v>
      </c>
      <c r="BF234" s="228">
        <f>IF(N234="snížená",J234,0)</f>
        <v>0</v>
      </c>
      <c r="BG234" s="228">
        <f>IF(N234="zákl. přenesená",J234,0)</f>
        <v>0</v>
      </c>
      <c r="BH234" s="228">
        <f>IF(N234="sníž. přenesená",J234,0)</f>
        <v>0</v>
      </c>
      <c r="BI234" s="228">
        <f>IF(N234="nulová",J234,0)</f>
        <v>0</v>
      </c>
      <c r="BJ234" s="19" t="s">
        <v>84</v>
      </c>
      <c r="BK234" s="228">
        <f>ROUND(I234*H234,2)</f>
        <v>0</v>
      </c>
      <c r="BL234" s="19" t="s">
        <v>369</v>
      </c>
      <c r="BM234" s="227" t="s">
        <v>2607</v>
      </c>
    </row>
    <row r="235" s="2" customFormat="1">
      <c r="A235" s="40"/>
      <c r="B235" s="41"/>
      <c r="C235" s="42"/>
      <c r="D235" s="229" t="s">
        <v>227</v>
      </c>
      <c r="E235" s="42"/>
      <c r="F235" s="230" t="s">
        <v>2049</v>
      </c>
      <c r="G235" s="42"/>
      <c r="H235" s="42"/>
      <c r="I235" s="231"/>
      <c r="J235" s="42"/>
      <c r="K235" s="42"/>
      <c r="L235" s="46"/>
      <c r="M235" s="232"/>
      <c r="N235" s="233"/>
      <c r="O235" s="86"/>
      <c r="P235" s="86"/>
      <c r="Q235" s="86"/>
      <c r="R235" s="86"/>
      <c r="S235" s="86"/>
      <c r="T235" s="87"/>
      <c r="U235" s="40"/>
      <c r="V235" s="40"/>
      <c r="W235" s="40"/>
      <c r="X235" s="40"/>
      <c r="Y235" s="40"/>
      <c r="Z235" s="40"/>
      <c r="AA235" s="40"/>
      <c r="AB235" s="40"/>
      <c r="AC235" s="40"/>
      <c r="AD235" s="40"/>
      <c r="AE235" s="40"/>
      <c r="AT235" s="19" t="s">
        <v>227</v>
      </c>
      <c r="AU235" s="19" t="s">
        <v>86</v>
      </c>
    </row>
    <row r="236" s="2" customFormat="1">
      <c r="A236" s="40"/>
      <c r="B236" s="41"/>
      <c r="C236" s="42"/>
      <c r="D236" s="234" t="s">
        <v>229</v>
      </c>
      <c r="E236" s="42"/>
      <c r="F236" s="235" t="s">
        <v>2050</v>
      </c>
      <c r="G236" s="42"/>
      <c r="H236" s="42"/>
      <c r="I236" s="231"/>
      <c r="J236" s="42"/>
      <c r="K236" s="42"/>
      <c r="L236" s="46"/>
      <c r="M236" s="232"/>
      <c r="N236" s="233"/>
      <c r="O236" s="86"/>
      <c r="P236" s="86"/>
      <c r="Q236" s="86"/>
      <c r="R236" s="86"/>
      <c r="S236" s="86"/>
      <c r="T236" s="87"/>
      <c r="U236" s="40"/>
      <c r="V236" s="40"/>
      <c r="W236" s="40"/>
      <c r="X236" s="40"/>
      <c r="Y236" s="40"/>
      <c r="Z236" s="40"/>
      <c r="AA236" s="40"/>
      <c r="AB236" s="40"/>
      <c r="AC236" s="40"/>
      <c r="AD236" s="40"/>
      <c r="AE236" s="40"/>
      <c r="AT236" s="19" t="s">
        <v>229</v>
      </c>
      <c r="AU236" s="19" t="s">
        <v>86</v>
      </c>
    </row>
    <row r="237" s="13" customFormat="1">
      <c r="A237" s="13"/>
      <c r="B237" s="236"/>
      <c r="C237" s="237"/>
      <c r="D237" s="229" t="s">
        <v>231</v>
      </c>
      <c r="E237" s="238" t="s">
        <v>19</v>
      </c>
      <c r="F237" s="239" t="s">
        <v>1913</v>
      </c>
      <c r="G237" s="237"/>
      <c r="H237" s="238" t="s">
        <v>19</v>
      </c>
      <c r="I237" s="240"/>
      <c r="J237" s="237"/>
      <c r="K237" s="237"/>
      <c r="L237" s="241"/>
      <c r="M237" s="242"/>
      <c r="N237" s="243"/>
      <c r="O237" s="243"/>
      <c r="P237" s="243"/>
      <c r="Q237" s="243"/>
      <c r="R237" s="243"/>
      <c r="S237" s="243"/>
      <c r="T237" s="244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45" t="s">
        <v>231</v>
      </c>
      <c r="AU237" s="245" t="s">
        <v>86</v>
      </c>
      <c r="AV237" s="13" t="s">
        <v>84</v>
      </c>
      <c r="AW237" s="13" t="s">
        <v>37</v>
      </c>
      <c r="AX237" s="13" t="s">
        <v>76</v>
      </c>
      <c r="AY237" s="245" t="s">
        <v>219</v>
      </c>
    </row>
    <row r="238" s="14" customFormat="1">
      <c r="A238" s="14"/>
      <c r="B238" s="246"/>
      <c r="C238" s="247"/>
      <c r="D238" s="229" t="s">
        <v>231</v>
      </c>
      <c r="E238" s="248" t="s">
        <v>19</v>
      </c>
      <c r="F238" s="249" t="s">
        <v>2608</v>
      </c>
      <c r="G238" s="247"/>
      <c r="H238" s="250">
        <v>14.5</v>
      </c>
      <c r="I238" s="251"/>
      <c r="J238" s="247"/>
      <c r="K238" s="247"/>
      <c r="L238" s="252"/>
      <c r="M238" s="253"/>
      <c r="N238" s="254"/>
      <c r="O238" s="254"/>
      <c r="P238" s="254"/>
      <c r="Q238" s="254"/>
      <c r="R238" s="254"/>
      <c r="S238" s="254"/>
      <c r="T238" s="255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56" t="s">
        <v>231</v>
      </c>
      <c r="AU238" s="256" t="s">
        <v>86</v>
      </c>
      <c r="AV238" s="14" t="s">
        <v>86</v>
      </c>
      <c r="AW238" s="14" t="s">
        <v>37</v>
      </c>
      <c r="AX238" s="14" t="s">
        <v>84</v>
      </c>
      <c r="AY238" s="256" t="s">
        <v>219</v>
      </c>
    </row>
    <row r="239" s="2" customFormat="1" ht="16.5" customHeight="1">
      <c r="A239" s="40"/>
      <c r="B239" s="41"/>
      <c r="C239" s="283" t="s">
        <v>439</v>
      </c>
      <c r="D239" s="283" t="s">
        <v>623</v>
      </c>
      <c r="E239" s="284" t="s">
        <v>2056</v>
      </c>
      <c r="F239" s="285" t="s">
        <v>2057</v>
      </c>
      <c r="G239" s="286" t="s">
        <v>162</v>
      </c>
      <c r="H239" s="287">
        <v>14.5</v>
      </c>
      <c r="I239" s="288"/>
      <c r="J239" s="289">
        <f>ROUND(I239*H239,2)</f>
        <v>0</v>
      </c>
      <c r="K239" s="285" t="s">
        <v>19</v>
      </c>
      <c r="L239" s="290"/>
      <c r="M239" s="291" t="s">
        <v>19</v>
      </c>
      <c r="N239" s="292" t="s">
        <v>47</v>
      </c>
      <c r="O239" s="86"/>
      <c r="P239" s="225">
        <f>O239*H239</f>
        <v>0</v>
      </c>
      <c r="Q239" s="225">
        <v>0.001</v>
      </c>
      <c r="R239" s="225">
        <f>Q239*H239</f>
        <v>0.014500000000000001</v>
      </c>
      <c r="S239" s="225">
        <v>0</v>
      </c>
      <c r="T239" s="226">
        <f>S239*H239</f>
        <v>0</v>
      </c>
      <c r="U239" s="40"/>
      <c r="V239" s="40"/>
      <c r="W239" s="40"/>
      <c r="X239" s="40"/>
      <c r="Y239" s="40"/>
      <c r="Z239" s="40"/>
      <c r="AA239" s="40"/>
      <c r="AB239" s="40"/>
      <c r="AC239" s="40"/>
      <c r="AD239" s="40"/>
      <c r="AE239" s="40"/>
      <c r="AR239" s="227" t="s">
        <v>493</v>
      </c>
      <c r="AT239" s="227" t="s">
        <v>623</v>
      </c>
      <c r="AU239" s="227" t="s">
        <v>86</v>
      </c>
      <c r="AY239" s="19" t="s">
        <v>219</v>
      </c>
      <c r="BE239" s="228">
        <f>IF(N239="základní",J239,0)</f>
        <v>0</v>
      </c>
      <c r="BF239" s="228">
        <f>IF(N239="snížená",J239,0)</f>
        <v>0</v>
      </c>
      <c r="BG239" s="228">
        <f>IF(N239="zákl. přenesená",J239,0)</f>
        <v>0</v>
      </c>
      <c r="BH239" s="228">
        <f>IF(N239="sníž. přenesená",J239,0)</f>
        <v>0</v>
      </c>
      <c r="BI239" s="228">
        <f>IF(N239="nulová",J239,0)</f>
        <v>0</v>
      </c>
      <c r="BJ239" s="19" t="s">
        <v>84</v>
      </c>
      <c r="BK239" s="228">
        <f>ROUND(I239*H239,2)</f>
        <v>0</v>
      </c>
      <c r="BL239" s="19" t="s">
        <v>369</v>
      </c>
      <c r="BM239" s="227" t="s">
        <v>2609</v>
      </c>
    </row>
    <row r="240" s="2" customFormat="1">
      <c r="A240" s="40"/>
      <c r="B240" s="41"/>
      <c r="C240" s="42"/>
      <c r="D240" s="229" t="s">
        <v>227</v>
      </c>
      <c r="E240" s="42"/>
      <c r="F240" s="230" t="s">
        <v>2057</v>
      </c>
      <c r="G240" s="42"/>
      <c r="H240" s="42"/>
      <c r="I240" s="231"/>
      <c r="J240" s="42"/>
      <c r="K240" s="42"/>
      <c r="L240" s="46"/>
      <c r="M240" s="232"/>
      <c r="N240" s="233"/>
      <c r="O240" s="86"/>
      <c r="P240" s="86"/>
      <c r="Q240" s="86"/>
      <c r="R240" s="86"/>
      <c r="S240" s="86"/>
      <c r="T240" s="87"/>
      <c r="U240" s="40"/>
      <c r="V240" s="40"/>
      <c r="W240" s="40"/>
      <c r="X240" s="40"/>
      <c r="Y240" s="40"/>
      <c r="Z240" s="40"/>
      <c r="AA240" s="40"/>
      <c r="AB240" s="40"/>
      <c r="AC240" s="40"/>
      <c r="AD240" s="40"/>
      <c r="AE240" s="40"/>
      <c r="AT240" s="19" t="s">
        <v>227</v>
      </c>
      <c r="AU240" s="19" t="s">
        <v>86</v>
      </c>
    </row>
    <row r="241" s="14" customFormat="1">
      <c r="A241" s="14"/>
      <c r="B241" s="246"/>
      <c r="C241" s="247"/>
      <c r="D241" s="229" t="s">
        <v>231</v>
      </c>
      <c r="E241" s="248" t="s">
        <v>19</v>
      </c>
      <c r="F241" s="249" t="s">
        <v>2608</v>
      </c>
      <c r="G241" s="247"/>
      <c r="H241" s="250">
        <v>14.5</v>
      </c>
      <c r="I241" s="251"/>
      <c r="J241" s="247"/>
      <c r="K241" s="247"/>
      <c r="L241" s="252"/>
      <c r="M241" s="253"/>
      <c r="N241" s="254"/>
      <c r="O241" s="254"/>
      <c r="P241" s="254"/>
      <c r="Q241" s="254"/>
      <c r="R241" s="254"/>
      <c r="S241" s="254"/>
      <c r="T241" s="255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56" t="s">
        <v>231</v>
      </c>
      <c r="AU241" s="256" t="s">
        <v>86</v>
      </c>
      <c r="AV241" s="14" t="s">
        <v>86</v>
      </c>
      <c r="AW241" s="14" t="s">
        <v>37</v>
      </c>
      <c r="AX241" s="14" t="s">
        <v>84</v>
      </c>
      <c r="AY241" s="256" t="s">
        <v>219</v>
      </c>
    </row>
    <row r="242" s="2" customFormat="1" ht="16.5" customHeight="1">
      <c r="A242" s="40"/>
      <c r="B242" s="41"/>
      <c r="C242" s="216" t="s">
        <v>444</v>
      </c>
      <c r="D242" s="216" t="s">
        <v>221</v>
      </c>
      <c r="E242" s="217" t="s">
        <v>1435</v>
      </c>
      <c r="F242" s="218" t="s">
        <v>1436</v>
      </c>
      <c r="G242" s="219" t="s">
        <v>182</v>
      </c>
      <c r="H242" s="220">
        <v>0.014999999999999999</v>
      </c>
      <c r="I242" s="221"/>
      <c r="J242" s="222">
        <f>ROUND(I242*H242,2)</f>
        <v>0</v>
      </c>
      <c r="K242" s="218" t="s">
        <v>224</v>
      </c>
      <c r="L242" s="46"/>
      <c r="M242" s="223" t="s">
        <v>19</v>
      </c>
      <c r="N242" s="224" t="s">
        <v>47</v>
      </c>
      <c r="O242" s="86"/>
      <c r="P242" s="225">
        <f>O242*H242</f>
        <v>0</v>
      </c>
      <c r="Q242" s="225">
        <v>0</v>
      </c>
      <c r="R242" s="225">
        <f>Q242*H242</f>
        <v>0</v>
      </c>
      <c r="S242" s="225">
        <v>0</v>
      </c>
      <c r="T242" s="226">
        <f>S242*H242</f>
        <v>0</v>
      </c>
      <c r="U242" s="40"/>
      <c r="V242" s="40"/>
      <c r="W242" s="40"/>
      <c r="X242" s="40"/>
      <c r="Y242" s="40"/>
      <c r="Z242" s="40"/>
      <c r="AA242" s="40"/>
      <c r="AB242" s="40"/>
      <c r="AC242" s="40"/>
      <c r="AD242" s="40"/>
      <c r="AE242" s="40"/>
      <c r="AR242" s="227" t="s">
        <v>369</v>
      </c>
      <c r="AT242" s="227" t="s">
        <v>221</v>
      </c>
      <c r="AU242" s="227" t="s">
        <v>86</v>
      </c>
      <c r="AY242" s="19" t="s">
        <v>219</v>
      </c>
      <c r="BE242" s="228">
        <f>IF(N242="základní",J242,0)</f>
        <v>0</v>
      </c>
      <c r="BF242" s="228">
        <f>IF(N242="snížená",J242,0)</f>
        <v>0</v>
      </c>
      <c r="BG242" s="228">
        <f>IF(N242="zákl. přenesená",J242,0)</f>
        <v>0</v>
      </c>
      <c r="BH242" s="228">
        <f>IF(N242="sníž. přenesená",J242,0)</f>
        <v>0</v>
      </c>
      <c r="BI242" s="228">
        <f>IF(N242="nulová",J242,0)</f>
        <v>0</v>
      </c>
      <c r="BJ242" s="19" t="s">
        <v>84</v>
      </c>
      <c r="BK242" s="228">
        <f>ROUND(I242*H242,2)</f>
        <v>0</v>
      </c>
      <c r="BL242" s="19" t="s">
        <v>369</v>
      </c>
      <c r="BM242" s="227" t="s">
        <v>2610</v>
      </c>
    </row>
    <row r="243" s="2" customFormat="1">
      <c r="A243" s="40"/>
      <c r="B243" s="41"/>
      <c r="C243" s="42"/>
      <c r="D243" s="229" t="s">
        <v>227</v>
      </c>
      <c r="E243" s="42"/>
      <c r="F243" s="230" t="s">
        <v>1438</v>
      </c>
      <c r="G243" s="42"/>
      <c r="H243" s="42"/>
      <c r="I243" s="231"/>
      <c r="J243" s="42"/>
      <c r="K243" s="42"/>
      <c r="L243" s="46"/>
      <c r="M243" s="232"/>
      <c r="N243" s="233"/>
      <c r="O243" s="86"/>
      <c r="P243" s="86"/>
      <c r="Q243" s="86"/>
      <c r="R243" s="86"/>
      <c r="S243" s="86"/>
      <c r="T243" s="87"/>
      <c r="U243" s="40"/>
      <c r="V243" s="40"/>
      <c r="W243" s="40"/>
      <c r="X243" s="40"/>
      <c r="Y243" s="40"/>
      <c r="Z243" s="40"/>
      <c r="AA243" s="40"/>
      <c r="AB243" s="40"/>
      <c r="AC243" s="40"/>
      <c r="AD243" s="40"/>
      <c r="AE243" s="40"/>
      <c r="AT243" s="19" t="s">
        <v>227</v>
      </c>
      <c r="AU243" s="19" t="s">
        <v>86</v>
      </c>
    </row>
    <row r="244" s="2" customFormat="1">
      <c r="A244" s="40"/>
      <c r="B244" s="41"/>
      <c r="C244" s="42"/>
      <c r="D244" s="234" t="s">
        <v>229</v>
      </c>
      <c r="E244" s="42"/>
      <c r="F244" s="235" t="s">
        <v>1439</v>
      </c>
      <c r="G244" s="42"/>
      <c r="H244" s="42"/>
      <c r="I244" s="231"/>
      <c r="J244" s="42"/>
      <c r="K244" s="42"/>
      <c r="L244" s="46"/>
      <c r="M244" s="293"/>
      <c r="N244" s="294"/>
      <c r="O244" s="295"/>
      <c r="P244" s="295"/>
      <c r="Q244" s="295"/>
      <c r="R244" s="295"/>
      <c r="S244" s="295"/>
      <c r="T244" s="296"/>
      <c r="U244" s="40"/>
      <c r="V244" s="40"/>
      <c r="W244" s="40"/>
      <c r="X244" s="40"/>
      <c r="Y244" s="40"/>
      <c r="Z244" s="40"/>
      <c r="AA244" s="40"/>
      <c r="AB244" s="40"/>
      <c r="AC244" s="40"/>
      <c r="AD244" s="40"/>
      <c r="AE244" s="40"/>
      <c r="AT244" s="19" t="s">
        <v>229</v>
      </c>
      <c r="AU244" s="19" t="s">
        <v>86</v>
      </c>
    </row>
    <row r="245" s="2" customFormat="1" ht="6.96" customHeight="1">
      <c r="A245" s="40"/>
      <c r="B245" s="61"/>
      <c r="C245" s="62"/>
      <c r="D245" s="62"/>
      <c r="E245" s="62"/>
      <c r="F245" s="62"/>
      <c r="G245" s="62"/>
      <c r="H245" s="62"/>
      <c r="I245" s="62"/>
      <c r="J245" s="62"/>
      <c r="K245" s="62"/>
      <c r="L245" s="46"/>
      <c r="M245" s="40"/>
      <c r="O245" s="40"/>
      <c r="P245" s="40"/>
      <c r="Q245" s="40"/>
      <c r="R245" s="40"/>
      <c r="S245" s="40"/>
      <c r="T245" s="40"/>
      <c r="U245" s="40"/>
      <c r="V245" s="40"/>
      <c r="W245" s="40"/>
      <c r="X245" s="40"/>
      <c r="Y245" s="40"/>
      <c r="Z245" s="40"/>
      <c r="AA245" s="40"/>
      <c r="AB245" s="40"/>
      <c r="AC245" s="40"/>
      <c r="AD245" s="40"/>
      <c r="AE245" s="40"/>
    </row>
  </sheetData>
  <sheetProtection sheet="1" autoFilter="0" formatColumns="0" formatRows="0" objects="1" scenarios="1" spinCount="100000" saltValue="njM2G8+Da0lkIcpknygasY7OItBrh96Vejqt8LA+UEFnDAsKirGJ54VcS1oKuK9sQrx5FAL+/zmSzedQNwG7Og==" hashValue="zosZciRRVrUf9PxerV+TGAUbw01dckTx7tve943gVRjh8bIQ85wliEpoICWEK5z8VIlgeLTZ9O/d+2aWBy++ZA==" algorithmName="SHA-512" password="CC35"/>
  <autoFilter ref="C90:K244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9:H79"/>
    <mergeCell ref="E81:H81"/>
    <mergeCell ref="E83:H83"/>
    <mergeCell ref="L2:V2"/>
  </mergeCells>
  <hyperlinks>
    <hyperlink ref="F115" r:id="rId1" display="https://podminky.urs.cz/item/CS_URS_2023_01/321351010"/>
    <hyperlink ref="F140" r:id="rId2" display="https://podminky.urs.cz/item/CS_URS_2023_01/321351020"/>
    <hyperlink ref="F153" r:id="rId3" display="https://podminky.urs.cz/item/CS_URS_2023_01/321352010"/>
    <hyperlink ref="F160" r:id="rId4" display="https://podminky.urs.cz/item/CS_URS_2023_01/321352020"/>
    <hyperlink ref="F164" r:id="rId5" display="https://podminky.urs.cz/item/CS_URS_2023_01/321366111"/>
    <hyperlink ref="F168" r:id="rId6" display="https://podminky.urs.cz/item/CS_URS_2023_01/321366112"/>
    <hyperlink ref="F173" r:id="rId7" display="https://podminky.urs.cz/item/CS_URS_2023_01/451313111"/>
    <hyperlink ref="F177" r:id="rId8" display="https://podminky.urs.cz/item/CS_URS_2023_01/451315114"/>
    <hyperlink ref="F183" r:id="rId9" display="https://podminky.urs.cz/item/CS_URS_2023_01/465513327"/>
    <hyperlink ref="F190" r:id="rId10" display="https://podminky.urs.cz/item/CS_URS_2023_01/931994142"/>
    <hyperlink ref="F197" r:id="rId11" display="https://podminky.urs.cz/item/CS_URS_2023_01/931994151"/>
    <hyperlink ref="F201" r:id="rId12" display="https://podminky.urs.cz/item/CS_URS_2023_01/941111111"/>
    <hyperlink ref="F207" r:id="rId13" display="https://podminky.urs.cz/item/CS_URS_2023_01/941111211"/>
    <hyperlink ref="F211" r:id="rId14" display="https://podminky.urs.cz/item/CS_URS_2023_01/941111811"/>
    <hyperlink ref="F221" r:id="rId15" display="https://podminky.urs.cz/item/CS_URS_2023_01/953334315"/>
    <hyperlink ref="F226" r:id="rId16" display="https://podminky.urs.cz/item/CS_URS_2022_01/985331113"/>
    <hyperlink ref="F236" r:id="rId17" display="https://podminky.urs.cz/item/CS_URS_2023_01/767995113"/>
    <hyperlink ref="F244" r:id="rId18" display="https://podminky.urs.cz/item/CS_URS_2023_01/99876710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9"/>
</worksheet>
</file>

<file path=xl/worksheets/sheet1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124</v>
      </c>
      <c r="AZ2" s="141" t="s">
        <v>1061</v>
      </c>
      <c r="BA2" s="141" t="s">
        <v>1061</v>
      </c>
      <c r="BB2" s="141" t="s">
        <v>148</v>
      </c>
      <c r="BC2" s="141" t="s">
        <v>2611</v>
      </c>
      <c r="BD2" s="141" t="s">
        <v>86</v>
      </c>
    </row>
    <row r="3" s="1" customFormat="1" ht="6.96" customHeight="1">
      <c r="B3" s="142"/>
      <c r="C3" s="143"/>
      <c r="D3" s="143"/>
      <c r="E3" s="143"/>
      <c r="F3" s="143"/>
      <c r="G3" s="143"/>
      <c r="H3" s="143"/>
      <c r="I3" s="143"/>
      <c r="J3" s="143"/>
      <c r="K3" s="143"/>
      <c r="L3" s="22"/>
      <c r="AT3" s="19" t="s">
        <v>86</v>
      </c>
      <c r="AZ3" s="141" t="s">
        <v>2612</v>
      </c>
      <c r="BA3" s="141" t="s">
        <v>1065</v>
      </c>
      <c r="BB3" s="141" t="s">
        <v>152</v>
      </c>
      <c r="BC3" s="141" t="s">
        <v>2613</v>
      </c>
      <c r="BD3" s="141" t="s">
        <v>86</v>
      </c>
    </row>
    <row r="4" s="1" customFormat="1" ht="24.96" customHeight="1">
      <c r="B4" s="22"/>
      <c r="D4" s="144" t="s">
        <v>154</v>
      </c>
      <c r="L4" s="22"/>
      <c r="M4" s="145" t="s">
        <v>10</v>
      </c>
      <c r="AT4" s="19" t="s">
        <v>4</v>
      </c>
      <c r="AZ4" s="141" t="s">
        <v>2614</v>
      </c>
      <c r="BA4" s="141" t="s">
        <v>2615</v>
      </c>
      <c r="BB4" s="141" t="s">
        <v>152</v>
      </c>
      <c r="BC4" s="141" t="s">
        <v>2616</v>
      </c>
      <c r="BD4" s="141" t="s">
        <v>86</v>
      </c>
    </row>
    <row r="5" s="1" customFormat="1" ht="6.96" customHeight="1">
      <c r="B5" s="22"/>
      <c r="L5" s="22"/>
      <c r="AZ5" s="141" t="s">
        <v>1067</v>
      </c>
      <c r="BA5" s="141" t="s">
        <v>1068</v>
      </c>
      <c r="BB5" s="141" t="s">
        <v>158</v>
      </c>
      <c r="BC5" s="141" t="s">
        <v>2617</v>
      </c>
      <c r="BD5" s="141" t="s">
        <v>86</v>
      </c>
    </row>
    <row r="6" s="1" customFormat="1" ht="12" customHeight="1">
      <c r="B6" s="22"/>
      <c r="D6" s="146" t="s">
        <v>16</v>
      </c>
      <c r="L6" s="22"/>
      <c r="AZ6" s="141" t="s">
        <v>2618</v>
      </c>
      <c r="BA6" s="141" t="s">
        <v>2619</v>
      </c>
      <c r="BB6" s="141" t="s">
        <v>152</v>
      </c>
      <c r="BC6" s="141" t="s">
        <v>2620</v>
      </c>
      <c r="BD6" s="141" t="s">
        <v>86</v>
      </c>
    </row>
    <row r="7" s="1" customFormat="1" ht="16.5" customHeight="1">
      <c r="B7" s="22"/>
      <c r="E7" s="147" t="str">
        <f>'Rekapitulace stavby'!K6</f>
        <v>MVE jez Rajhrad vč. rekonstrukce jezu a rybího přechodu</v>
      </c>
      <c r="F7" s="146"/>
      <c r="G7" s="146"/>
      <c r="H7" s="146"/>
      <c r="L7" s="22"/>
      <c r="AZ7" s="141" t="s">
        <v>1073</v>
      </c>
      <c r="BA7" s="141" t="s">
        <v>1074</v>
      </c>
      <c r="BB7" s="141" t="s">
        <v>152</v>
      </c>
      <c r="BC7" s="141" t="s">
        <v>2621</v>
      </c>
      <c r="BD7" s="141" t="s">
        <v>86</v>
      </c>
    </row>
    <row r="8" s="1" customFormat="1" ht="12" customHeight="1">
      <c r="B8" s="22"/>
      <c r="D8" s="146" t="s">
        <v>167</v>
      </c>
      <c r="L8" s="22"/>
      <c r="AZ8" s="141" t="s">
        <v>2622</v>
      </c>
      <c r="BA8" s="141" t="s">
        <v>2622</v>
      </c>
      <c r="BB8" s="141" t="s">
        <v>162</v>
      </c>
      <c r="BC8" s="141" t="s">
        <v>2623</v>
      </c>
      <c r="BD8" s="141" t="s">
        <v>86</v>
      </c>
    </row>
    <row r="9" s="2" customFormat="1" ht="16.5" customHeight="1">
      <c r="A9" s="40"/>
      <c r="B9" s="46"/>
      <c r="C9" s="40"/>
      <c r="D9" s="40"/>
      <c r="E9" s="147" t="s">
        <v>847</v>
      </c>
      <c r="F9" s="40"/>
      <c r="G9" s="40"/>
      <c r="H9" s="40"/>
      <c r="I9" s="40"/>
      <c r="J9" s="40"/>
      <c r="K9" s="40"/>
      <c r="L9" s="148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  <c r="AZ9" s="141" t="s">
        <v>2624</v>
      </c>
      <c r="BA9" s="141" t="s">
        <v>2625</v>
      </c>
      <c r="BB9" s="141" t="s">
        <v>162</v>
      </c>
      <c r="BC9" s="141" t="s">
        <v>2626</v>
      </c>
      <c r="BD9" s="141" t="s">
        <v>86</v>
      </c>
    </row>
    <row r="10" s="2" customFormat="1" ht="12" customHeight="1">
      <c r="A10" s="40"/>
      <c r="B10" s="46"/>
      <c r="C10" s="40"/>
      <c r="D10" s="146" t="s">
        <v>848</v>
      </c>
      <c r="E10" s="40"/>
      <c r="F10" s="40"/>
      <c r="G10" s="40"/>
      <c r="H10" s="40"/>
      <c r="I10" s="40"/>
      <c r="J10" s="40"/>
      <c r="K10" s="40"/>
      <c r="L10" s="148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6.5" customHeight="1">
      <c r="A11" s="40"/>
      <c r="B11" s="46"/>
      <c r="C11" s="40"/>
      <c r="D11" s="40"/>
      <c r="E11" s="149" t="s">
        <v>2627</v>
      </c>
      <c r="F11" s="40"/>
      <c r="G11" s="40"/>
      <c r="H11" s="40"/>
      <c r="I11" s="40"/>
      <c r="J11" s="40"/>
      <c r="K11" s="40"/>
      <c r="L11" s="148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>
      <c r="A12" s="40"/>
      <c r="B12" s="46"/>
      <c r="C12" s="40"/>
      <c r="D12" s="40"/>
      <c r="E12" s="40"/>
      <c r="F12" s="40"/>
      <c r="G12" s="40"/>
      <c r="H12" s="40"/>
      <c r="I12" s="40"/>
      <c r="J12" s="40"/>
      <c r="K12" s="40"/>
      <c r="L12" s="148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2" customHeight="1">
      <c r="A13" s="40"/>
      <c r="B13" s="46"/>
      <c r="C13" s="40"/>
      <c r="D13" s="146" t="s">
        <v>18</v>
      </c>
      <c r="E13" s="40"/>
      <c r="F13" s="135" t="s">
        <v>19</v>
      </c>
      <c r="G13" s="40"/>
      <c r="H13" s="40"/>
      <c r="I13" s="146" t="s">
        <v>20</v>
      </c>
      <c r="J13" s="135" t="s">
        <v>19</v>
      </c>
      <c r="K13" s="40"/>
      <c r="L13" s="148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6" t="s">
        <v>21</v>
      </c>
      <c r="E14" s="40"/>
      <c r="F14" s="135" t="s">
        <v>22</v>
      </c>
      <c r="G14" s="40"/>
      <c r="H14" s="40"/>
      <c r="I14" s="146" t="s">
        <v>23</v>
      </c>
      <c r="J14" s="150" t="str">
        <f>'Rekapitulace stavby'!AN8</f>
        <v>2. 5. 2023</v>
      </c>
      <c r="K14" s="40"/>
      <c r="L14" s="148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0.8" customHeight="1">
      <c r="A15" s="40"/>
      <c r="B15" s="46"/>
      <c r="C15" s="40"/>
      <c r="D15" s="40"/>
      <c r="E15" s="40"/>
      <c r="F15" s="40"/>
      <c r="G15" s="40"/>
      <c r="H15" s="40"/>
      <c r="I15" s="40"/>
      <c r="J15" s="40"/>
      <c r="K15" s="40"/>
      <c r="L15" s="148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46" t="s">
        <v>25</v>
      </c>
      <c r="E16" s="40"/>
      <c r="F16" s="40"/>
      <c r="G16" s="40"/>
      <c r="H16" s="40"/>
      <c r="I16" s="146" t="s">
        <v>26</v>
      </c>
      <c r="J16" s="135" t="s">
        <v>27</v>
      </c>
      <c r="K16" s="40"/>
      <c r="L16" s="148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8" customHeight="1">
      <c r="A17" s="40"/>
      <c r="B17" s="46"/>
      <c r="C17" s="40"/>
      <c r="D17" s="40"/>
      <c r="E17" s="135" t="s">
        <v>28</v>
      </c>
      <c r="F17" s="40"/>
      <c r="G17" s="40"/>
      <c r="H17" s="40"/>
      <c r="I17" s="146" t="s">
        <v>29</v>
      </c>
      <c r="J17" s="135" t="s">
        <v>30</v>
      </c>
      <c r="K17" s="40"/>
      <c r="L17" s="148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6.96" customHeight="1">
      <c r="A18" s="40"/>
      <c r="B18" s="46"/>
      <c r="C18" s="40"/>
      <c r="D18" s="40"/>
      <c r="E18" s="40"/>
      <c r="F18" s="40"/>
      <c r="G18" s="40"/>
      <c r="H18" s="40"/>
      <c r="I18" s="40"/>
      <c r="J18" s="40"/>
      <c r="K18" s="40"/>
      <c r="L18" s="148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2" customHeight="1">
      <c r="A19" s="40"/>
      <c r="B19" s="46"/>
      <c r="C19" s="40"/>
      <c r="D19" s="146" t="s">
        <v>31</v>
      </c>
      <c r="E19" s="40"/>
      <c r="F19" s="40"/>
      <c r="G19" s="40"/>
      <c r="H19" s="40"/>
      <c r="I19" s="146" t="s">
        <v>26</v>
      </c>
      <c r="J19" s="35" t="str">
        <f>'Rekapitulace stavby'!AN13</f>
        <v>Vyplň údaj</v>
      </c>
      <c r="K19" s="40"/>
      <c r="L19" s="148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8" customHeight="1">
      <c r="A20" s="40"/>
      <c r="B20" s="46"/>
      <c r="C20" s="40"/>
      <c r="D20" s="40"/>
      <c r="E20" s="35" t="str">
        <f>'Rekapitulace stavby'!E14</f>
        <v>Vyplň údaj</v>
      </c>
      <c r="F20" s="135"/>
      <c r="G20" s="135"/>
      <c r="H20" s="135"/>
      <c r="I20" s="146" t="s">
        <v>29</v>
      </c>
      <c r="J20" s="35" t="str">
        <f>'Rekapitulace stavby'!AN14</f>
        <v>Vyplň údaj</v>
      </c>
      <c r="K20" s="40"/>
      <c r="L20" s="148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6.96" customHeight="1">
      <c r="A21" s="40"/>
      <c r="B21" s="46"/>
      <c r="C21" s="40"/>
      <c r="D21" s="40"/>
      <c r="E21" s="40"/>
      <c r="F21" s="40"/>
      <c r="G21" s="40"/>
      <c r="H21" s="40"/>
      <c r="I21" s="40"/>
      <c r="J21" s="40"/>
      <c r="K21" s="40"/>
      <c r="L21" s="148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2" customHeight="1">
      <c r="A22" s="40"/>
      <c r="B22" s="46"/>
      <c r="C22" s="40"/>
      <c r="D22" s="146" t="s">
        <v>33</v>
      </c>
      <c r="E22" s="40"/>
      <c r="F22" s="40"/>
      <c r="G22" s="40"/>
      <c r="H22" s="40"/>
      <c r="I22" s="146" t="s">
        <v>26</v>
      </c>
      <c r="J22" s="135" t="s">
        <v>34</v>
      </c>
      <c r="K22" s="40"/>
      <c r="L22" s="148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8" customHeight="1">
      <c r="A23" s="40"/>
      <c r="B23" s="46"/>
      <c r="C23" s="40"/>
      <c r="D23" s="40"/>
      <c r="E23" s="135" t="s">
        <v>35</v>
      </c>
      <c r="F23" s="40"/>
      <c r="G23" s="40"/>
      <c r="H23" s="40"/>
      <c r="I23" s="146" t="s">
        <v>29</v>
      </c>
      <c r="J23" s="135" t="s">
        <v>36</v>
      </c>
      <c r="K23" s="40"/>
      <c r="L23" s="148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6.96" customHeight="1">
      <c r="A24" s="40"/>
      <c r="B24" s="46"/>
      <c r="C24" s="40"/>
      <c r="D24" s="40"/>
      <c r="E24" s="40"/>
      <c r="F24" s="40"/>
      <c r="G24" s="40"/>
      <c r="H24" s="40"/>
      <c r="I24" s="40"/>
      <c r="J24" s="40"/>
      <c r="K24" s="40"/>
      <c r="L24" s="148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2" customHeight="1">
      <c r="A25" s="40"/>
      <c r="B25" s="46"/>
      <c r="C25" s="40"/>
      <c r="D25" s="146" t="s">
        <v>38</v>
      </c>
      <c r="E25" s="40"/>
      <c r="F25" s="40"/>
      <c r="G25" s="40"/>
      <c r="H25" s="40"/>
      <c r="I25" s="146" t="s">
        <v>26</v>
      </c>
      <c r="J25" s="135" t="s">
        <v>19</v>
      </c>
      <c r="K25" s="40"/>
      <c r="L25" s="148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8" customHeight="1">
      <c r="A26" s="40"/>
      <c r="B26" s="46"/>
      <c r="C26" s="40"/>
      <c r="D26" s="40"/>
      <c r="E26" s="135" t="s">
        <v>39</v>
      </c>
      <c r="F26" s="40"/>
      <c r="G26" s="40"/>
      <c r="H26" s="40"/>
      <c r="I26" s="146" t="s">
        <v>29</v>
      </c>
      <c r="J26" s="135" t="s">
        <v>19</v>
      </c>
      <c r="K26" s="40"/>
      <c r="L26" s="148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6.96" customHeight="1">
      <c r="A27" s="40"/>
      <c r="B27" s="46"/>
      <c r="C27" s="40"/>
      <c r="D27" s="40"/>
      <c r="E27" s="40"/>
      <c r="F27" s="40"/>
      <c r="G27" s="40"/>
      <c r="H27" s="40"/>
      <c r="I27" s="40"/>
      <c r="J27" s="40"/>
      <c r="K27" s="40"/>
      <c r="L27" s="148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2" customHeight="1">
      <c r="A28" s="40"/>
      <c r="B28" s="46"/>
      <c r="C28" s="40"/>
      <c r="D28" s="146" t="s">
        <v>40</v>
      </c>
      <c r="E28" s="40"/>
      <c r="F28" s="40"/>
      <c r="G28" s="40"/>
      <c r="H28" s="40"/>
      <c r="I28" s="40"/>
      <c r="J28" s="40"/>
      <c r="K28" s="40"/>
      <c r="L28" s="148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8" customFormat="1" ht="16.5" customHeight="1">
      <c r="A29" s="151"/>
      <c r="B29" s="152"/>
      <c r="C29" s="151"/>
      <c r="D29" s="151"/>
      <c r="E29" s="153" t="s">
        <v>19</v>
      </c>
      <c r="F29" s="153"/>
      <c r="G29" s="153"/>
      <c r="H29" s="153"/>
      <c r="I29" s="151"/>
      <c r="J29" s="151"/>
      <c r="K29" s="151"/>
      <c r="L29" s="154"/>
      <c r="S29" s="151"/>
      <c r="T29" s="151"/>
      <c r="U29" s="151"/>
      <c r="V29" s="151"/>
      <c r="W29" s="151"/>
      <c r="X29" s="151"/>
      <c r="Y29" s="151"/>
      <c r="Z29" s="151"/>
      <c r="AA29" s="151"/>
      <c r="AB29" s="151"/>
      <c r="AC29" s="151"/>
      <c r="AD29" s="151"/>
      <c r="AE29" s="151"/>
    </row>
    <row r="30" s="2" customFormat="1" ht="6.96" customHeight="1">
      <c r="A30" s="40"/>
      <c r="B30" s="46"/>
      <c r="C30" s="40"/>
      <c r="D30" s="40"/>
      <c r="E30" s="40"/>
      <c r="F30" s="40"/>
      <c r="G30" s="40"/>
      <c r="H30" s="40"/>
      <c r="I30" s="40"/>
      <c r="J30" s="40"/>
      <c r="K30" s="40"/>
      <c r="L30" s="148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5"/>
      <c r="E31" s="155"/>
      <c r="F31" s="155"/>
      <c r="G31" s="155"/>
      <c r="H31" s="155"/>
      <c r="I31" s="155"/>
      <c r="J31" s="155"/>
      <c r="K31" s="155"/>
      <c r="L31" s="148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25.44" customHeight="1">
      <c r="A32" s="40"/>
      <c r="B32" s="46"/>
      <c r="C32" s="40"/>
      <c r="D32" s="156" t="s">
        <v>42</v>
      </c>
      <c r="E32" s="40"/>
      <c r="F32" s="40"/>
      <c r="G32" s="40"/>
      <c r="H32" s="40"/>
      <c r="I32" s="40"/>
      <c r="J32" s="157">
        <f>ROUND(J94, 2)</f>
        <v>0</v>
      </c>
      <c r="K32" s="40"/>
      <c r="L32" s="148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55"/>
      <c r="E33" s="155"/>
      <c r="F33" s="155"/>
      <c r="G33" s="155"/>
      <c r="H33" s="155"/>
      <c r="I33" s="155"/>
      <c r="J33" s="155"/>
      <c r="K33" s="155"/>
      <c r="L33" s="148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40"/>
      <c r="F34" s="158" t="s">
        <v>44</v>
      </c>
      <c r="G34" s="40"/>
      <c r="H34" s="40"/>
      <c r="I34" s="158" t="s">
        <v>43</v>
      </c>
      <c r="J34" s="158" t="s">
        <v>45</v>
      </c>
      <c r="K34" s="40"/>
      <c r="L34" s="148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14.4" customHeight="1">
      <c r="A35" s="40"/>
      <c r="B35" s="46"/>
      <c r="C35" s="40"/>
      <c r="D35" s="159" t="s">
        <v>46</v>
      </c>
      <c r="E35" s="146" t="s">
        <v>47</v>
      </c>
      <c r="F35" s="160">
        <f>ROUND((SUM(BE94:BE260)),  2)</f>
        <v>0</v>
      </c>
      <c r="G35" s="40"/>
      <c r="H35" s="40"/>
      <c r="I35" s="161">
        <v>0.20999999999999999</v>
      </c>
      <c r="J35" s="160">
        <f>ROUND(((SUM(BE94:BE260))*I35),  2)</f>
        <v>0</v>
      </c>
      <c r="K35" s="40"/>
      <c r="L35" s="148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146" t="s">
        <v>48</v>
      </c>
      <c r="F36" s="160">
        <f>ROUND((SUM(BF94:BF260)),  2)</f>
        <v>0</v>
      </c>
      <c r="G36" s="40"/>
      <c r="H36" s="40"/>
      <c r="I36" s="161">
        <v>0.14999999999999999</v>
      </c>
      <c r="J36" s="160">
        <f>ROUND(((SUM(BF94:BF260))*I36),  2)</f>
        <v>0</v>
      </c>
      <c r="K36" s="40"/>
      <c r="L36" s="148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6" t="s">
        <v>49</v>
      </c>
      <c r="F37" s="160">
        <f>ROUND((SUM(BG94:BG260)),  2)</f>
        <v>0</v>
      </c>
      <c r="G37" s="40"/>
      <c r="H37" s="40"/>
      <c r="I37" s="161">
        <v>0.20999999999999999</v>
      </c>
      <c r="J37" s="160">
        <f>0</f>
        <v>0</v>
      </c>
      <c r="K37" s="40"/>
      <c r="L37" s="148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hidden="1" s="2" customFormat="1" ht="14.4" customHeight="1">
      <c r="A38" s="40"/>
      <c r="B38" s="46"/>
      <c r="C38" s="40"/>
      <c r="D38" s="40"/>
      <c r="E38" s="146" t="s">
        <v>50</v>
      </c>
      <c r="F38" s="160">
        <f>ROUND((SUM(BH94:BH260)),  2)</f>
        <v>0</v>
      </c>
      <c r="G38" s="40"/>
      <c r="H38" s="40"/>
      <c r="I38" s="161">
        <v>0.14999999999999999</v>
      </c>
      <c r="J38" s="160">
        <f>0</f>
        <v>0</v>
      </c>
      <c r="K38" s="40"/>
      <c r="L38" s="148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6" t="s">
        <v>51</v>
      </c>
      <c r="F39" s="160">
        <f>ROUND((SUM(BI94:BI260)),  2)</f>
        <v>0</v>
      </c>
      <c r="G39" s="40"/>
      <c r="H39" s="40"/>
      <c r="I39" s="161">
        <v>0</v>
      </c>
      <c r="J39" s="160">
        <f>0</f>
        <v>0</v>
      </c>
      <c r="K39" s="40"/>
      <c r="L39" s="148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6.96" customHeight="1">
      <c r="A40" s="40"/>
      <c r="B40" s="46"/>
      <c r="C40" s="40"/>
      <c r="D40" s="40"/>
      <c r="E40" s="40"/>
      <c r="F40" s="40"/>
      <c r="G40" s="40"/>
      <c r="H40" s="40"/>
      <c r="I40" s="40"/>
      <c r="J40" s="40"/>
      <c r="K40" s="40"/>
      <c r="L40" s="148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s="2" customFormat="1" ht="25.44" customHeight="1">
      <c r="A41" s="40"/>
      <c r="B41" s="46"/>
      <c r="C41" s="162"/>
      <c r="D41" s="163" t="s">
        <v>52</v>
      </c>
      <c r="E41" s="164"/>
      <c r="F41" s="164"/>
      <c r="G41" s="165" t="s">
        <v>53</v>
      </c>
      <c r="H41" s="166" t="s">
        <v>54</v>
      </c>
      <c r="I41" s="164"/>
      <c r="J41" s="167">
        <f>SUM(J32:J39)</f>
        <v>0</v>
      </c>
      <c r="K41" s="168"/>
      <c r="L41" s="148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14.4" customHeight="1">
      <c r="A42" s="40"/>
      <c r="B42" s="169"/>
      <c r="C42" s="170"/>
      <c r="D42" s="170"/>
      <c r="E42" s="170"/>
      <c r="F42" s="170"/>
      <c r="G42" s="170"/>
      <c r="H42" s="170"/>
      <c r="I42" s="170"/>
      <c r="J42" s="170"/>
      <c r="K42" s="170"/>
      <c r="L42" s="148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6" s="2" customFormat="1" ht="6.96" customHeight="1">
      <c r="A46" s="40"/>
      <c r="B46" s="171"/>
      <c r="C46" s="172"/>
      <c r="D46" s="172"/>
      <c r="E46" s="172"/>
      <c r="F46" s="172"/>
      <c r="G46" s="172"/>
      <c r="H46" s="172"/>
      <c r="I46" s="172"/>
      <c r="J46" s="172"/>
      <c r="K46" s="172"/>
      <c r="L46" s="148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24.96" customHeight="1">
      <c r="A47" s="40"/>
      <c r="B47" s="41"/>
      <c r="C47" s="25" t="s">
        <v>192</v>
      </c>
      <c r="D47" s="42"/>
      <c r="E47" s="42"/>
      <c r="F47" s="42"/>
      <c r="G47" s="42"/>
      <c r="H47" s="42"/>
      <c r="I47" s="42"/>
      <c r="J47" s="42"/>
      <c r="K47" s="42"/>
      <c r="L47" s="148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148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16</v>
      </c>
      <c r="D49" s="42"/>
      <c r="E49" s="42"/>
      <c r="F49" s="42"/>
      <c r="G49" s="42"/>
      <c r="H49" s="42"/>
      <c r="I49" s="42"/>
      <c r="J49" s="42"/>
      <c r="K49" s="42"/>
      <c r="L49" s="148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173" t="str">
        <f>E7</f>
        <v>MVE jez Rajhrad vč. rekonstrukce jezu a rybího přechodu</v>
      </c>
      <c r="F50" s="34"/>
      <c r="G50" s="34"/>
      <c r="H50" s="34"/>
      <c r="I50" s="42"/>
      <c r="J50" s="42"/>
      <c r="K50" s="42"/>
      <c r="L50" s="148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1" customFormat="1" ht="12" customHeight="1">
      <c r="B51" s="23"/>
      <c r="C51" s="34" t="s">
        <v>167</v>
      </c>
      <c r="D51" s="24"/>
      <c r="E51" s="24"/>
      <c r="F51" s="24"/>
      <c r="G51" s="24"/>
      <c r="H51" s="24"/>
      <c r="I51" s="24"/>
      <c r="J51" s="24"/>
      <c r="K51" s="24"/>
      <c r="L51" s="22"/>
    </row>
    <row r="52" s="2" customFormat="1" ht="16.5" customHeight="1">
      <c r="A52" s="40"/>
      <c r="B52" s="41"/>
      <c r="C52" s="42"/>
      <c r="D52" s="42"/>
      <c r="E52" s="173" t="s">
        <v>847</v>
      </c>
      <c r="F52" s="42"/>
      <c r="G52" s="42"/>
      <c r="H52" s="42"/>
      <c r="I52" s="42"/>
      <c r="J52" s="42"/>
      <c r="K52" s="42"/>
      <c r="L52" s="148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12" customHeight="1">
      <c r="A53" s="40"/>
      <c r="B53" s="41"/>
      <c r="C53" s="34" t="s">
        <v>848</v>
      </c>
      <c r="D53" s="42"/>
      <c r="E53" s="42"/>
      <c r="F53" s="42"/>
      <c r="G53" s="42"/>
      <c r="H53" s="42"/>
      <c r="I53" s="42"/>
      <c r="J53" s="42"/>
      <c r="K53" s="42"/>
      <c r="L53" s="148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6.5" customHeight="1">
      <c r="A54" s="40"/>
      <c r="B54" s="41"/>
      <c r="C54" s="42"/>
      <c r="D54" s="42"/>
      <c r="E54" s="71" t="str">
        <f>E11</f>
        <v>SO 04 - Opěrná PB zeď v nadjezí</v>
      </c>
      <c r="F54" s="42"/>
      <c r="G54" s="42"/>
      <c r="H54" s="42"/>
      <c r="I54" s="42"/>
      <c r="J54" s="42"/>
      <c r="K54" s="42"/>
      <c r="L54" s="148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6.96" customHeight="1">
      <c r="A55" s="40"/>
      <c r="B55" s="41"/>
      <c r="C55" s="42"/>
      <c r="D55" s="42"/>
      <c r="E55" s="42"/>
      <c r="F55" s="42"/>
      <c r="G55" s="42"/>
      <c r="H55" s="42"/>
      <c r="I55" s="42"/>
      <c r="J55" s="42"/>
      <c r="K55" s="42"/>
      <c r="L55" s="148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2" customHeight="1">
      <c r="A56" s="40"/>
      <c r="B56" s="41"/>
      <c r="C56" s="34" t="s">
        <v>21</v>
      </c>
      <c r="D56" s="42"/>
      <c r="E56" s="42"/>
      <c r="F56" s="29" t="str">
        <f>F14</f>
        <v xml:space="preserve">Svratka, říční km 29,430 – jez </v>
      </c>
      <c r="G56" s="42"/>
      <c r="H56" s="42"/>
      <c r="I56" s="34" t="s">
        <v>23</v>
      </c>
      <c r="J56" s="74" t="str">
        <f>IF(J14="","",J14)</f>
        <v>2. 5. 2023</v>
      </c>
      <c r="K56" s="42"/>
      <c r="L56" s="148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6.96" customHeight="1">
      <c r="A57" s="40"/>
      <c r="B57" s="41"/>
      <c r="C57" s="42"/>
      <c r="D57" s="42"/>
      <c r="E57" s="42"/>
      <c r="F57" s="42"/>
      <c r="G57" s="42"/>
      <c r="H57" s="42"/>
      <c r="I57" s="42"/>
      <c r="J57" s="42"/>
      <c r="K57" s="42"/>
      <c r="L57" s="148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5.15" customHeight="1">
      <c r="A58" s="40"/>
      <c r="B58" s="41"/>
      <c r="C58" s="34" t="s">
        <v>25</v>
      </c>
      <c r="D58" s="42"/>
      <c r="E58" s="42"/>
      <c r="F58" s="29" t="str">
        <f>E17</f>
        <v>Povodí Moravy, státní podnik</v>
      </c>
      <c r="G58" s="42"/>
      <c r="H58" s="42"/>
      <c r="I58" s="34" t="s">
        <v>33</v>
      </c>
      <c r="J58" s="38" t="str">
        <f>E23</f>
        <v>AQUATIS a. s.</v>
      </c>
      <c r="K58" s="42"/>
      <c r="L58" s="148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15.15" customHeight="1">
      <c r="A59" s="40"/>
      <c r="B59" s="41"/>
      <c r="C59" s="34" t="s">
        <v>31</v>
      </c>
      <c r="D59" s="42"/>
      <c r="E59" s="42"/>
      <c r="F59" s="29" t="str">
        <f>IF(E20="","",E20)</f>
        <v>Vyplň údaj</v>
      </c>
      <c r="G59" s="42"/>
      <c r="H59" s="42"/>
      <c r="I59" s="34" t="s">
        <v>38</v>
      </c>
      <c r="J59" s="38" t="str">
        <f>E26</f>
        <v>Bc. Aneta Patková</v>
      </c>
      <c r="K59" s="42"/>
      <c r="L59" s="148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s="2" customFormat="1" ht="10.32" customHeight="1">
      <c r="A60" s="40"/>
      <c r="B60" s="41"/>
      <c r="C60" s="42"/>
      <c r="D60" s="42"/>
      <c r="E60" s="42"/>
      <c r="F60" s="42"/>
      <c r="G60" s="42"/>
      <c r="H60" s="42"/>
      <c r="I60" s="42"/>
      <c r="J60" s="42"/>
      <c r="K60" s="42"/>
      <c r="L60" s="148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s="2" customFormat="1" ht="29.28" customHeight="1">
      <c r="A61" s="40"/>
      <c r="B61" s="41"/>
      <c r="C61" s="174" t="s">
        <v>193</v>
      </c>
      <c r="D61" s="175"/>
      <c r="E61" s="175"/>
      <c r="F61" s="175"/>
      <c r="G61" s="175"/>
      <c r="H61" s="175"/>
      <c r="I61" s="175"/>
      <c r="J61" s="176" t="s">
        <v>194</v>
      </c>
      <c r="K61" s="175"/>
      <c r="L61" s="148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10.32" customHeight="1">
      <c r="A62" s="40"/>
      <c r="B62" s="41"/>
      <c r="C62" s="42"/>
      <c r="D62" s="42"/>
      <c r="E62" s="42"/>
      <c r="F62" s="42"/>
      <c r="G62" s="42"/>
      <c r="H62" s="42"/>
      <c r="I62" s="42"/>
      <c r="J62" s="42"/>
      <c r="K62" s="42"/>
      <c r="L62" s="148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22.8" customHeight="1">
      <c r="A63" s="40"/>
      <c r="B63" s="41"/>
      <c r="C63" s="177" t="s">
        <v>74</v>
      </c>
      <c r="D63" s="42"/>
      <c r="E63" s="42"/>
      <c r="F63" s="42"/>
      <c r="G63" s="42"/>
      <c r="H63" s="42"/>
      <c r="I63" s="42"/>
      <c r="J63" s="104">
        <f>J94</f>
        <v>0</v>
      </c>
      <c r="K63" s="42"/>
      <c r="L63" s="148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  <c r="AU63" s="19" t="s">
        <v>195</v>
      </c>
    </row>
    <row r="64" s="9" customFormat="1" ht="24.96" customHeight="1">
      <c r="A64" s="9"/>
      <c r="B64" s="178"/>
      <c r="C64" s="179"/>
      <c r="D64" s="180" t="s">
        <v>196</v>
      </c>
      <c r="E64" s="181"/>
      <c r="F64" s="181"/>
      <c r="G64" s="181"/>
      <c r="H64" s="181"/>
      <c r="I64" s="181"/>
      <c r="J64" s="182">
        <f>J95</f>
        <v>0</v>
      </c>
      <c r="K64" s="179"/>
      <c r="L64" s="183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4"/>
      <c r="C65" s="127"/>
      <c r="D65" s="185" t="s">
        <v>1093</v>
      </c>
      <c r="E65" s="186"/>
      <c r="F65" s="186"/>
      <c r="G65" s="186"/>
      <c r="H65" s="186"/>
      <c r="I65" s="186"/>
      <c r="J65" s="187">
        <f>J96</f>
        <v>0</v>
      </c>
      <c r="K65" s="127"/>
      <c r="L65" s="18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4"/>
      <c r="C66" s="127"/>
      <c r="D66" s="185" t="s">
        <v>1094</v>
      </c>
      <c r="E66" s="186"/>
      <c r="F66" s="186"/>
      <c r="G66" s="186"/>
      <c r="H66" s="186"/>
      <c r="I66" s="186"/>
      <c r="J66" s="187">
        <f>J128</f>
        <v>0</v>
      </c>
      <c r="K66" s="127"/>
      <c r="L66" s="188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4"/>
      <c r="C67" s="127"/>
      <c r="D67" s="185" t="s">
        <v>199</v>
      </c>
      <c r="E67" s="186"/>
      <c r="F67" s="186"/>
      <c r="G67" s="186"/>
      <c r="H67" s="186"/>
      <c r="I67" s="186"/>
      <c r="J67" s="187">
        <f>J135</f>
        <v>0</v>
      </c>
      <c r="K67" s="127"/>
      <c r="L67" s="188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4"/>
      <c r="C68" s="127"/>
      <c r="D68" s="185" t="s">
        <v>201</v>
      </c>
      <c r="E68" s="186"/>
      <c r="F68" s="186"/>
      <c r="G68" s="186"/>
      <c r="H68" s="186"/>
      <c r="I68" s="186"/>
      <c r="J68" s="187">
        <f>J178</f>
        <v>0</v>
      </c>
      <c r="K68" s="127"/>
      <c r="L68" s="188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9" customFormat="1" ht="24.96" customHeight="1">
      <c r="A69" s="9"/>
      <c r="B69" s="178"/>
      <c r="C69" s="179"/>
      <c r="D69" s="180" t="s">
        <v>202</v>
      </c>
      <c r="E69" s="181"/>
      <c r="F69" s="181"/>
      <c r="G69" s="181"/>
      <c r="H69" s="181"/>
      <c r="I69" s="181"/>
      <c r="J69" s="182">
        <f>J181</f>
        <v>0</v>
      </c>
      <c r="K69" s="179"/>
      <c r="L69" s="183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</row>
    <row r="70" s="10" customFormat="1" ht="19.92" customHeight="1">
      <c r="A70" s="10"/>
      <c r="B70" s="184"/>
      <c r="C70" s="127"/>
      <c r="D70" s="185" t="s">
        <v>1095</v>
      </c>
      <c r="E70" s="186"/>
      <c r="F70" s="186"/>
      <c r="G70" s="186"/>
      <c r="H70" s="186"/>
      <c r="I70" s="186"/>
      <c r="J70" s="187">
        <f>J182</f>
        <v>0</v>
      </c>
      <c r="K70" s="127"/>
      <c r="L70" s="188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84"/>
      <c r="C71" s="127"/>
      <c r="D71" s="185" t="s">
        <v>1476</v>
      </c>
      <c r="E71" s="186"/>
      <c r="F71" s="186"/>
      <c r="G71" s="186"/>
      <c r="H71" s="186"/>
      <c r="I71" s="186"/>
      <c r="J71" s="187">
        <f>J220</f>
        <v>0</v>
      </c>
      <c r="K71" s="127"/>
      <c r="L71" s="188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84"/>
      <c r="C72" s="127"/>
      <c r="D72" s="185" t="s">
        <v>203</v>
      </c>
      <c r="E72" s="186"/>
      <c r="F72" s="186"/>
      <c r="G72" s="186"/>
      <c r="H72" s="186"/>
      <c r="I72" s="186"/>
      <c r="J72" s="187">
        <f>J233</f>
        <v>0</v>
      </c>
      <c r="K72" s="127"/>
      <c r="L72" s="188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2" customFormat="1" ht="21.84" customHeight="1">
      <c r="A73" s="40"/>
      <c r="B73" s="41"/>
      <c r="C73" s="42"/>
      <c r="D73" s="42"/>
      <c r="E73" s="42"/>
      <c r="F73" s="42"/>
      <c r="G73" s="42"/>
      <c r="H73" s="42"/>
      <c r="I73" s="42"/>
      <c r="J73" s="42"/>
      <c r="K73" s="42"/>
      <c r="L73" s="148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6.96" customHeight="1">
      <c r="A74" s="40"/>
      <c r="B74" s="61"/>
      <c r="C74" s="62"/>
      <c r="D74" s="62"/>
      <c r="E74" s="62"/>
      <c r="F74" s="62"/>
      <c r="G74" s="62"/>
      <c r="H74" s="62"/>
      <c r="I74" s="62"/>
      <c r="J74" s="62"/>
      <c r="K74" s="62"/>
      <c r="L74" s="148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8" s="2" customFormat="1" ht="6.96" customHeight="1">
      <c r="A78" s="40"/>
      <c r="B78" s="63"/>
      <c r="C78" s="64"/>
      <c r="D78" s="64"/>
      <c r="E78" s="64"/>
      <c r="F78" s="64"/>
      <c r="G78" s="64"/>
      <c r="H78" s="64"/>
      <c r="I78" s="64"/>
      <c r="J78" s="64"/>
      <c r="K78" s="64"/>
      <c r="L78" s="148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24.96" customHeight="1">
      <c r="A79" s="40"/>
      <c r="B79" s="41"/>
      <c r="C79" s="25" t="s">
        <v>204</v>
      </c>
      <c r="D79" s="42"/>
      <c r="E79" s="42"/>
      <c r="F79" s="42"/>
      <c r="G79" s="42"/>
      <c r="H79" s="42"/>
      <c r="I79" s="42"/>
      <c r="J79" s="42"/>
      <c r="K79" s="42"/>
      <c r="L79" s="148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6.96" customHeight="1">
      <c r="A80" s="40"/>
      <c r="B80" s="41"/>
      <c r="C80" s="42"/>
      <c r="D80" s="42"/>
      <c r="E80" s="42"/>
      <c r="F80" s="42"/>
      <c r="G80" s="42"/>
      <c r="H80" s="42"/>
      <c r="I80" s="42"/>
      <c r="J80" s="42"/>
      <c r="K80" s="42"/>
      <c r="L80" s="148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2" customHeight="1">
      <c r="A81" s="40"/>
      <c r="B81" s="41"/>
      <c r="C81" s="34" t="s">
        <v>16</v>
      </c>
      <c r="D81" s="42"/>
      <c r="E81" s="42"/>
      <c r="F81" s="42"/>
      <c r="G81" s="42"/>
      <c r="H81" s="42"/>
      <c r="I81" s="42"/>
      <c r="J81" s="42"/>
      <c r="K81" s="42"/>
      <c r="L81" s="148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6.5" customHeight="1">
      <c r="A82" s="40"/>
      <c r="B82" s="41"/>
      <c r="C82" s="42"/>
      <c r="D82" s="42"/>
      <c r="E82" s="173" t="str">
        <f>E7</f>
        <v>MVE jez Rajhrad vč. rekonstrukce jezu a rybího přechodu</v>
      </c>
      <c r="F82" s="34"/>
      <c r="G82" s="34"/>
      <c r="H82" s="34"/>
      <c r="I82" s="42"/>
      <c r="J82" s="42"/>
      <c r="K82" s="42"/>
      <c r="L82" s="148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1" customFormat="1" ht="12" customHeight="1">
      <c r="B83" s="23"/>
      <c r="C83" s="34" t="s">
        <v>167</v>
      </c>
      <c r="D83" s="24"/>
      <c r="E83" s="24"/>
      <c r="F83" s="24"/>
      <c r="G83" s="24"/>
      <c r="H83" s="24"/>
      <c r="I83" s="24"/>
      <c r="J83" s="24"/>
      <c r="K83" s="24"/>
      <c r="L83" s="22"/>
    </row>
    <row r="84" s="2" customFormat="1" ht="16.5" customHeight="1">
      <c r="A84" s="40"/>
      <c r="B84" s="41"/>
      <c r="C84" s="42"/>
      <c r="D84" s="42"/>
      <c r="E84" s="173" t="s">
        <v>847</v>
      </c>
      <c r="F84" s="42"/>
      <c r="G84" s="42"/>
      <c r="H84" s="42"/>
      <c r="I84" s="42"/>
      <c r="J84" s="42"/>
      <c r="K84" s="42"/>
      <c r="L84" s="148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2" customHeight="1">
      <c r="A85" s="40"/>
      <c r="B85" s="41"/>
      <c r="C85" s="34" t="s">
        <v>848</v>
      </c>
      <c r="D85" s="42"/>
      <c r="E85" s="42"/>
      <c r="F85" s="42"/>
      <c r="G85" s="42"/>
      <c r="H85" s="42"/>
      <c r="I85" s="42"/>
      <c r="J85" s="42"/>
      <c r="K85" s="42"/>
      <c r="L85" s="148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16.5" customHeight="1">
      <c r="A86" s="40"/>
      <c r="B86" s="41"/>
      <c r="C86" s="42"/>
      <c r="D86" s="42"/>
      <c r="E86" s="71" t="str">
        <f>E11</f>
        <v>SO 04 - Opěrná PB zeď v nadjezí</v>
      </c>
      <c r="F86" s="42"/>
      <c r="G86" s="42"/>
      <c r="H86" s="42"/>
      <c r="I86" s="42"/>
      <c r="J86" s="42"/>
      <c r="K86" s="42"/>
      <c r="L86" s="148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6.96" customHeight="1">
      <c r="A87" s="40"/>
      <c r="B87" s="41"/>
      <c r="C87" s="42"/>
      <c r="D87" s="42"/>
      <c r="E87" s="42"/>
      <c r="F87" s="42"/>
      <c r="G87" s="42"/>
      <c r="H87" s="42"/>
      <c r="I87" s="42"/>
      <c r="J87" s="42"/>
      <c r="K87" s="42"/>
      <c r="L87" s="148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12" customHeight="1">
      <c r="A88" s="40"/>
      <c r="B88" s="41"/>
      <c r="C88" s="34" t="s">
        <v>21</v>
      </c>
      <c r="D88" s="42"/>
      <c r="E88" s="42"/>
      <c r="F88" s="29" t="str">
        <f>F14</f>
        <v xml:space="preserve">Svratka, říční km 29,430 – jez </v>
      </c>
      <c r="G88" s="42"/>
      <c r="H88" s="42"/>
      <c r="I88" s="34" t="s">
        <v>23</v>
      </c>
      <c r="J88" s="74" t="str">
        <f>IF(J14="","",J14)</f>
        <v>2. 5. 2023</v>
      </c>
      <c r="K88" s="42"/>
      <c r="L88" s="148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6.96" customHeight="1">
      <c r="A89" s="40"/>
      <c r="B89" s="41"/>
      <c r="C89" s="42"/>
      <c r="D89" s="42"/>
      <c r="E89" s="42"/>
      <c r="F89" s="42"/>
      <c r="G89" s="42"/>
      <c r="H89" s="42"/>
      <c r="I89" s="42"/>
      <c r="J89" s="42"/>
      <c r="K89" s="42"/>
      <c r="L89" s="148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2" customFormat="1" ht="15.15" customHeight="1">
      <c r="A90" s="40"/>
      <c r="B90" s="41"/>
      <c r="C90" s="34" t="s">
        <v>25</v>
      </c>
      <c r="D90" s="42"/>
      <c r="E90" s="42"/>
      <c r="F90" s="29" t="str">
        <f>E17</f>
        <v>Povodí Moravy, státní podnik</v>
      </c>
      <c r="G90" s="42"/>
      <c r="H90" s="42"/>
      <c r="I90" s="34" t="s">
        <v>33</v>
      </c>
      <c r="J90" s="38" t="str">
        <f>E23</f>
        <v>AQUATIS a. s.</v>
      </c>
      <c r="K90" s="42"/>
      <c r="L90" s="148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2" customFormat="1" ht="15.15" customHeight="1">
      <c r="A91" s="40"/>
      <c r="B91" s="41"/>
      <c r="C91" s="34" t="s">
        <v>31</v>
      </c>
      <c r="D91" s="42"/>
      <c r="E91" s="42"/>
      <c r="F91" s="29" t="str">
        <f>IF(E20="","",E20)</f>
        <v>Vyplň údaj</v>
      </c>
      <c r="G91" s="42"/>
      <c r="H91" s="42"/>
      <c r="I91" s="34" t="s">
        <v>38</v>
      </c>
      <c r="J91" s="38" t="str">
        <f>E26</f>
        <v>Bc. Aneta Patková</v>
      </c>
      <c r="K91" s="42"/>
      <c r="L91" s="148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</row>
    <row r="92" s="2" customFormat="1" ht="10.32" customHeight="1">
      <c r="A92" s="40"/>
      <c r="B92" s="41"/>
      <c r="C92" s="42"/>
      <c r="D92" s="42"/>
      <c r="E92" s="42"/>
      <c r="F92" s="42"/>
      <c r="G92" s="42"/>
      <c r="H92" s="42"/>
      <c r="I92" s="42"/>
      <c r="J92" s="42"/>
      <c r="K92" s="42"/>
      <c r="L92" s="148"/>
      <c r="S92" s="40"/>
      <c r="T92" s="40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</row>
    <row r="93" s="11" customFormat="1" ht="29.28" customHeight="1">
      <c r="A93" s="189"/>
      <c r="B93" s="190"/>
      <c r="C93" s="191" t="s">
        <v>205</v>
      </c>
      <c r="D93" s="192" t="s">
        <v>61</v>
      </c>
      <c r="E93" s="192" t="s">
        <v>57</v>
      </c>
      <c r="F93" s="192" t="s">
        <v>58</v>
      </c>
      <c r="G93" s="192" t="s">
        <v>206</v>
      </c>
      <c r="H93" s="192" t="s">
        <v>207</v>
      </c>
      <c r="I93" s="192" t="s">
        <v>208</v>
      </c>
      <c r="J93" s="192" t="s">
        <v>194</v>
      </c>
      <c r="K93" s="193" t="s">
        <v>209</v>
      </c>
      <c r="L93" s="194"/>
      <c r="M93" s="94" t="s">
        <v>19</v>
      </c>
      <c r="N93" s="95" t="s">
        <v>46</v>
      </c>
      <c r="O93" s="95" t="s">
        <v>210</v>
      </c>
      <c r="P93" s="95" t="s">
        <v>211</v>
      </c>
      <c r="Q93" s="95" t="s">
        <v>212</v>
      </c>
      <c r="R93" s="95" t="s">
        <v>213</v>
      </c>
      <c r="S93" s="95" t="s">
        <v>214</v>
      </c>
      <c r="T93" s="96" t="s">
        <v>215</v>
      </c>
      <c r="U93" s="189"/>
      <c r="V93" s="189"/>
      <c r="W93" s="189"/>
      <c r="X93" s="189"/>
      <c r="Y93" s="189"/>
      <c r="Z93" s="189"/>
      <c r="AA93" s="189"/>
      <c r="AB93" s="189"/>
      <c r="AC93" s="189"/>
      <c r="AD93" s="189"/>
      <c r="AE93" s="189"/>
    </row>
    <row r="94" s="2" customFormat="1" ht="22.8" customHeight="1">
      <c r="A94" s="40"/>
      <c r="B94" s="41"/>
      <c r="C94" s="101" t="s">
        <v>216</v>
      </c>
      <c r="D94" s="42"/>
      <c r="E94" s="42"/>
      <c r="F94" s="42"/>
      <c r="G94" s="42"/>
      <c r="H94" s="42"/>
      <c r="I94" s="42"/>
      <c r="J94" s="195">
        <f>BK94</f>
        <v>0</v>
      </c>
      <c r="K94" s="42"/>
      <c r="L94" s="46"/>
      <c r="M94" s="97"/>
      <c r="N94" s="196"/>
      <c r="O94" s="98"/>
      <c r="P94" s="197">
        <f>P95+P181</f>
        <v>0</v>
      </c>
      <c r="Q94" s="98"/>
      <c r="R94" s="197">
        <f>R95+R181</f>
        <v>13.498035999999999</v>
      </c>
      <c r="S94" s="98"/>
      <c r="T94" s="198">
        <f>T95+T181</f>
        <v>0.15840000000000001</v>
      </c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T94" s="19" t="s">
        <v>75</v>
      </c>
      <c r="AU94" s="19" t="s">
        <v>195</v>
      </c>
      <c r="BK94" s="199">
        <f>BK95+BK181</f>
        <v>0</v>
      </c>
    </row>
    <row r="95" s="12" customFormat="1" ht="25.92" customHeight="1">
      <c r="A95" s="12"/>
      <c r="B95" s="200"/>
      <c r="C95" s="201"/>
      <c r="D95" s="202" t="s">
        <v>75</v>
      </c>
      <c r="E95" s="203" t="s">
        <v>217</v>
      </c>
      <c r="F95" s="203" t="s">
        <v>218</v>
      </c>
      <c r="G95" s="201"/>
      <c r="H95" s="201"/>
      <c r="I95" s="204"/>
      <c r="J95" s="205">
        <f>BK95</f>
        <v>0</v>
      </c>
      <c r="K95" s="201"/>
      <c r="L95" s="206"/>
      <c r="M95" s="207"/>
      <c r="N95" s="208"/>
      <c r="O95" s="208"/>
      <c r="P95" s="209">
        <f>P96+P128+P135+P178</f>
        <v>0</v>
      </c>
      <c r="Q95" s="208"/>
      <c r="R95" s="209">
        <f>R96+R128+R135+R178</f>
        <v>12.981539</v>
      </c>
      <c r="S95" s="208"/>
      <c r="T95" s="210">
        <f>T96+T128+T135+T178</f>
        <v>0.15840000000000001</v>
      </c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R95" s="211" t="s">
        <v>84</v>
      </c>
      <c r="AT95" s="212" t="s">
        <v>75</v>
      </c>
      <c r="AU95" s="212" t="s">
        <v>76</v>
      </c>
      <c r="AY95" s="211" t="s">
        <v>219</v>
      </c>
      <c r="BK95" s="213">
        <f>BK96+BK128+BK135+BK178</f>
        <v>0</v>
      </c>
    </row>
    <row r="96" s="12" customFormat="1" ht="22.8" customHeight="1">
      <c r="A96" s="12"/>
      <c r="B96" s="200"/>
      <c r="C96" s="201"/>
      <c r="D96" s="202" t="s">
        <v>75</v>
      </c>
      <c r="E96" s="214" t="s">
        <v>111</v>
      </c>
      <c r="F96" s="214" t="s">
        <v>1097</v>
      </c>
      <c r="G96" s="201"/>
      <c r="H96" s="201"/>
      <c r="I96" s="204"/>
      <c r="J96" s="215">
        <f>BK96</f>
        <v>0</v>
      </c>
      <c r="K96" s="201"/>
      <c r="L96" s="206"/>
      <c r="M96" s="207"/>
      <c r="N96" s="208"/>
      <c r="O96" s="208"/>
      <c r="P96" s="209">
        <f>SUM(P97:P127)</f>
        <v>0</v>
      </c>
      <c r="Q96" s="208"/>
      <c r="R96" s="209">
        <f>SUM(R97:R127)</f>
        <v>12.1770608</v>
      </c>
      <c r="S96" s="208"/>
      <c r="T96" s="210">
        <f>SUM(T97:T127)</f>
        <v>0</v>
      </c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R96" s="211" t="s">
        <v>84</v>
      </c>
      <c r="AT96" s="212" t="s">
        <v>75</v>
      </c>
      <c r="AU96" s="212" t="s">
        <v>84</v>
      </c>
      <c r="AY96" s="211" t="s">
        <v>219</v>
      </c>
      <c r="BK96" s="213">
        <f>SUM(BK97:BK127)</f>
        <v>0</v>
      </c>
    </row>
    <row r="97" s="2" customFormat="1" ht="21.75" customHeight="1">
      <c r="A97" s="40"/>
      <c r="B97" s="41"/>
      <c r="C97" s="216" t="s">
        <v>84</v>
      </c>
      <c r="D97" s="216" t="s">
        <v>221</v>
      </c>
      <c r="E97" s="217" t="s">
        <v>2628</v>
      </c>
      <c r="F97" s="218" t="s">
        <v>2629</v>
      </c>
      <c r="G97" s="219" t="s">
        <v>517</v>
      </c>
      <c r="H97" s="220">
        <v>84</v>
      </c>
      <c r="I97" s="221"/>
      <c r="J97" s="222">
        <f>ROUND(I97*H97,2)</f>
        <v>0</v>
      </c>
      <c r="K97" s="218" t="s">
        <v>19</v>
      </c>
      <c r="L97" s="46"/>
      <c r="M97" s="223" t="s">
        <v>19</v>
      </c>
      <c r="N97" s="224" t="s">
        <v>47</v>
      </c>
      <c r="O97" s="86"/>
      <c r="P97" s="225">
        <f>O97*H97</f>
        <v>0</v>
      </c>
      <c r="Q97" s="225">
        <v>0.00040000000000000002</v>
      </c>
      <c r="R97" s="225">
        <f>Q97*H97</f>
        <v>0.033600000000000005</v>
      </c>
      <c r="S97" s="225">
        <v>0</v>
      </c>
      <c r="T97" s="226">
        <f>S97*H97</f>
        <v>0</v>
      </c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R97" s="227" t="s">
        <v>225</v>
      </c>
      <c r="AT97" s="227" t="s">
        <v>221</v>
      </c>
      <c r="AU97" s="227" t="s">
        <v>86</v>
      </c>
      <c r="AY97" s="19" t="s">
        <v>219</v>
      </c>
      <c r="BE97" s="228">
        <f>IF(N97="základní",J97,0)</f>
        <v>0</v>
      </c>
      <c r="BF97" s="228">
        <f>IF(N97="snížená",J97,0)</f>
        <v>0</v>
      </c>
      <c r="BG97" s="228">
        <f>IF(N97="zákl. přenesená",J97,0)</f>
        <v>0</v>
      </c>
      <c r="BH97" s="228">
        <f>IF(N97="sníž. přenesená",J97,0)</f>
        <v>0</v>
      </c>
      <c r="BI97" s="228">
        <f>IF(N97="nulová",J97,0)</f>
        <v>0</v>
      </c>
      <c r="BJ97" s="19" t="s">
        <v>84</v>
      </c>
      <c r="BK97" s="228">
        <f>ROUND(I97*H97,2)</f>
        <v>0</v>
      </c>
      <c r="BL97" s="19" t="s">
        <v>225</v>
      </c>
      <c r="BM97" s="227" t="s">
        <v>2630</v>
      </c>
    </row>
    <row r="98" s="2" customFormat="1">
      <c r="A98" s="40"/>
      <c r="B98" s="41"/>
      <c r="C98" s="42"/>
      <c r="D98" s="229" t="s">
        <v>227</v>
      </c>
      <c r="E98" s="42"/>
      <c r="F98" s="230" t="s">
        <v>2631</v>
      </c>
      <c r="G98" s="42"/>
      <c r="H98" s="42"/>
      <c r="I98" s="231"/>
      <c r="J98" s="42"/>
      <c r="K98" s="42"/>
      <c r="L98" s="46"/>
      <c r="M98" s="232"/>
      <c r="N98" s="233"/>
      <c r="O98" s="86"/>
      <c r="P98" s="86"/>
      <c r="Q98" s="86"/>
      <c r="R98" s="86"/>
      <c r="S98" s="86"/>
      <c r="T98" s="87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T98" s="19" t="s">
        <v>227</v>
      </c>
      <c r="AU98" s="19" t="s">
        <v>86</v>
      </c>
    </row>
    <row r="99" s="13" customFormat="1">
      <c r="A99" s="13"/>
      <c r="B99" s="236"/>
      <c r="C99" s="237"/>
      <c r="D99" s="229" t="s">
        <v>231</v>
      </c>
      <c r="E99" s="238" t="s">
        <v>19</v>
      </c>
      <c r="F99" s="239" t="s">
        <v>2632</v>
      </c>
      <c r="G99" s="237"/>
      <c r="H99" s="238" t="s">
        <v>19</v>
      </c>
      <c r="I99" s="240"/>
      <c r="J99" s="237"/>
      <c r="K99" s="237"/>
      <c r="L99" s="241"/>
      <c r="M99" s="242"/>
      <c r="N99" s="243"/>
      <c r="O99" s="243"/>
      <c r="P99" s="243"/>
      <c r="Q99" s="243"/>
      <c r="R99" s="243"/>
      <c r="S99" s="243"/>
      <c r="T99" s="244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45" t="s">
        <v>231</v>
      </c>
      <c r="AU99" s="245" t="s">
        <v>86</v>
      </c>
      <c r="AV99" s="13" t="s">
        <v>84</v>
      </c>
      <c r="AW99" s="13" t="s">
        <v>37</v>
      </c>
      <c r="AX99" s="13" t="s">
        <v>76</v>
      </c>
      <c r="AY99" s="245" t="s">
        <v>219</v>
      </c>
    </row>
    <row r="100" s="14" customFormat="1">
      <c r="A100" s="14"/>
      <c r="B100" s="246"/>
      <c r="C100" s="247"/>
      <c r="D100" s="229" t="s">
        <v>231</v>
      </c>
      <c r="E100" s="248" t="s">
        <v>19</v>
      </c>
      <c r="F100" s="249" t="s">
        <v>2633</v>
      </c>
      <c r="G100" s="247"/>
      <c r="H100" s="250">
        <v>84</v>
      </c>
      <c r="I100" s="251"/>
      <c r="J100" s="247"/>
      <c r="K100" s="247"/>
      <c r="L100" s="252"/>
      <c r="M100" s="253"/>
      <c r="N100" s="254"/>
      <c r="O100" s="254"/>
      <c r="P100" s="254"/>
      <c r="Q100" s="254"/>
      <c r="R100" s="254"/>
      <c r="S100" s="254"/>
      <c r="T100" s="255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T100" s="256" t="s">
        <v>231</v>
      </c>
      <c r="AU100" s="256" t="s">
        <v>86</v>
      </c>
      <c r="AV100" s="14" t="s">
        <v>86</v>
      </c>
      <c r="AW100" s="14" t="s">
        <v>37</v>
      </c>
      <c r="AX100" s="14" t="s">
        <v>84</v>
      </c>
      <c r="AY100" s="256" t="s">
        <v>219</v>
      </c>
    </row>
    <row r="101" s="2" customFormat="1" ht="16.5" customHeight="1">
      <c r="A101" s="40"/>
      <c r="B101" s="41"/>
      <c r="C101" s="216" t="s">
        <v>86</v>
      </c>
      <c r="D101" s="216" t="s">
        <v>221</v>
      </c>
      <c r="E101" s="217" t="s">
        <v>2634</v>
      </c>
      <c r="F101" s="218" t="s">
        <v>2635</v>
      </c>
      <c r="G101" s="219" t="s">
        <v>148</v>
      </c>
      <c r="H101" s="220">
        <v>154.875</v>
      </c>
      <c r="I101" s="221"/>
      <c r="J101" s="222">
        <f>ROUND(I101*H101,2)</f>
        <v>0</v>
      </c>
      <c r="K101" s="218" t="s">
        <v>224</v>
      </c>
      <c r="L101" s="46"/>
      <c r="M101" s="223" t="s">
        <v>19</v>
      </c>
      <c r="N101" s="224" t="s">
        <v>47</v>
      </c>
      <c r="O101" s="86"/>
      <c r="P101" s="225">
        <f>O101*H101</f>
        <v>0</v>
      </c>
      <c r="Q101" s="225">
        <v>0</v>
      </c>
      <c r="R101" s="225">
        <f>Q101*H101</f>
        <v>0</v>
      </c>
      <c r="S101" s="225">
        <v>0</v>
      </c>
      <c r="T101" s="226">
        <f>S101*H101</f>
        <v>0</v>
      </c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R101" s="227" t="s">
        <v>225</v>
      </c>
      <c r="AT101" s="227" t="s">
        <v>221</v>
      </c>
      <c r="AU101" s="227" t="s">
        <v>86</v>
      </c>
      <c r="AY101" s="19" t="s">
        <v>219</v>
      </c>
      <c r="BE101" s="228">
        <f>IF(N101="základní",J101,0)</f>
        <v>0</v>
      </c>
      <c r="BF101" s="228">
        <f>IF(N101="snížená",J101,0)</f>
        <v>0</v>
      </c>
      <c r="BG101" s="228">
        <f>IF(N101="zákl. přenesená",J101,0)</f>
        <v>0</v>
      </c>
      <c r="BH101" s="228">
        <f>IF(N101="sníž. přenesená",J101,0)</f>
        <v>0</v>
      </c>
      <c r="BI101" s="228">
        <f>IF(N101="nulová",J101,0)</f>
        <v>0</v>
      </c>
      <c r="BJ101" s="19" t="s">
        <v>84</v>
      </c>
      <c r="BK101" s="228">
        <f>ROUND(I101*H101,2)</f>
        <v>0</v>
      </c>
      <c r="BL101" s="19" t="s">
        <v>225</v>
      </c>
      <c r="BM101" s="227" t="s">
        <v>2636</v>
      </c>
    </row>
    <row r="102" s="2" customFormat="1">
      <c r="A102" s="40"/>
      <c r="B102" s="41"/>
      <c r="C102" s="42"/>
      <c r="D102" s="229" t="s">
        <v>227</v>
      </c>
      <c r="E102" s="42"/>
      <c r="F102" s="230" t="s">
        <v>2637</v>
      </c>
      <c r="G102" s="42"/>
      <c r="H102" s="42"/>
      <c r="I102" s="231"/>
      <c r="J102" s="42"/>
      <c r="K102" s="42"/>
      <c r="L102" s="46"/>
      <c r="M102" s="232"/>
      <c r="N102" s="233"/>
      <c r="O102" s="86"/>
      <c r="P102" s="86"/>
      <c r="Q102" s="86"/>
      <c r="R102" s="86"/>
      <c r="S102" s="86"/>
      <c r="T102" s="87"/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T102" s="19" t="s">
        <v>227</v>
      </c>
      <c r="AU102" s="19" t="s">
        <v>86</v>
      </c>
    </row>
    <row r="103" s="2" customFormat="1">
      <c r="A103" s="40"/>
      <c r="B103" s="41"/>
      <c r="C103" s="42"/>
      <c r="D103" s="234" t="s">
        <v>229</v>
      </c>
      <c r="E103" s="42"/>
      <c r="F103" s="235" t="s">
        <v>2638</v>
      </c>
      <c r="G103" s="42"/>
      <c r="H103" s="42"/>
      <c r="I103" s="231"/>
      <c r="J103" s="42"/>
      <c r="K103" s="42"/>
      <c r="L103" s="46"/>
      <c r="M103" s="232"/>
      <c r="N103" s="233"/>
      <c r="O103" s="86"/>
      <c r="P103" s="86"/>
      <c r="Q103" s="86"/>
      <c r="R103" s="86"/>
      <c r="S103" s="86"/>
      <c r="T103" s="87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T103" s="19" t="s">
        <v>229</v>
      </c>
      <c r="AU103" s="19" t="s">
        <v>86</v>
      </c>
    </row>
    <row r="104" s="2" customFormat="1">
      <c r="A104" s="40"/>
      <c r="B104" s="41"/>
      <c r="C104" s="42"/>
      <c r="D104" s="229" t="s">
        <v>275</v>
      </c>
      <c r="E104" s="42"/>
      <c r="F104" s="268" t="s">
        <v>2639</v>
      </c>
      <c r="G104" s="42"/>
      <c r="H104" s="42"/>
      <c r="I104" s="231"/>
      <c r="J104" s="42"/>
      <c r="K104" s="42"/>
      <c r="L104" s="46"/>
      <c r="M104" s="232"/>
      <c r="N104" s="233"/>
      <c r="O104" s="86"/>
      <c r="P104" s="86"/>
      <c r="Q104" s="86"/>
      <c r="R104" s="86"/>
      <c r="S104" s="86"/>
      <c r="T104" s="87"/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T104" s="19" t="s">
        <v>275</v>
      </c>
      <c r="AU104" s="19" t="s">
        <v>86</v>
      </c>
    </row>
    <row r="105" s="13" customFormat="1">
      <c r="A105" s="13"/>
      <c r="B105" s="236"/>
      <c r="C105" s="237"/>
      <c r="D105" s="229" t="s">
        <v>231</v>
      </c>
      <c r="E105" s="238" t="s">
        <v>19</v>
      </c>
      <c r="F105" s="239" t="s">
        <v>2640</v>
      </c>
      <c r="G105" s="237"/>
      <c r="H105" s="238" t="s">
        <v>19</v>
      </c>
      <c r="I105" s="240"/>
      <c r="J105" s="237"/>
      <c r="K105" s="237"/>
      <c r="L105" s="241"/>
      <c r="M105" s="242"/>
      <c r="N105" s="243"/>
      <c r="O105" s="243"/>
      <c r="P105" s="243"/>
      <c r="Q105" s="243"/>
      <c r="R105" s="243"/>
      <c r="S105" s="243"/>
      <c r="T105" s="244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45" t="s">
        <v>231</v>
      </c>
      <c r="AU105" s="245" t="s">
        <v>86</v>
      </c>
      <c r="AV105" s="13" t="s">
        <v>84</v>
      </c>
      <c r="AW105" s="13" t="s">
        <v>37</v>
      </c>
      <c r="AX105" s="13" t="s">
        <v>76</v>
      </c>
      <c r="AY105" s="245" t="s">
        <v>219</v>
      </c>
    </row>
    <row r="106" s="13" customFormat="1">
      <c r="A106" s="13"/>
      <c r="B106" s="236"/>
      <c r="C106" s="237"/>
      <c r="D106" s="229" t="s">
        <v>231</v>
      </c>
      <c r="E106" s="238" t="s">
        <v>19</v>
      </c>
      <c r="F106" s="239" t="s">
        <v>2641</v>
      </c>
      <c r="G106" s="237"/>
      <c r="H106" s="238" t="s">
        <v>19</v>
      </c>
      <c r="I106" s="240"/>
      <c r="J106" s="237"/>
      <c r="K106" s="237"/>
      <c r="L106" s="241"/>
      <c r="M106" s="242"/>
      <c r="N106" s="243"/>
      <c r="O106" s="243"/>
      <c r="P106" s="243"/>
      <c r="Q106" s="243"/>
      <c r="R106" s="243"/>
      <c r="S106" s="243"/>
      <c r="T106" s="244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45" t="s">
        <v>231</v>
      </c>
      <c r="AU106" s="245" t="s">
        <v>86</v>
      </c>
      <c r="AV106" s="13" t="s">
        <v>84</v>
      </c>
      <c r="AW106" s="13" t="s">
        <v>37</v>
      </c>
      <c r="AX106" s="13" t="s">
        <v>76</v>
      </c>
      <c r="AY106" s="245" t="s">
        <v>219</v>
      </c>
    </row>
    <row r="107" s="14" customFormat="1">
      <c r="A107" s="14"/>
      <c r="B107" s="246"/>
      <c r="C107" s="247"/>
      <c r="D107" s="229" t="s">
        <v>231</v>
      </c>
      <c r="E107" s="248" t="s">
        <v>19</v>
      </c>
      <c r="F107" s="249" t="s">
        <v>2642</v>
      </c>
      <c r="G107" s="247"/>
      <c r="H107" s="250">
        <v>83.049999999999997</v>
      </c>
      <c r="I107" s="251"/>
      <c r="J107" s="247"/>
      <c r="K107" s="247"/>
      <c r="L107" s="252"/>
      <c r="M107" s="253"/>
      <c r="N107" s="254"/>
      <c r="O107" s="254"/>
      <c r="P107" s="254"/>
      <c r="Q107" s="254"/>
      <c r="R107" s="254"/>
      <c r="S107" s="254"/>
      <c r="T107" s="255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T107" s="256" t="s">
        <v>231</v>
      </c>
      <c r="AU107" s="256" t="s">
        <v>86</v>
      </c>
      <c r="AV107" s="14" t="s">
        <v>86</v>
      </c>
      <c r="AW107" s="14" t="s">
        <v>37</v>
      </c>
      <c r="AX107" s="14" t="s">
        <v>76</v>
      </c>
      <c r="AY107" s="256" t="s">
        <v>219</v>
      </c>
    </row>
    <row r="108" s="14" customFormat="1">
      <c r="A108" s="14"/>
      <c r="B108" s="246"/>
      <c r="C108" s="247"/>
      <c r="D108" s="229" t="s">
        <v>231</v>
      </c>
      <c r="E108" s="248" t="s">
        <v>19</v>
      </c>
      <c r="F108" s="249" t="s">
        <v>2643</v>
      </c>
      <c r="G108" s="247"/>
      <c r="H108" s="250">
        <v>69.634</v>
      </c>
      <c r="I108" s="251"/>
      <c r="J108" s="247"/>
      <c r="K108" s="247"/>
      <c r="L108" s="252"/>
      <c r="M108" s="253"/>
      <c r="N108" s="254"/>
      <c r="O108" s="254"/>
      <c r="P108" s="254"/>
      <c r="Q108" s="254"/>
      <c r="R108" s="254"/>
      <c r="S108" s="254"/>
      <c r="T108" s="255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T108" s="256" t="s">
        <v>231</v>
      </c>
      <c r="AU108" s="256" t="s">
        <v>86</v>
      </c>
      <c r="AV108" s="14" t="s">
        <v>86</v>
      </c>
      <c r="AW108" s="14" t="s">
        <v>37</v>
      </c>
      <c r="AX108" s="14" t="s">
        <v>76</v>
      </c>
      <c r="AY108" s="256" t="s">
        <v>219</v>
      </c>
    </row>
    <row r="109" s="14" customFormat="1">
      <c r="A109" s="14"/>
      <c r="B109" s="246"/>
      <c r="C109" s="247"/>
      <c r="D109" s="229" t="s">
        <v>231</v>
      </c>
      <c r="E109" s="248" t="s">
        <v>19</v>
      </c>
      <c r="F109" s="249" t="s">
        <v>2644</v>
      </c>
      <c r="G109" s="247"/>
      <c r="H109" s="250">
        <v>2.1909999999999998</v>
      </c>
      <c r="I109" s="251"/>
      <c r="J109" s="247"/>
      <c r="K109" s="247"/>
      <c r="L109" s="252"/>
      <c r="M109" s="253"/>
      <c r="N109" s="254"/>
      <c r="O109" s="254"/>
      <c r="P109" s="254"/>
      <c r="Q109" s="254"/>
      <c r="R109" s="254"/>
      <c r="S109" s="254"/>
      <c r="T109" s="255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256" t="s">
        <v>231</v>
      </c>
      <c r="AU109" s="256" t="s">
        <v>86</v>
      </c>
      <c r="AV109" s="14" t="s">
        <v>86</v>
      </c>
      <c r="AW109" s="14" t="s">
        <v>37</v>
      </c>
      <c r="AX109" s="14" t="s">
        <v>76</v>
      </c>
      <c r="AY109" s="256" t="s">
        <v>219</v>
      </c>
    </row>
    <row r="110" s="15" customFormat="1">
      <c r="A110" s="15"/>
      <c r="B110" s="257"/>
      <c r="C110" s="258"/>
      <c r="D110" s="229" t="s">
        <v>231</v>
      </c>
      <c r="E110" s="259" t="s">
        <v>1061</v>
      </c>
      <c r="F110" s="260" t="s">
        <v>236</v>
      </c>
      <c r="G110" s="258"/>
      <c r="H110" s="261">
        <v>154.875</v>
      </c>
      <c r="I110" s="262"/>
      <c r="J110" s="258"/>
      <c r="K110" s="258"/>
      <c r="L110" s="263"/>
      <c r="M110" s="264"/>
      <c r="N110" s="265"/>
      <c r="O110" s="265"/>
      <c r="P110" s="265"/>
      <c r="Q110" s="265"/>
      <c r="R110" s="265"/>
      <c r="S110" s="265"/>
      <c r="T110" s="266"/>
      <c r="U110" s="15"/>
      <c r="V110" s="15"/>
      <c r="W110" s="15"/>
      <c r="X110" s="15"/>
      <c r="Y110" s="15"/>
      <c r="Z110" s="15"/>
      <c r="AA110" s="15"/>
      <c r="AB110" s="15"/>
      <c r="AC110" s="15"/>
      <c r="AD110" s="15"/>
      <c r="AE110" s="15"/>
      <c r="AT110" s="267" t="s">
        <v>231</v>
      </c>
      <c r="AU110" s="267" t="s">
        <v>86</v>
      </c>
      <c r="AV110" s="15" t="s">
        <v>225</v>
      </c>
      <c r="AW110" s="15" t="s">
        <v>37</v>
      </c>
      <c r="AX110" s="15" t="s">
        <v>84</v>
      </c>
      <c r="AY110" s="267" t="s">
        <v>219</v>
      </c>
    </row>
    <row r="111" s="2" customFormat="1" ht="16.5" customHeight="1">
      <c r="A111" s="40"/>
      <c r="B111" s="41"/>
      <c r="C111" s="216" t="s">
        <v>111</v>
      </c>
      <c r="D111" s="216" t="s">
        <v>221</v>
      </c>
      <c r="E111" s="217" t="s">
        <v>1131</v>
      </c>
      <c r="F111" s="218" t="s">
        <v>1132</v>
      </c>
      <c r="G111" s="219" t="s">
        <v>152</v>
      </c>
      <c r="H111" s="220">
        <v>241.99799999999999</v>
      </c>
      <c r="I111" s="221"/>
      <c r="J111" s="222">
        <f>ROUND(I111*H111,2)</f>
        <v>0</v>
      </c>
      <c r="K111" s="218" t="s">
        <v>224</v>
      </c>
      <c r="L111" s="46"/>
      <c r="M111" s="223" t="s">
        <v>19</v>
      </c>
      <c r="N111" s="224" t="s">
        <v>47</v>
      </c>
      <c r="O111" s="86"/>
      <c r="P111" s="225">
        <f>O111*H111</f>
        <v>0</v>
      </c>
      <c r="Q111" s="225">
        <v>0.00726</v>
      </c>
      <c r="R111" s="225">
        <f>Q111*H111</f>
        <v>1.7569054799999999</v>
      </c>
      <c r="S111" s="225">
        <v>0</v>
      </c>
      <c r="T111" s="226">
        <f>S111*H111</f>
        <v>0</v>
      </c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R111" s="227" t="s">
        <v>225</v>
      </c>
      <c r="AT111" s="227" t="s">
        <v>221</v>
      </c>
      <c r="AU111" s="227" t="s">
        <v>86</v>
      </c>
      <c r="AY111" s="19" t="s">
        <v>219</v>
      </c>
      <c r="BE111" s="228">
        <f>IF(N111="základní",J111,0)</f>
        <v>0</v>
      </c>
      <c r="BF111" s="228">
        <f>IF(N111="snížená",J111,0)</f>
        <v>0</v>
      </c>
      <c r="BG111" s="228">
        <f>IF(N111="zákl. přenesená",J111,0)</f>
        <v>0</v>
      </c>
      <c r="BH111" s="228">
        <f>IF(N111="sníž. přenesená",J111,0)</f>
        <v>0</v>
      </c>
      <c r="BI111" s="228">
        <f>IF(N111="nulová",J111,0)</f>
        <v>0</v>
      </c>
      <c r="BJ111" s="19" t="s">
        <v>84</v>
      </c>
      <c r="BK111" s="228">
        <f>ROUND(I111*H111,2)</f>
        <v>0</v>
      </c>
      <c r="BL111" s="19" t="s">
        <v>225</v>
      </c>
      <c r="BM111" s="227" t="s">
        <v>2645</v>
      </c>
    </row>
    <row r="112" s="2" customFormat="1">
      <c r="A112" s="40"/>
      <c r="B112" s="41"/>
      <c r="C112" s="42"/>
      <c r="D112" s="229" t="s">
        <v>227</v>
      </c>
      <c r="E112" s="42"/>
      <c r="F112" s="230" t="s">
        <v>1134</v>
      </c>
      <c r="G112" s="42"/>
      <c r="H112" s="42"/>
      <c r="I112" s="231"/>
      <c r="J112" s="42"/>
      <c r="K112" s="42"/>
      <c r="L112" s="46"/>
      <c r="M112" s="232"/>
      <c r="N112" s="233"/>
      <c r="O112" s="86"/>
      <c r="P112" s="86"/>
      <c r="Q112" s="86"/>
      <c r="R112" s="86"/>
      <c r="S112" s="86"/>
      <c r="T112" s="87"/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T112" s="19" t="s">
        <v>227</v>
      </c>
      <c r="AU112" s="19" t="s">
        <v>86</v>
      </c>
    </row>
    <row r="113" s="2" customFormat="1">
      <c r="A113" s="40"/>
      <c r="B113" s="41"/>
      <c r="C113" s="42"/>
      <c r="D113" s="234" t="s">
        <v>229</v>
      </c>
      <c r="E113" s="42"/>
      <c r="F113" s="235" t="s">
        <v>1135</v>
      </c>
      <c r="G113" s="42"/>
      <c r="H113" s="42"/>
      <c r="I113" s="231"/>
      <c r="J113" s="42"/>
      <c r="K113" s="42"/>
      <c r="L113" s="46"/>
      <c r="M113" s="232"/>
      <c r="N113" s="233"/>
      <c r="O113" s="86"/>
      <c r="P113" s="86"/>
      <c r="Q113" s="86"/>
      <c r="R113" s="86"/>
      <c r="S113" s="86"/>
      <c r="T113" s="87"/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T113" s="19" t="s">
        <v>229</v>
      </c>
      <c r="AU113" s="19" t="s">
        <v>86</v>
      </c>
    </row>
    <row r="114" s="2" customFormat="1">
      <c r="A114" s="40"/>
      <c r="B114" s="41"/>
      <c r="C114" s="42"/>
      <c r="D114" s="229" t="s">
        <v>275</v>
      </c>
      <c r="E114" s="42"/>
      <c r="F114" s="268" t="s">
        <v>2646</v>
      </c>
      <c r="G114" s="42"/>
      <c r="H114" s="42"/>
      <c r="I114" s="231"/>
      <c r="J114" s="42"/>
      <c r="K114" s="42"/>
      <c r="L114" s="46"/>
      <c r="M114" s="232"/>
      <c r="N114" s="233"/>
      <c r="O114" s="86"/>
      <c r="P114" s="86"/>
      <c r="Q114" s="86"/>
      <c r="R114" s="86"/>
      <c r="S114" s="86"/>
      <c r="T114" s="87"/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T114" s="19" t="s">
        <v>275</v>
      </c>
      <c r="AU114" s="19" t="s">
        <v>86</v>
      </c>
    </row>
    <row r="115" s="13" customFormat="1">
      <c r="A115" s="13"/>
      <c r="B115" s="236"/>
      <c r="C115" s="237"/>
      <c r="D115" s="229" t="s">
        <v>231</v>
      </c>
      <c r="E115" s="238" t="s">
        <v>19</v>
      </c>
      <c r="F115" s="239" t="s">
        <v>2641</v>
      </c>
      <c r="G115" s="237"/>
      <c r="H115" s="238" t="s">
        <v>19</v>
      </c>
      <c r="I115" s="240"/>
      <c r="J115" s="237"/>
      <c r="K115" s="237"/>
      <c r="L115" s="241"/>
      <c r="M115" s="242"/>
      <c r="N115" s="243"/>
      <c r="O115" s="243"/>
      <c r="P115" s="243"/>
      <c r="Q115" s="243"/>
      <c r="R115" s="243"/>
      <c r="S115" s="243"/>
      <c r="T115" s="244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45" t="s">
        <v>231</v>
      </c>
      <c r="AU115" s="245" t="s">
        <v>86</v>
      </c>
      <c r="AV115" s="13" t="s">
        <v>84</v>
      </c>
      <c r="AW115" s="13" t="s">
        <v>37</v>
      </c>
      <c r="AX115" s="13" t="s">
        <v>76</v>
      </c>
      <c r="AY115" s="245" t="s">
        <v>219</v>
      </c>
    </row>
    <row r="116" s="14" customFormat="1">
      <c r="A116" s="14"/>
      <c r="B116" s="246"/>
      <c r="C116" s="247"/>
      <c r="D116" s="229" t="s">
        <v>231</v>
      </c>
      <c r="E116" s="248" t="s">
        <v>19</v>
      </c>
      <c r="F116" s="249" t="s">
        <v>2647</v>
      </c>
      <c r="G116" s="247"/>
      <c r="H116" s="250">
        <v>20.850000000000001</v>
      </c>
      <c r="I116" s="251"/>
      <c r="J116" s="247"/>
      <c r="K116" s="247"/>
      <c r="L116" s="252"/>
      <c r="M116" s="253"/>
      <c r="N116" s="254"/>
      <c r="O116" s="254"/>
      <c r="P116" s="254"/>
      <c r="Q116" s="254"/>
      <c r="R116" s="254"/>
      <c r="S116" s="254"/>
      <c r="T116" s="255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T116" s="256" t="s">
        <v>231</v>
      </c>
      <c r="AU116" s="256" t="s">
        <v>86</v>
      </c>
      <c r="AV116" s="14" t="s">
        <v>86</v>
      </c>
      <c r="AW116" s="14" t="s">
        <v>37</v>
      </c>
      <c r="AX116" s="14" t="s">
        <v>76</v>
      </c>
      <c r="AY116" s="256" t="s">
        <v>219</v>
      </c>
    </row>
    <row r="117" s="14" customFormat="1">
      <c r="A117" s="14"/>
      <c r="B117" s="246"/>
      <c r="C117" s="247"/>
      <c r="D117" s="229" t="s">
        <v>231</v>
      </c>
      <c r="E117" s="248" t="s">
        <v>19</v>
      </c>
      <c r="F117" s="249" t="s">
        <v>2648</v>
      </c>
      <c r="G117" s="247"/>
      <c r="H117" s="250">
        <v>11.393000000000001</v>
      </c>
      <c r="I117" s="251"/>
      <c r="J117" s="247"/>
      <c r="K117" s="247"/>
      <c r="L117" s="252"/>
      <c r="M117" s="253"/>
      <c r="N117" s="254"/>
      <c r="O117" s="254"/>
      <c r="P117" s="254"/>
      <c r="Q117" s="254"/>
      <c r="R117" s="254"/>
      <c r="S117" s="254"/>
      <c r="T117" s="255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T117" s="256" t="s">
        <v>231</v>
      </c>
      <c r="AU117" s="256" t="s">
        <v>86</v>
      </c>
      <c r="AV117" s="14" t="s">
        <v>86</v>
      </c>
      <c r="AW117" s="14" t="s">
        <v>37</v>
      </c>
      <c r="AX117" s="14" t="s">
        <v>76</v>
      </c>
      <c r="AY117" s="256" t="s">
        <v>219</v>
      </c>
    </row>
    <row r="118" s="14" customFormat="1">
      <c r="A118" s="14"/>
      <c r="B118" s="246"/>
      <c r="C118" s="247"/>
      <c r="D118" s="229" t="s">
        <v>231</v>
      </c>
      <c r="E118" s="248" t="s">
        <v>19</v>
      </c>
      <c r="F118" s="249" t="s">
        <v>2649</v>
      </c>
      <c r="G118" s="247"/>
      <c r="H118" s="250">
        <v>209.755</v>
      </c>
      <c r="I118" s="251"/>
      <c r="J118" s="247"/>
      <c r="K118" s="247"/>
      <c r="L118" s="252"/>
      <c r="M118" s="253"/>
      <c r="N118" s="254"/>
      <c r="O118" s="254"/>
      <c r="P118" s="254"/>
      <c r="Q118" s="254"/>
      <c r="R118" s="254"/>
      <c r="S118" s="254"/>
      <c r="T118" s="255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T118" s="256" t="s">
        <v>231</v>
      </c>
      <c r="AU118" s="256" t="s">
        <v>86</v>
      </c>
      <c r="AV118" s="14" t="s">
        <v>86</v>
      </c>
      <c r="AW118" s="14" t="s">
        <v>37</v>
      </c>
      <c r="AX118" s="14" t="s">
        <v>76</v>
      </c>
      <c r="AY118" s="256" t="s">
        <v>219</v>
      </c>
    </row>
    <row r="119" s="15" customFormat="1">
      <c r="A119" s="15"/>
      <c r="B119" s="257"/>
      <c r="C119" s="258"/>
      <c r="D119" s="229" t="s">
        <v>231</v>
      </c>
      <c r="E119" s="259" t="s">
        <v>2612</v>
      </c>
      <c r="F119" s="260" t="s">
        <v>236</v>
      </c>
      <c r="G119" s="258"/>
      <c r="H119" s="261">
        <v>241.99799999999999</v>
      </c>
      <c r="I119" s="262"/>
      <c r="J119" s="258"/>
      <c r="K119" s="258"/>
      <c r="L119" s="263"/>
      <c r="M119" s="264"/>
      <c r="N119" s="265"/>
      <c r="O119" s="265"/>
      <c r="P119" s="265"/>
      <c r="Q119" s="265"/>
      <c r="R119" s="265"/>
      <c r="S119" s="265"/>
      <c r="T119" s="266"/>
      <c r="U119" s="15"/>
      <c r="V119" s="15"/>
      <c r="W119" s="15"/>
      <c r="X119" s="15"/>
      <c r="Y119" s="15"/>
      <c r="Z119" s="15"/>
      <c r="AA119" s="15"/>
      <c r="AB119" s="15"/>
      <c r="AC119" s="15"/>
      <c r="AD119" s="15"/>
      <c r="AE119" s="15"/>
      <c r="AT119" s="267" t="s">
        <v>231</v>
      </c>
      <c r="AU119" s="267" t="s">
        <v>86</v>
      </c>
      <c r="AV119" s="15" t="s">
        <v>225</v>
      </c>
      <c r="AW119" s="15" t="s">
        <v>37</v>
      </c>
      <c r="AX119" s="15" t="s">
        <v>84</v>
      </c>
      <c r="AY119" s="267" t="s">
        <v>219</v>
      </c>
    </row>
    <row r="120" s="2" customFormat="1" ht="16.5" customHeight="1">
      <c r="A120" s="40"/>
      <c r="B120" s="41"/>
      <c r="C120" s="216" t="s">
        <v>225</v>
      </c>
      <c r="D120" s="216" t="s">
        <v>221</v>
      </c>
      <c r="E120" s="217" t="s">
        <v>1155</v>
      </c>
      <c r="F120" s="218" t="s">
        <v>1156</v>
      </c>
      <c r="G120" s="219" t="s">
        <v>152</v>
      </c>
      <c r="H120" s="220">
        <v>241.99799999999999</v>
      </c>
      <c r="I120" s="221"/>
      <c r="J120" s="222">
        <f>ROUND(I120*H120,2)</f>
        <v>0</v>
      </c>
      <c r="K120" s="218" t="s">
        <v>224</v>
      </c>
      <c r="L120" s="46"/>
      <c r="M120" s="223" t="s">
        <v>19</v>
      </c>
      <c r="N120" s="224" t="s">
        <v>47</v>
      </c>
      <c r="O120" s="86"/>
      <c r="P120" s="225">
        <f>O120*H120</f>
        <v>0</v>
      </c>
      <c r="Q120" s="225">
        <v>0.00085999999999999998</v>
      </c>
      <c r="R120" s="225">
        <f>Q120*H120</f>
        <v>0.20811827999999999</v>
      </c>
      <c r="S120" s="225">
        <v>0</v>
      </c>
      <c r="T120" s="226">
        <f>S120*H120</f>
        <v>0</v>
      </c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R120" s="227" t="s">
        <v>225</v>
      </c>
      <c r="AT120" s="227" t="s">
        <v>221</v>
      </c>
      <c r="AU120" s="227" t="s">
        <v>86</v>
      </c>
      <c r="AY120" s="19" t="s">
        <v>219</v>
      </c>
      <c r="BE120" s="228">
        <f>IF(N120="základní",J120,0)</f>
        <v>0</v>
      </c>
      <c r="BF120" s="228">
        <f>IF(N120="snížená",J120,0)</f>
        <v>0</v>
      </c>
      <c r="BG120" s="228">
        <f>IF(N120="zákl. přenesená",J120,0)</f>
        <v>0</v>
      </c>
      <c r="BH120" s="228">
        <f>IF(N120="sníž. přenesená",J120,0)</f>
        <v>0</v>
      </c>
      <c r="BI120" s="228">
        <f>IF(N120="nulová",J120,0)</f>
        <v>0</v>
      </c>
      <c r="BJ120" s="19" t="s">
        <v>84</v>
      </c>
      <c r="BK120" s="228">
        <f>ROUND(I120*H120,2)</f>
        <v>0</v>
      </c>
      <c r="BL120" s="19" t="s">
        <v>225</v>
      </c>
      <c r="BM120" s="227" t="s">
        <v>2650</v>
      </c>
    </row>
    <row r="121" s="2" customFormat="1">
      <c r="A121" s="40"/>
      <c r="B121" s="41"/>
      <c r="C121" s="42"/>
      <c r="D121" s="229" t="s">
        <v>227</v>
      </c>
      <c r="E121" s="42"/>
      <c r="F121" s="230" t="s">
        <v>1158</v>
      </c>
      <c r="G121" s="42"/>
      <c r="H121" s="42"/>
      <c r="I121" s="231"/>
      <c r="J121" s="42"/>
      <c r="K121" s="42"/>
      <c r="L121" s="46"/>
      <c r="M121" s="232"/>
      <c r="N121" s="233"/>
      <c r="O121" s="86"/>
      <c r="P121" s="86"/>
      <c r="Q121" s="86"/>
      <c r="R121" s="86"/>
      <c r="S121" s="86"/>
      <c r="T121" s="87"/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T121" s="19" t="s">
        <v>227</v>
      </c>
      <c r="AU121" s="19" t="s">
        <v>86</v>
      </c>
    </row>
    <row r="122" s="2" customFormat="1">
      <c r="A122" s="40"/>
      <c r="B122" s="41"/>
      <c r="C122" s="42"/>
      <c r="D122" s="234" t="s">
        <v>229</v>
      </c>
      <c r="E122" s="42"/>
      <c r="F122" s="235" t="s">
        <v>1159</v>
      </c>
      <c r="G122" s="42"/>
      <c r="H122" s="42"/>
      <c r="I122" s="231"/>
      <c r="J122" s="42"/>
      <c r="K122" s="42"/>
      <c r="L122" s="46"/>
      <c r="M122" s="232"/>
      <c r="N122" s="233"/>
      <c r="O122" s="86"/>
      <c r="P122" s="86"/>
      <c r="Q122" s="86"/>
      <c r="R122" s="86"/>
      <c r="S122" s="86"/>
      <c r="T122" s="87"/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T122" s="19" t="s">
        <v>229</v>
      </c>
      <c r="AU122" s="19" t="s">
        <v>86</v>
      </c>
    </row>
    <row r="123" s="14" customFormat="1">
      <c r="A123" s="14"/>
      <c r="B123" s="246"/>
      <c r="C123" s="247"/>
      <c r="D123" s="229" t="s">
        <v>231</v>
      </c>
      <c r="E123" s="248" t="s">
        <v>19</v>
      </c>
      <c r="F123" s="249" t="s">
        <v>2612</v>
      </c>
      <c r="G123" s="247"/>
      <c r="H123" s="250">
        <v>241.99799999999999</v>
      </c>
      <c r="I123" s="251"/>
      <c r="J123" s="247"/>
      <c r="K123" s="247"/>
      <c r="L123" s="252"/>
      <c r="M123" s="253"/>
      <c r="N123" s="254"/>
      <c r="O123" s="254"/>
      <c r="P123" s="254"/>
      <c r="Q123" s="254"/>
      <c r="R123" s="254"/>
      <c r="S123" s="254"/>
      <c r="T123" s="255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256" t="s">
        <v>231</v>
      </c>
      <c r="AU123" s="256" t="s">
        <v>86</v>
      </c>
      <c r="AV123" s="14" t="s">
        <v>86</v>
      </c>
      <c r="AW123" s="14" t="s">
        <v>37</v>
      </c>
      <c r="AX123" s="14" t="s">
        <v>84</v>
      </c>
      <c r="AY123" s="256" t="s">
        <v>219</v>
      </c>
    </row>
    <row r="124" s="2" customFormat="1" ht="16.5" customHeight="1">
      <c r="A124" s="40"/>
      <c r="B124" s="41"/>
      <c r="C124" s="216" t="s">
        <v>254</v>
      </c>
      <c r="D124" s="216" t="s">
        <v>221</v>
      </c>
      <c r="E124" s="217" t="s">
        <v>1165</v>
      </c>
      <c r="F124" s="218" t="s">
        <v>1166</v>
      </c>
      <c r="G124" s="219" t="s">
        <v>182</v>
      </c>
      <c r="H124" s="220">
        <v>9.2929999999999993</v>
      </c>
      <c r="I124" s="221"/>
      <c r="J124" s="222">
        <f>ROUND(I124*H124,2)</f>
        <v>0</v>
      </c>
      <c r="K124" s="218" t="s">
        <v>224</v>
      </c>
      <c r="L124" s="46"/>
      <c r="M124" s="223" t="s">
        <v>19</v>
      </c>
      <c r="N124" s="224" t="s">
        <v>47</v>
      </c>
      <c r="O124" s="86"/>
      <c r="P124" s="225">
        <f>O124*H124</f>
        <v>0</v>
      </c>
      <c r="Q124" s="225">
        <v>1.09528</v>
      </c>
      <c r="R124" s="225">
        <f>Q124*H124</f>
        <v>10.178437039999999</v>
      </c>
      <c r="S124" s="225">
        <v>0</v>
      </c>
      <c r="T124" s="226">
        <f>S124*H124</f>
        <v>0</v>
      </c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R124" s="227" t="s">
        <v>225</v>
      </c>
      <c r="AT124" s="227" t="s">
        <v>221</v>
      </c>
      <c r="AU124" s="227" t="s">
        <v>86</v>
      </c>
      <c r="AY124" s="19" t="s">
        <v>219</v>
      </c>
      <c r="BE124" s="228">
        <f>IF(N124="základní",J124,0)</f>
        <v>0</v>
      </c>
      <c r="BF124" s="228">
        <f>IF(N124="snížená",J124,0)</f>
        <v>0</v>
      </c>
      <c r="BG124" s="228">
        <f>IF(N124="zákl. přenesená",J124,0)</f>
        <v>0</v>
      </c>
      <c r="BH124" s="228">
        <f>IF(N124="sníž. přenesená",J124,0)</f>
        <v>0</v>
      </c>
      <c r="BI124" s="228">
        <f>IF(N124="nulová",J124,0)</f>
        <v>0</v>
      </c>
      <c r="BJ124" s="19" t="s">
        <v>84</v>
      </c>
      <c r="BK124" s="228">
        <f>ROUND(I124*H124,2)</f>
        <v>0</v>
      </c>
      <c r="BL124" s="19" t="s">
        <v>225</v>
      </c>
      <c r="BM124" s="227" t="s">
        <v>2651</v>
      </c>
    </row>
    <row r="125" s="2" customFormat="1">
      <c r="A125" s="40"/>
      <c r="B125" s="41"/>
      <c r="C125" s="42"/>
      <c r="D125" s="229" t="s">
        <v>227</v>
      </c>
      <c r="E125" s="42"/>
      <c r="F125" s="230" t="s">
        <v>1168</v>
      </c>
      <c r="G125" s="42"/>
      <c r="H125" s="42"/>
      <c r="I125" s="231"/>
      <c r="J125" s="42"/>
      <c r="K125" s="42"/>
      <c r="L125" s="46"/>
      <c r="M125" s="232"/>
      <c r="N125" s="233"/>
      <c r="O125" s="86"/>
      <c r="P125" s="86"/>
      <c r="Q125" s="86"/>
      <c r="R125" s="86"/>
      <c r="S125" s="86"/>
      <c r="T125" s="87"/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T125" s="19" t="s">
        <v>227</v>
      </c>
      <c r="AU125" s="19" t="s">
        <v>86</v>
      </c>
    </row>
    <row r="126" s="2" customFormat="1">
      <c r="A126" s="40"/>
      <c r="B126" s="41"/>
      <c r="C126" s="42"/>
      <c r="D126" s="234" t="s">
        <v>229</v>
      </c>
      <c r="E126" s="42"/>
      <c r="F126" s="235" t="s">
        <v>1169</v>
      </c>
      <c r="G126" s="42"/>
      <c r="H126" s="42"/>
      <c r="I126" s="231"/>
      <c r="J126" s="42"/>
      <c r="K126" s="42"/>
      <c r="L126" s="46"/>
      <c r="M126" s="232"/>
      <c r="N126" s="233"/>
      <c r="O126" s="86"/>
      <c r="P126" s="86"/>
      <c r="Q126" s="86"/>
      <c r="R126" s="86"/>
      <c r="S126" s="86"/>
      <c r="T126" s="87"/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T126" s="19" t="s">
        <v>229</v>
      </c>
      <c r="AU126" s="19" t="s">
        <v>86</v>
      </c>
    </row>
    <row r="127" s="14" customFormat="1">
      <c r="A127" s="14"/>
      <c r="B127" s="246"/>
      <c r="C127" s="247"/>
      <c r="D127" s="229" t="s">
        <v>231</v>
      </c>
      <c r="E127" s="248" t="s">
        <v>19</v>
      </c>
      <c r="F127" s="249" t="s">
        <v>2652</v>
      </c>
      <c r="G127" s="247"/>
      <c r="H127" s="250">
        <v>9.2929999999999993</v>
      </c>
      <c r="I127" s="251"/>
      <c r="J127" s="247"/>
      <c r="K127" s="247"/>
      <c r="L127" s="252"/>
      <c r="M127" s="253"/>
      <c r="N127" s="254"/>
      <c r="O127" s="254"/>
      <c r="P127" s="254"/>
      <c r="Q127" s="254"/>
      <c r="R127" s="254"/>
      <c r="S127" s="254"/>
      <c r="T127" s="255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56" t="s">
        <v>231</v>
      </c>
      <c r="AU127" s="256" t="s">
        <v>86</v>
      </c>
      <c r="AV127" s="14" t="s">
        <v>86</v>
      </c>
      <c r="AW127" s="14" t="s">
        <v>37</v>
      </c>
      <c r="AX127" s="14" t="s">
        <v>84</v>
      </c>
      <c r="AY127" s="256" t="s">
        <v>219</v>
      </c>
    </row>
    <row r="128" s="12" customFormat="1" ht="22.8" customHeight="1">
      <c r="A128" s="12"/>
      <c r="B128" s="200"/>
      <c r="C128" s="201"/>
      <c r="D128" s="202" t="s">
        <v>75</v>
      </c>
      <c r="E128" s="214" t="s">
        <v>225</v>
      </c>
      <c r="F128" s="214" t="s">
        <v>1190</v>
      </c>
      <c r="G128" s="201"/>
      <c r="H128" s="201"/>
      <c r="I128" s="204"/>
      <c r="J128" s="215">
        <f>BK128</f>
        <v>0</v>
      </c>
      <c r="K128" s="201"/>
      <c r="L128" s="206"/>
      <c r="M128" s="207"/>
      <c r="N128" s="208"/>
      <c r="O128" s="208"/>
      <c r="P128" s="209">
        <f>SUM(P129:P134)</f>
        <v>0</v>
      </c>
      <c r="Q128" s="208"/>
      <c r="R128" s="209">
        <f>SUM(R129:R134)</f>
        <v>0</v>
      </c>
      <c r="S128" s="208"/>
      <c r="T128" s="210">
        <f>SUM(T129:T134)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11" t="s">
        <v>84</v>
      </c>
      <c r="AT128" s="212" t="s">
        <v>75</v>
      </c>
      <c r="AU128" s="212" t="s">
        <v>84</v>
      </c>
      <c r="AY128" s="211" t="s">
        <v>219</v>
      </c>
      <c r="BK128" s="213">
        <f>SUM(BK129:BK134)</f>
        <v>0</v>
      </c>
    </row>
    <row r="129" s="2" customFormat="1" ht="16.5" customHeight="1">
      <c r="A129" s="40"/>
      <c r="B129" s="41"/>
      <c r="C129" s="216" t="s">
        <v>261</v>
      </c>
      <c r="D129" s="216" t="s">
        <v>221</v>
      </c>
      <c r="E129" s="217" t="s">
        <v>2653</v>
      </c>
      <c r="F129" s="218" t="s">
        <v>2654</v>
      </c>
      <c r="G129" s="219" t="s">
        <v>152</v>
      </c>
      <c r="H129" s="220">
        <v>68.25</v>
      </c>
      <c r="I129" s="221"/>
      <c r="J129" s="222">
        <f>ROUND(I129*H129,2)</f>
        <v>0</v>
      </c>
      <c r="K129" s="218" t="s">
        <v>224</v>
      </c>
      <c r="L129" s="46"/>
      <c r="M129" s="223" t="s">
        <v>19</v>
      </c>
      <c r="N129" s="224" t="s">
        <v>47</v>
      </c>
      <c r="O129" s="86"/>
      <c r="P129" s="225">
        <f>O129*H129</f>
        <v>0</v>
      </c>
      <c r="Q129" s="225">
        <v>0</v>
      </c>
      <c r="R129" s="225">
        <f>Q129*H129</f>
        <v>0</v>
      </c>
      <c r="S129" s="225">
        <v>0</v>
      </c>
      <c r="T129" s="226">
        <f>S129*H129</f>
        <v>0</v>
      </c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R129" s="227" t="s">
        <v>225</v>
      </c>
      <c r="AT129" s="227" t="s">
        <v>221</v>
      </c>
      <c r="AU129" s="227" t="s">
        <v>86</v>
      </c>
      <c r="AY129" s="19" t="s">
        <v>219</v>
      </c>
      <c r="BE129" s="228">
        <f>IF(N129="základní",J129,0)</f>
        <v>0</v>
      </c>
      <c r="BF129" s="228">
        <f>IF(N129="snížená",J129,0)</f>
        <v>0</v>
      </c>
      <c r="BG129" s="228">
        <f>IF(N129="zákl. přenesená",J129,0)</f>
        <v>0</v>
      </c>
      <c r="BH129" s="228">
        <f>IF(N129="sníž. přenesená",J129,0)</f>
        <v>0</v>
      </c>
      <c r="BI129" s="228">
        <f>IF(N129="nulová",J129,0)</f>
        <v>0</v>
      </c>
      <c r="BJ129" s="19" t="s">
        <v>84</v>
      </c>
      <c r="BK129" s="228">
        <f>ROUND(I129*H129,2)</f>
        <v>0</v>
      </c>
      <c r="BL129" s="19" t="s">
        <v>225</v>
      </c>
      <c r="BM129" s="227" t="s">
        <v>2655</v>
      </c>
    </row>
    <row r="130" s="2" customFormat="1">
      <c r="A130" s="40"/>
      <c r="B130" s="41"/>
      <c r="C130" s="42"/>
      <c r="D130" s="229" t="s">
        <v>227</v>
      </c>
      <c r="E130" s="42"/>
      <c r="F130" s="230" t="s">
        <v>2656</v>
      </c>
      <c r="G130" s="42"/>
      <c r="H130" s="42"/>
      <c r="I130" s="231"/>
      <c r="J130" s="42"/>
      <c r="K130" s="42"/>
      <c r="L130" s="46"/>
      <c r="M130" s="232"/>
      <c r="N130" s="233"/>
      <c r="O130" s="86"/>
      <c r="P130" s="86"/>
      <c r="Q130" s="86"/>
      <c r="R130" s="86"/>
      <c r="S130" s="86"/>
      <c r="T130" s="87"/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T130" s="19" t="s">
        <v>227</v>
      </c>
      <c r="AU130" s="19" t="s">
        <v>86</v>
      </c>
    </row>
    <row r="131" s="2" customFormat="1">
      <c r="A131" s="40"/>
      <c r="B131" s="41"/>
      <c r="C131" s="42"/>
      <c r="D131" s="234" t="s">
        <v>229</v>
      </c>
      <c r="E131" s="42"/>
      <c r="F131" s="235" t="s">
        <v>2657</v>
      </c>
      <c r="G131" s="42"/>
      <c r="H131" s="42"/>
      <c r="I131" s="231"/>
      <c r="J131" s="42"/>
      <c r="K131" s="42"/>
      <c r="L131" s="46"/>
      <c r="M131" s="232"/>
      <c r="N131" s="233"/>
      <c r="O131" s="86"/>
      <c r="P131" s="86"/>
      <c r="Q131" s="86"/>
      <c r="R131" s="86"/>
      <c r="S131" s="86"/>
      <c r="T131" s="87"/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T131" s="19" t="s">
        <v>229</v>
      </c>
      <c r="AU131" s="19" t="s">
        <v>86</v>
      </c>
    </row>
    <row r="132" s="2" customFormat="1">
      <c r="A132" s="40"/>
      <c r="B132" s="41"/>
      <c r="C132" s="42"/>
      <c r="D132" s="229" t="s">
        <v>275</v>
      </c>
      <c r="E132" s="42"/>
      <c r="F132" s="268" t="s">
        <v>1264</v>
      </c>
      <c r="G132" s="42"/>
      <c r="H132" s="42"/>
      <c r="I132" s="231"/>
      <c r="J132" s="42"/>
      <c r="K132" s="42"/>
      <c r="L132" s="46"/>
      <c r="M132" s="232"/>
      <c r="N132" s="233"/>
      <c r="O132" s="86"/>
      <c r="P132" s="86"/>
      <c r="Q132" s="86"/>
      <c r="R132" s="86"/>
      <c r="S132" s="86"/>
      <c r="T132" s="87"/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T132" s="19" t="s">
        <v>275</v>
      </c>
      <c r="AU132" s="19" t="s">
        <v>86</v>
      </c>
    </row>
    <row r="133" s="13" customFormat="1">
      <c r="A133" s="13"/>
      <c r="B133" s="236"/>
      <c r="C133" s="237"/>
      <c r="D133" s="229" t="s">
        <v>231</v>
      </c>
      <c r="E133" s="238" t="s">
        <v>19</v>
      </c>
      <c r="F133" s="239" t="s">
        <v>2658</v>
      </c>
      <c r="G133" s="237"/>
      <c r="H133" s="238" t="s">
        <v>19</v>
      </c>
      <c r="I133" s="240"/>
      <c r="J133" s="237"/>
      <c r="K133" s="237"/>
      <c r="L133" s="241"/>
      <c r="M133" s="242"/>
      <c r="N133" s="243"/>
      <c r="O133" s="243"/>
      <c r="P133" s="243"/>
      <c r="Q133" s="243"/>
      <c r="R133" s="243"/>
      <c r="S133" s="243"/>
      <c r="T133" s="244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5" t="s">
        <v>231</v>
      </c>
      <c r="AU133" s="245" t="s">
        <v>86</v>
      </c>
      <c r="AV133" s="13" t="s">
        <v>84</v>
      </c>
      <c r="AW133" s="13" t="s">
        <v>37</v>
      </c>
      <c r="AX133" s="13" t="s">
        <v>76</v>
      </c>
      <c r="AY133" s="245" t="s">
        <v>219</v>
      </c>
    </row>
    <row r="134" s="14" customFormat="1">
      <c r="A134" s="14"/>
      <c r="B134" s="246"/>
      <c r="C134" s="247"/>
      <c r="D134" s="229" t="s">
        <v>231</v>
      </c>
      <c r="E134" s="248" t="s">
        <v>19</v>
      </c>
      <c r="F134" s="249" t="s">
        <v>2659</v>
      </c>
      <c r="G134" s="247"/>
      <c r="H134" s="250">
        <v>68.25</v>
      </c>
      <c r="I134" s="251"/>
      <c r="J134" s="247"/>
      <c r="K134" s="247"/>
      <c r="L134" s="252"/>
      <c r="M134" s="253"/>
      <c r="N134" s="254"/>
      <c r="O134" s="254"/>
      <c r="P134" s="254"/>
      <c r="Q134" s="254"/>
      <c r="R134" s="254"/>
      <c r="S134" s="254"/>
      <c r="T134" s="255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56" t="s">
        <v>231</v>
      </c>
      <c r="AU134" s="256" t="s">
        <v>86</v>
      </c>
      <c r="AV134" s="14" t="s">
        <v>86</v>
      </c>
      <c r="AW134" s="14" t="s">
        <v>37</v>
      </c>
      <c r="AX134" s="14" t="s">
        <v>84</v>
      </c>
      <c r="AY134" s="256" t="s">
        <v>219</v>
      </c>
    </row>
    <row r="135" s="12" customFormat="1" ht="22.8" customHeight="1">
      <c r="A135" s="12"/>
      <c r="B135" s="200"/>
      <c r="C135" s="201"/>
      <c r="D135" s="202" t="s">
        <v>75</v>
      </c>
      <c r="E135" s="214" t="s">
        <v>309</v>
      </c>
      <c r="F135" s="214" t="s">
        <v>384</v>
      </c>
      <c r="G135" s="201"/>
      <c r="H135" s="201"/>
      <c r="I135" s="204"/>
      <c r="J135" s="215">
        <f>BK135</f>
        <v>0</v>
      </c>
      <c r="K135" s="201"/>
      <c r="L135" s="206"/>
      <c r="M135" s="207"/>
      <c r="N135" s="208"/>
      <c r="O135" s="208"/>
      <c r="P135" s="209">
        <f>SUM(P136:P177)</f>
        <v>0</v>
      </c>
      <c r="Q135" s="208"/>
      <c r="R135" s="209">
        <f>SUM(R136:R177)</f>
        <v>0.80447820000000003</v>
      </c>
      <c r="S135" s="208"/>
      <c r="T135" s="210">
        <f>SUM(T136:T177)</f>
        <v>0.15840000000000001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11" t="s">
        <v>84</v>
      </c>
      <c r="AT135" s="212" t="s">
        <v>75</v>
      </c>
      <c r="AU135" s="212" t="s">
        <v>84</v>
      </c>
      <c r="AY135" s="211" t="s">
        <v>219</v>
      </c>
      <c r="BK135" s="213">
        <f>SUM(BK136:BK177)</f>
        <v>0</v>
      </c>
    </row>
    <row r="136" s="2" customFormat="1" ht="16.5" customHeight="1">
      <c r="A136" s="40"/>
      <c r="B136" s="41"/>
      <c r="C136" s="216" t="s">
        <v>269</v>
      </c>
      <c r="D136" s="216" t="s">
        <v>221</v>
      </c>
      <c r="E136" s="217" t="s">
        <v>1267</v>
      </c>
      <c r="F136" s="218" t="s">
        <v>1268</v>
      </c>
      <c r="G136" s="219" t="s">
        <v>158</v>
      </c>
      <c r="H136" s="220">
        <v>5.0999999999999996</v>
      </c>
      <c r="I136" s="221"/>
      <c r="J136" s="222">
        <f>ROUND(I136*H136,2)</f>
        <v>0</v>
      </c>
      <c r="K136" s="218" t="s">
        <v>224</v>
      </c>
      <c r="L136" s="46"/>
      <c r="M136" s="223" t="s">
        <v>19</v>
      </c>
      <c r="N136" s="224" t="s">
        <v>47</v>
      </c>
      <c r="O136" s="86"/>
      <c r="P136" s="225">
        <f>O136*H136</f>
        <v>0</v>
      </c>
      <c r="Q136" s="225">
        <v>0.00017000000000000001</v>
      </c>
      <c r="R136" s="225">
        <f>Q136*H136</f>
        <v>0.00086700000000000004</v>
      </c>
      <c r="S136" s="225">
        <v>0</v>
      </c>
      <c r="T136" s="226">
        <f>S136*H136</f>
        <v>0</v>
      </c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R136" s="227" t="s">
        <v>225</v>
      </c>
      <c r="AT136" s="227" t="s">
        <v>221</v>
      </c>
      <c r="AU136" s="227" t="s">
        <v>86</v>
      </c>
      <c r="AY136" s="19" t="s">
        <v>219</v>
      </c>
      <c r="BE136" s="228">
        <f>IF(N136="základní",J136,0)</f>
        <v>0</v>
      </c>
      <c r="BF136" s="228">
        <f>IF(N136="snížená",J136,0)</f>
        <v>0</v>
      </c>
      <c r="BG136" s="228">
        <f>IF(N136="zákl. přenesená",J136,0)</f>
        <v>0</v>
      </c>
      <c r="BH136" s="228">
        <f>IF(N136="sníž. přenesená",J136,0)</f>
        <v>0</v>
      </c>
      <c r="BI136" s="228">
        <f>IF(N136="nulová",J136,0)</f>
        <v>0</v>
      </c>
      <c r="BJ136" s="19" t="s">
        <v>84</v>
      </c>
      <c r="BK136" s="228">
        <f>ROUND(I136*H136,2)</f>
        <v>0</v>
      </c>
      <c r="BL136" s="19" t="s">
        <v>225</v>
      </c>
      <c r="BM136" s="227" t="s">
        <v>2660</v>
      </c>
    </row>
    <row r="137" s="2" customFormat="1">
      <c r="A137" s="40"/>
      <c r="B137" s="41"/>
      <c r="C137" s="42"/>
      <c r="D137" s="229" t="s">
        <v>227</v>
      </c>
      <c r="E137" s="42"/>
      <c r="F137" s="230" t="s">
        <v>1270</v>
      </c>
      <c r="G137" s="42"/>
      <c r="H137" s="42"/>
      <c r="I137" s="231"/>
      <c r="J137" s="42"/>
      <c r="K137" s="42"/>
      <c r="L137" s="46"/>
      <c r="M137" s="232"/>
      <c r="N137" s="233"/>
      <c r="O137" s="86"/>
      <c r="P137" s="86"/>
      <c r="Q137" s="86"/>
      <c r="R137" s="86"/>
      <c r="S137" s="86"/>
      <c r="T137" s="87"/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T137" s="19" t="s">
        <v>227</v>
      </c>
      <c r="AU137" s="19" t="s">
        <v>86</v>
      </c>
    </row>
    <row r="138" s="2" customFormat="1">
      <c r="A138" s="40"/>
      <c r="B138" s="41"/>
      <c r="C138" s="42"/>
      <c r="D138" s="234" t="s">
        <v>229</v>
      </c>
      <c r="E138" s="42"/>
      <c r="F138" s="235" t="s">
        <v>1271</v>
      </c>
      <c r="G138" s="42"/>
      <c r="H138" s="42"/>
      <c r="I138" s="231"/>
      <c r="J138" s="42"/>
      <c r="K138" s="42"/>
      <c r="L138" s="46"/>
      <c r="M138" s="232"/>
      <c r="N138" s="233"/>
      <c r="O138" s="86"/>
      <c r="P138" s="86"/>
      <c r="Q138" s="86"/>
      <c r="R138" s="86"/>
      <c r="S138" s="86"/>
      <c r="T138" s="87"/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T138" s="19" t="s">
        <v>229</v>
      </c>
      <c r="AU138" s="19" t="s">
        <v>86</v>
      </c>
    </row>
    <row r="139" s="13" customFormat="1">
      <c r="A139" s="13"/>
      <c r="B139" s="236"/>
      <c r="C139" s="237"/>
      <c r="D139" s="229" t="s">
        <v>231</v>
      </c>
      <c r="E139" s="238" t="s">
        <v>19</v>
      </c>
      <c r="F139" s="239" t="s">
        <v>2641</v>
      </c>
      <c r="G139" s="237"/>
      <c r="H139" s="238" t="s">
        <v>19</v>
      </c>
      <c r="I139" s="240"/>
      <c r="J139" s="237"/>
      <c r="K139" s="237"/>
      <c r="L139" s="241"/>
      <c r="M139" s="242"/>
      <c r="N139" s="243"/>
      <c r="O139" s="243"/>
      <c r="P139" s="243"/>
      <c r="Q139" s="243"/>
      <c r="R139" s="243"/>
      <c r="S139" s="243"/>
      <c r="T139" s="244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5" t="s">
        <v>231</v>
      </c>
      <c r="AU139" s="245" t="s">
        <v>86</v>
      </c>
      <c r="AV139" s="13" t="s">
        <v>84</v>
      </c>
      <c r="AW139" s="13" t="s">
        <v>37</v>
      </c>
      <c r="AX139" s="13" t="s">
        <v>76</v>
      </c>
      <c r="AY139" s="245" t="s">
        <v>219</v>
      </c>
    </row>
    <row r="140" s="14" customFormat="1">
      <c r="A140" s="14"/>
      <c r="B140" s="246"/>
      <c r="C140" s="247"/>
      <c r="D140" s="229" t="s">
        <v>231</v>
      </c>
      <c r="E140" s="248" t="s">
        <v>19</v>
      </c>
      <c r="F140" s="249" t="s">
        <v>2661</v>
      </c>
      <c r="G140" s="247"/>
      <c r="H140" s="250">
        <v>5.0999999999999996</v>
      </c>
      <c r="I140" s="251"/>
      <c r="J140" s="247"/>
      <c r="K140" s="247"/>
      <c r="L140" s="252"/>
      <c r="M140" s="253"/>
      <c r="N140" s="254"/>
      <c r="O140" s="254"/>
      <c r="P140" s="254"/>
      <c r="Q140" s="254"/>
      <c r="R140" s="254"/>
      <c r="S140" s="254"/>
      <c r="T140" s="255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56" t="s">
        <v>231</v>
      </c>
      <c r="AU140" s="256" t="s">
        <v>86</v>
      </c>
      <c r="AV140" s="14" t="s">
        <v>86</v>
      </c>
      <c r="AW140" s="14" t="s">
        <v>37</v>
      </c>
      <c r="AX140" s="14" t="s">
        <v>76</v>
      </c>
      <c r="AY140" s="256" t="s">
        <v>219</v>
      </c>
    </row>
    <row r="141" s="15" customFormat="1">
      <c r="A141" s="15"/>
      <c r="B141" s="257"/>
      <c r="C141" s="258"/>
      <c r="D141" s="229" t="s">
        <v>231</v>
      </c>
      <c r="E141" s="259" t="s">
        <v>1067</v>
      </c>
      <c r="F141" s="260" t="s">
        <v>236</v>
      </c>
      <c r="G141" s="258"/>
      <c r="H141" s="261">
        <v>5.0999999999999996</v>
      </c>
      <c r="I141" s="262"/>
      <c r="J141" s="258"/>
      <c r="K141" s="258"/>
      <c r="L141" s="263"/>
      <c r="M141" s="264"/>
      <c r="N141" s="265"/>
      <c r="O141" s="265"/>
      <c r="P141" s="265"/>
      <c r="Q141" s="265"/>
      <c r="R141" s="265"/>
      <c r="S141" s="265"/>
      <c r="T141" s="266"/>
      <c r="U141" s="15"/>
      <c r="V141" s="15"/>
      <c r="W141" s="15"/>
      <c r="X141" s="15"/>
      <c r="Y141" s="15"/>
      <c r="Z141" s="15"/>
      <c r="AA141" s="15"/>
      <c r="AB141" s="15"/>
      <c r="AC141" s="15"/>
      <c r="AD141" s="15"/>
      <c r="AE141" s="15"/>
      <c r="AT141" s="267" t="s">
        <v>231</v>
      </c>
      <c r="AU141" s="267" t="s">
        <v>86</v>
      </c>
      <c r="AV141" s="15" t="s">
        <v>225</v>
      </c>
      <c r="AW141" s="15" t="s">
        <v>37</v>
      </c>
      <c r="AX141" s="15" t="s">
        <v>84</v>
      </c>
      <c r="AY141" s="267" t="s">
        <v>219</v>
      </c>
    </row>
    <row r="142" s="2" customFormat="1" ht="16.5" customHeight="1">
      <c r="A142" s="40"/>
      <c r="B142" s="41"/>
      <c r="C142" s="216" t="s">
        <v>300</v>
      </c>
      <c r="D142" s="216" t="s">
        <v>221</v>
      </c>
      <c r="E142" s="217" t="s">
        <v>1273</v>
      </c>
      <c r="F142" s="218" t="s">
        <v>1274</v>
      </c>
      <c r="G142" s="219" t="s">
        <v>158</v>
      </c>
      <c r="H142" s="220">
        <v>5.0999999999999996</v>
      </c>
      <c r="I142" s="221"/>
      <c r="J142" s="222">
        <f>ROUND(I142*H142,2)</f>
        <v>0</v>
      </c>
      <c r="K142" s="218" t="s">
        <v>224</v>
      </c>
      <c r="L142" s="46"/>
      <c r="M142" s="223" t="s">
        <v>19</v>
      </c>
      <c r="N142" s="224" t="s">
        <v>47</v>
      </c>
      <c r="O142" s="86"/>
      <c r="P142" s="225">
        <f>O142*H142</f>
        <v>0</v>
      </c>
      <c r="Q142" s="225">
        <v>1.0000000000000001E-05</v>
      </c>
      <c r="R142" s="225">
        <f>Q142*H142</f>
        <v>5.1E-05</v>
      </c>
      <c r="S142" s="225">
        <v>0</v>
      </c>
      <c r="T142" s="226">
        <f>S142*H142</f>
        <v>0</v>
      </c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R142" s="227" t="s">
        <v>225</v>
      </c>
      <c r="AT142" s="227" t="s">
        <v>221</v>
      </c>
      <c r="AU142" s="227" t="s">
        <v>86</v>
      </c>
      <c r="AY142" s="19" t="s">
        <v>219</v>
      </c>
      <c r="BE142" s="228">
        <f>IF(N142="základní",J142,0)</f>
        <v>0</v>
      </c>
      <c r="BF142" s="228">
        <f>IF(N142="snížená",J142,0)</f>
        <v>0</v>
      </c>
      <c r="BG142" s="228">
        <f>IF(N142="zákl. přenesená",J142,0)</f>
        <v>0</v>
      </c>
      <c r="BH142" s="228">
        <f>IF(N142="sníž. přenesená",J142,0)</f>
        <v>0</v>
      </c>
      <c r="BI142" s="228">
        <f>IF(N142="nulová",J142,0)</f>
        <v>0</v>
      </c>
      <c r="BJ142" s="19" t="s">
        <v>84</v>
      </c>
      <c r="BK142" s="228">
        <f>ROUND(I142*H142,2)</f>
        <v>0</v>
      </c>
      <c r="BL142" s="19" t="s">
        <v>225</v>
      </c>
      <c r="BM142" s="227" t="s">
        <v>2662</v>
      </c>
    </row>
    <row r="143" s="2" customFormat="1">
      <c r="A143" s="40"/>
      <c r="B143" s="41"/>
      <c r="C143" s="42"/>
      <c r="D143" s="229" t="s">
        <v>227</v>
      </c>
      <c r="E143" s="42"/>
      <c r="F143" s="230" t="s">
        <v>1276</v>
      </c>
      <c r="G143" s="42"/>
      <c r="H143" s="42"/>
      <c r="I143" s="231"/>
      <c r="J143" s="42"/>
      <c r="K143" s="42"/>
      <c r="L143" s="46"/>
      <c r="M143" s="232"/>
      <c r="N143" s="233"/>
      <c r="O143" s="86"/>
      <c r="P143" s="86"/>
      <c r="Q143" s="86"/>
      <c r="R143" s="86"/>
      <c r="S143" s="86"/>
      <c r="T143" s="87"/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T143" s="19" t="s">
        <v>227</v>
      </c>
      <c r="AU143" s="19" t="s">
        <v>86</v>
      </c>
    </row>
    <row r="144" s="2" customFormat="1">
      <c r="A144" s="40"/>
      <c r="B144" s="41"/>
      <c r="C144" s="42"/>
      <c r="D144" s="234" t="s">
        <v>229</v>
      </c>
      <c r="E144" s="42"/>
      <c r="F144" s="235" t="s">
        <v>1277</v>
      </c>
      <c r="G144" s="42"/>
      <c r="H144" s="42"/>
      <c r="I144" s="231"/>
      <c r="J144" s="42"/>
      <c r="K144" s="42"/>
      <c r="L144" s="46"/>
      <c r="M144" s="232"/>
      <c r="N144" s="233"/>
      <c r="O144" s="86"/>
      <c r="P144" s="86"/>
      <c r="Q144" s="86"/>
      <c r="R144" s="86"/>
      <c r="S144" s="86"/>
      <c r="T144" s="87"/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T144" s="19" t="s">
        <v>229</v>
      </c>
      <c r="AU144" s="19" t="s">
        <v>86</v>
      </c>
    </row>
    <row r="145" s="14" customFormat="1">
      <c r="A145" s="14"/>
      <c r="B145" s="246"/>
      <c r="C145" s="247"/>
      <c r="D145" s="229" t="s">
        <v>231</v>
      </c>
      <c r="E145" s="248" t="s">
        <v>19</v>
      </c>
      <c r="F145" s="249" t="s">
        <v>1067</v>
      </c>
      <c r="G145" s="247"/>
      <c r="H145" s="250">
        <v>5.0999999999999996</v>
      </c>
      <c r="I145" s="251"/>
      <c r="J145" s="247"/>
      <c r="K145" s="247"/>
      <c r="L145" s="252"/>
      <c r="M145" s="253"/>
      <c r="N145" s="254"/>
      <c r="O145" s="254"/>
      <c r="P145" s="254"/>
      <c r="Q145" s="254"/>
      <c r="R145" s="254"/>
      <c r="S145" s="254"/>
      <c r="T145" s="255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56" t="s">
        <v>231</v>
      </c>
      <c r="AU145" s="256" t="s">
        <v>86</v>
      </c>
      <c r="AV145" s="14" t="s">
        <v>86</v>
      </c>
      <c r="AW145" s="14" t="s">
        <v>37</v>
      </c>
      <c r="AX145" s="14" t="s">
        <v>84</v>
      </c>
      <c r="AY145" s="256" t="s">
        <v>219</v>
      </c>
    </row>
    <row r="146" s="2" customFormat="1" ht="21.75" customHeight="1">
      <c r="A146" s="40"/>
      <c r="B146" s="41"/>
      <c r="C146" s="216" t="s">
        <v>309</v>
      </c>
      <c r="D146" s="216" t="s">
        <v>221</v>
      </c>
      <c r="E146" s="217" t="s">
        <v>1284</v>
      </c>
      <c r="F146" s="218" t="s">
        <v>1285</v>
      </c>
      <c r="G146" s="219" t="s">
        <v>152</v>
      </c>
      <c r="H146" s="220">
        <v>111.741</v>
      </c>
      <c r="I146" s="221"/>
      <c r="J146" s="222">
        <f>ROUND(I146*H146,2)</f>
        <v>0</v>
      </c>
      <c r="K146" s="218" t="s">
        <v>224</v>
      </c>
      <c r="L146" s="46"/>
      <c r="M146" s="223" t="s">
        <v>19</v>
      </c>
      <c r="N146" s="224" t="s">
        <v>47</v>
      </c>
      <c r="O146" s="86"/>
      <c r="P146" s="225">
        <f>O146*H146</f>
        <v>0</v>
      </c>
      <c r="Q146" s="225">
        <v>0</v>
      </c>
      <c r="R146" s="225">
        <f>Q146*H146</f>
        <v>0</v>
      </c>
      <c r="S146" s="225">
        <v>0</v>
      </c>
      <c r="T146" s="226">
        <f>S146*H146</f>
        <v>0</v>
      </c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R146" s="227" t="s">
        <v>225</v>
      </c>
      <c r="AT146" s="227" t="s">
        <v>221</v>
      </c>
      <c r="AU146" s="227" t="s">
        <v>86</v>
      </c>
      <c r="AY146" s="19" t="s">
        <v>219</v>
      </c>
      <c r="BE146" s="228">
        <f>IF(N146="základní",J146,0)</f>
        <v>0</v>
      </c>
      <c r="BF146" s="228">
        <f>IF(N146="snížená",J146,0)</f>
        <v>0</v>
      </c>
      <c r="BG146" s="228">
        <f>IF(N146="zákl. přenesená",J146,0)</f>
        <v>0</v>
      </c>
      <c r="BH146" s="228">
        <f>IF(N146="sníž. přenesená",J146,0)</f>
        <v>0</v>
      </c>
      <c r="BI146" s="228">
        <f>IF(N146="nulová",J146,0)</f>
        <v>0</v>
      </c>
      <c r="BJ146" s="19" t="s">
        <v>84</v>
      </c>
      <c r="BK146" s="228">
        <f>ROUND(I146*H146,2)</f>
        <v>0</v>
      </c>
      <c r="BL146" s="19" t="s">
        <v>225</v>
      </c>
      <c r="BM146" s="227" t="s">
        <v>2663</v>
      </c>
    </row>
    <row r="147" s="2" customFormat="1">
      <c r="A147" s="40"/>
      <c r="B147" s="41"/>
      <c r="C147" s="42"/>
      <c r="D147" s="229" t="s">
        <v>227</v>
      </c>
      <c r="E147" s="42"/>
      <c r="F147" s="230" t="s">
        <v>1287</v>
      </c>
      <c r="G147" s="42"/>
      <c r="H147" s="42"/>
      <c r="I147" s="231"/>
      <c r="J147" s="42"/>
      <c r="K147" s="42"/>
      <c r="L147" s="46"/>
      <c r="M147" s="232"/>
      <c r="N147" s="233"/>
      <c r="O147" s="86"/>
      <c r="P147" s="86"/>
      <c r="Q147" s="86"/>
      <c r="R147" s="86"/>
      <c r="S147" s="86"/>
      <c r="T147" s="87"/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T147" s="19" t="s">
        <v>227</v>
      </c>
      <c r="AU147" s="19" t="s">
        <v>86</v>
      </c>
    </row>
    <row r="148" s="2" customFormat="1">
      <c r="A148" s="40"/>
      <c r="B148" s="41"/>
      <c r="C148" s="42"/>
      <c r="D148" s="234" t="s">
        <v>229</v>
      </c>
      <c r="E148" s="42"/>
      <c r="F148" s="235" t="s">
        <v>1288</v>
      </c>
      <c r="G148" s="42"/>
      <c r="H148" s="42"/>
      <c r="I148" s="231"/>
      <c r="J148" s="42"/>
      <c r="K148" s="42"/>
      <c r="L148" s="46"/>
      <c r="M148" s="232"/>
      <c r="N148" s="233"/>
      <c r="O148" s="86"/>
      <c r="P148" s="86"/>
      <c r="Q148" s="86"/>
      <c r="R148" s="86"/>
      <c r="S148" s="86"/>
      <c r="T148" s="87"/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T148" s="19" t="s">
        <v>229</v>
      </c>
      <c r="AU148" s="19" t="s">
        <v>86</v>
      </c>
    </row>
    <row r="149" s="13" customFormat="1">
      <c r="A149" s="13"/>
      <c r="B149" s="236"/>
      <c r="C149" s="237"/>
      <c r="D149" s="229" t="s">
        <v>231</v>
      </c>
      <c r="E149" s="238" t="s">
        <v>19</v>
      </c>
      <c r="F149" s="239" t="s">
        <v>2641</v>
      </c>
      <c r="G149" s="237"/>
      <c r="H149" s="238" t="s">
        <v>19</v>
      </c>
      <c r="I149" s="240"/>
      <c r="J149" s="237"/>
      <c r="K149" s="237"/>
      <c r="L149" s="241"/>
      <c r="M149" s="242"/>
      <c r="N149" s="243"/>
      <c r="O149" s="243"/>
      <c r="P149" s="243"/>
      <c r="Q149" s="243"/>
      <c r="R149" s="243"/>
      <c r="S149" s="243"/>
      <c r="T149" s="244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5" t="s">
        <v>231</v>
      </c>
      <c r="AU149" s="245" t="s">
        <v>86</v>
      </c>
      <c r="AV149" s="13" t="s">
        <v>84</v>
      </c>
      <c r="AW149" s="13" t="s">
        <v>37</v>
      </c>
      <c r="AX149" s="13" t="s">
        <v>76</v>
      </c>
      <c r="AY149" s="245" t="s">
        <v>219</v>
      </c>
    </row>
    <row r="150" s="14" customFormat="1">
      <c r="A150" s="14"/>
      <c r="B150" s="246"/>
      <c r="C150" s="247"/>
      <c r="D150" s="229" t="s">
        <v>231</v>
      </c>
      <c r="E150" s="248" t="s">
        <v>19</v>
      </c>
      <c r="F150" s="249" t="s">
        <v>2664</v>
      </c>
      <c r="G150" s="247"/>
      <c r="H150" s="250">
        <v>111.741</v>
      </c>
      <c r="I150" s="251"/>
      <c r="J150" s="247"/>
      <c r="K150" s="247"/>
      <c r="L150" s="252"/>
      <c r="M150" s="253"/>
      <c r="N150" s="254"/>
      <c r="O150" s="254"/>
      <c r="P150" s="254"/>
      <c r="Q150" s="254"/>
      <c r="R150" s="254"/>
      <c r="S150" s="254"/>
      <c r="T150" s="255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56" t="s">
        <v>231</v>
      </c>
      <c r="AU150" s="256" t="s">
        <v>86</v>
      </c>
      <c r="AV150" s="14" t="s">
        <v>86</v>
      </c>
      <c r="AW150" s="14" t="s">
        <v>37</v>
      </c>
      <c r="AX150" s="14" t="s">
        <v>76</v>
      </c>
      <c r="AY150" s="256" t="s">
        <v>219</v>
      </c>
    </row>
    <row r="151" s="15" customFormat="1">
      <c r="A151" s="15"/>
      <c r="B151" s="257"/>
      <c r="C151" s="258"/>
      <c r="D151" s="229" t="s">
        <v>231</v>
      </c>
      <c r="E151" s="259" t="s">
        <v>2614</v>
      </c>
      <c r="F151" s="260" t="s">
        <v>236</v>
      </c>
      <c r="G151" s="258"/>
      <c r="H151" s="261">
        <v>111.741</v>
      </c>
      <c r="I151" s="262"/>
      <c r="J151" s="258"/>
      <c r="K151" s="258"/>
      <c r="L151" s="263"/>
      <c r="M151" s="264"/>
      <c r="N151" s="265"/>
      <c r="O151" s="265"/>
      <c r="P151" s="265"/>
      <c r="Q151" s="265"/>
      <c r="R151" s="265"/>
      <c r="S151" s="265"/>
      <c r="T151" s="266"/>
      <c r="U151" s="15"/>
      <c r="V151" s="15"/>
      <c r="W151" s="15"/>
      <c r="X151" s="15"/>
      <c r="Y151" s="15"/>
      <c r="Z151" s="15"/>
      <c r="AA151" s="15"/>
      <c r="AB151" s="15"/>
      <c r="AC151" s="15"/>
      <c r="AD151" s="15"/>
      <c r="AE151" s="15"/>
      <c r="AT151" s="267" t="s">
        <v>231</v>
      </c>
      <c r="AU151" s="267" t="s">
        <v>86</v>
      </c>
      <c r="AV151" s="15" t="s">
        <v>225</v>
      </c>
      <c r="AW151" s="15" t="s">
        <v>37</v>
      </c>
      <c r="AX151" s="15" t="s">
        <v>84</v>
      </c>
      <c r="AY151" s="267" t="s">
        <v>219</v>
      </c>
    </row>
    <row r="152" s="2" customFormat="1" ht="21.75" customHeight="1">
      <c r="A152" s="40"/>
      <c r="B152" s="41"/>
      <c r="C152" s="216" t="s">
        <v>317</v>
      </c>
      <c r="D152" s="216" t="s">
        <v>221</v>
      </c>
      <c r="E152" s="217" t="s">
        <v>1291</v>
      </c>
      <c r="F152" s="218" t="s">
        <v>1292</v>
      </c>
      <c r="G152" s="219" t="s">
        <v>152</v>
      </c>
      <c r="H152" s="220">
        <v>3352.23</v>
      </c>
      <c r="I152" s="221"/>
      <c r="J152" s="222">
        <f>ROUND(I152*H152,2)</f>
        <v>0</v>
      </c>
      <c r="K152" s="218" t="s">
        <v>224</v>
      </c>
      <c r="L152" s="46"/>
      <c r="M152" s="223" t="s">
        <v>19</v>
      </c>
      <c r="N152" s="224" t="s">
        <v>47</v>
      </c>
      <c r="O152" s="86"/>
      <c r="P152" s="225">
        <f>O152*H152</f>
        <v>0</v>
      </c>
      <c r="Q152" s="225">
        <v>0</v>
      </c>
      <c r="R152" s="225">
        <f>Q152*H152</f>
        <v>0</v>
      </c>
      <c r="S152" s="225">
        <v>0</v>
      </c>
      <c r="T152" s="226">
        <f>S152*H152</f>
        <v>0</v>
      </c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R152" s="227" t="s">
        <v>225</v>
      </c>
      <c r="AT152" s="227" t="s">
        <v>221</v>
      </c>
      <c r="AU152" s="227" t="s">
        <v>86</v>
      </c>
      <c r="AY152" s="19" t="s">
        <v>219</v>
      </c>
      <c r="BE152" s="228">
        <f>IF(N152="základní",J152,0)</f>
        <v>0</v>
      </c>
      <c r="BF152" s="228">
        <f>IF(N152="snížená",J152,0)</f>
        <v>0</v>
      </c>
      <c r="BG152" s="228">
        <f>IF(N152="zákl. přenesená",J152,0)</f>
        <v>0</v>
      </c>
      <c r="BH152" s="228">
        <f>IF(N152="sníž. přenesená",J152,0)</f>
        <v>0</v>
      </c>
      <c r="BI152" s="228">
        <f>IF(N152="nulová",J152,0)</f>
        <v>0</v>
      </c>
      <c r="BJ152" s="19" t="s">
        <v>84</v>
      </c>
      <c r="BK152" s="228">
        <f>ROUND(I152*H152,2)</f>
        <v>0</v>
      </c>
      <c r="BL152" s="19" t="s">
        <v>225</v>
      </c>
      <c r="BM152" s="227" t="s">
        <v>2665</v>
      </c>
    </row>
    <row r="153" s="2" customFormat="1">
      <c r="A153" s="40"/>
      <c r="B153" s="41"/>
      <c r="C153" s="42"/>
      <c r="D153" s="229" t="s">
        <v>227</v>
      </c>
      <c r="E153" s="42"/>
      <c r="F153" s="230" t="s">
        <v>1294</v>
      </c>
      <c r="G153" s="42"/>
      <c r="H153" s="42"/>
      <c r="I153" s="231"/>
      <c r="J153" s="42"/>
      <c r="K153" s="42"/>
      <c r="L153" s="46"/>
      <c r="M153" s="232"/>
      <c r="N153" s="233"/>
      <c r="O153" s="86"/>
      <c r="P153" s="86"/>
      <c r="Q153" s="86"/>
      <c r="R153" s="86"/>
      <c r="S153" s="86"/>
      <c r="T153" s="87"/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T153" s="19" t="s">
        <v>227</v>
      </c>
      <c r="AU153" s="19" t="s">
        <v>86</v>
      </c>
    </row>
    <row r="154" s="2" customFormat="1">
      <c r="A154" s="40"/>
      <c r="B154" s="41"/>
      <c r="C154" s="42"/>
      <c r="D154" s="234" t="s">
        <v>229</v>
      </c>
      <c r="E154" s="42"/>
      <c r="F154" s="235" t="s">
        <v>1295</v>
      </c>
      <c r="G154" s="42"/>
      <c r="H154" s="42"/>
      <c r="I154" s="231"/>
      <c r="J154" s="42"/>
      <c r="K154" s="42"/>
      <c r="L154" s="46"/>
      <c r="M154" s="232"/>
      <c r="N154" s="233"/>
      <c r="O154" s="86"/>
      <c r="P154" s="86"/>
      <c r="Q154" s="86"/>
      <c r="R154" s="86"/>
      <c r="S154" s="86"/>
      <c r="T154" s="87"/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T154" s="19" t="s">
        <v>229</v>
      </c>
      <c r="AU154" s="19" t="s">
        <v>86</v>
      </c>
    </row>
    <row r="155" s="14" customFormat="1">
      <c r="A155" s="14"/>
      <c r="B155" s="246"/>
      <c r="C155" s="247"/>
      <c r="D155" s="229" t="s">
        <v>231</v>
      </c>
      <c r="E155" s="248" t="s">
        <v>19</v>
      </c>
      <c r="F155" s="249" t="s">
        <v>2666</v>
      </c>
      <c r="G155" s="247"/>
      <c r="H155" s="250">
        <v>3352.23</v>
      </c>
      <c r="I155" s="251"/>
      <c r="J155" s="247"/>
      <c r="K155" s="247"/>
      <c r="L155" s="252"/>
      <c r="M155" s="253"/>
      <c r="N155" s="254"/>
      <c r="O155" s="254"/>
      <c r="P155" s="254"/>
      <c r="Q155" s="254"/>
      <c r="R155" s="254"/>
      <c r="S155" s="254"/>
      <c r="T155" s="255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56" t="s">
        <v>231</v>
      </c>
      <c r="AU155" s="256" t="s">
        <v>86</v>
      </c>
      <c r="AV155" s="14" t="s">
        <v>86</v>
      </c>
      <c r="AW155" s="14" t="s">
        <v>37</v>
      </c>
      <c r="AX155" s="14" t="s">
        <v>84</v>
      </c>
      <c r="AY155" s="256" t="s">
        <v>219</v>
      </c>
    </row>
    <row r="156" s="2" customFormat="1" ht="24.15" customHeight="1">
      <c r="A156" s="40"/>
      <c r="B156" s="41"/>
      <c r="C156" s="216" t="s">
        <v>327</v>
      </c>
      <c r="D156" s="216" t="s">
        <v>221</v>
      </c>
      <c r="E156" s="217" t="s">
        <v>1297</v>
      </c>
      <c r="F156" s="218" t="s">
        <v>1298</v>
      </c>
      <c r="G156" s="219" t="s">
        <v>152</v>
      </c>
      <c r="H156" s="220">
        <v>111.741</v>
      </c>
      <c r="I156" s="221"/>
      <c r="J156" s="222">
        <f>ROUND(I156*H156,2)</f>
        <v>0</v>
      </c>
      <c r="K156" s="218" t="s">
        <v>224</v>
      </c>
      <c r="L156" s="46"/>
      <c r="M156" s="223" t="s">
        <v>19</v>
      </c>
      <c r="N156" s="224" t="s">
        <v>47</v>
      </c>
      <c r="O156" s="86"/>
      <c r="P156" s="225">
        <f>O156*H156</f>
        <v>0</v>
      </c>
      <c r="Q156" s="225">
        <v>0</v>
      </c>
      <c r="R156" s="225">
        <f>Q156*H156</f>
        <v>0</v>
      </c>
      <c r="S156" s="225">
        <v>0</v>
      </c>
      <c r="T156" s="226">
        <f>S156*H156</f>
        <v>0</v>
      </c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R156" s="227" t="s">
        <v>225</v>
      </c>
      <c r="AT156" s="227" t="s">
        <v>221</v>
      </c>
      <c r="AU156" s="227" t="s">
        <v>86</v>
      </c>
      <c r="AY156" s="19" t="s">
        <v>219</v>
      </c>
      <c r="BE156" s="228">
        <f>IF(N156="základní",J156,0)</f>
        <v>0</v>
      </c>
      <c r="BF156" s="228">
        <f>IF(N156="snížená",J156,0)</f>
        <v>0</v>
      </c>
      <c r="BG156" s="228">
        <f>IF(N156="zákl. přenesená",J156,0)</f>
        <v>0</v>
      </c>
      <c r="BH156" s="228">
        <f>IF(N156="sníž. přenesená",J156,0)</f>
        <v>0</v>
      </c>
      <c r="BI156" s="228">
        <f>IF(N156="nulová",J156,0)</f>
        <v>0</v>
      </c>
      <c r="BJ156" s="19" t="s">
        <v>84</v>
      </c>
      <c r="BK156" s="228">
        <f>ROUND(I156*H156,2)</f>
        <v>0</v>
      </c>
      <c r="BL156" s="19" t="s">
        <v>225</v>
      </c>
      <c r="BM156" s="227" t="s">
        <v>2667</v>
      </c>
    </row>
    <row r="157" s="2" customFormat="1">
      <c r="A157" s="40"/>
      <c r="B157" s="41"/>
      <c r="C157" s="42"/>
      <c r="D157" s="229" t="s">
        <v>227</v>
      </c>
      <c r="E157" s="42"/>
      <c r="F157" s="230" t="s">
        <v>1300</v>
      </c>
      <c r="G157" s="42"/>
      <c r="H157" s="42"/>
      <c r="I157" s="231"/>
      <c r="J157" s="42"/>
      <c r="K157" s="42"/>
      <c r="L157" s="46"/>
      <c r="M157" s="232"/>
      <c r="N157" s="233"/>
      <c r="O157" s="86"/>
      <c r="P157" s="86"/>
      <c r="Q157" s="86"/>
      <c r="R157" s="86"/>
      <c r="S157" s="86"/>
      <c r="T157" s="87"/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T157" s="19" t="s">
        <v>227</v>
      </c>
      <c r="AU157" s="19" t="s">
        <v>86</v>
      </c>
    </row>
    <row r="158" s="2" customFormat="1">
      <c r="A158" s="40"/>
      <c r="B158" s="41"/>
      <c r="C158" s="42"/>
      <c r="D158" s="234" t="s">
        <v>229</v>
      </c>
      <c r="E158" s="42"/>
      <c r="F158" s="235" t="s">
        <v>1301</v>
      </c>
      <c r="G158" s="42"/>
      <c r="H158" s="42"/>
      <c r="I158" s="231"/>
      <c r="J158" s="42"/>
      <c r="K158" s="42"/>
      <c r="L158" s="46"/>
      <c r="M158" s="232"/>
      <c r="N158" s="233"/>
      <c r="O158" s="86"/>
      <c r="P158" s="86"/>
      <c r="Q158" s="86"/>
      <c r="R158" s="86"/>
      <c r="S158" s="86"/>
      <c r="T158" s="87"/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T158" s="19" t="s">
        <v>229</v>
      </c>
      <c r="AU158" s="19" t="s">
        <v>86</v>
      </c>
    </row>
    <row r="159" s="14" customFormat="1">
      <c r="A159" s="14"/>
      <c r="B159" s="246"/>
      <c r="C159" s="247"/>
      <c r="D159" s="229" t="s">
        <v>231</v>
      </c>
      <c r="E159" s="248" t="s">
        <v>19</v>
      </c>
      <c r="F159" s="249" t="s">
        <v>2614</v>
      </c>
      <c r="G159" s="247"/>
      <c r="H159" s="250">
        <v>111.741</v>
      </c>
      <c r="I159" s="251"/>
      <c r="J159" s="247"/>
      <c r="K159" s="247"/>
      <c r="L159" s="252"/>
      <c r="M159" s="253"/>
      <c r="N159" s="254"/>
      <c r="O159" s="254"/>
      <c r="P159" s="254"/>
      <c r="Q159" s="254"/>
      <c r="R159" s="254"/>
      <c r="S159" s="254"/>
      <c r="T159" s="255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56" t="s">
        <v>231</v>
      </c>
      <c r="AU159" s="256" t="s">
        <v>86</v>
      </c>
      <c r="AV159" s="14" t="s">
        <v>86</v>
      </c>
      <c r="AW159" s="14" t="s">
        <v>37</v>
      </c>
      <c r="AX159" s="14" t="s">
        <v>84</v>
      </c>
      <c r="AY159" s="256" t="s">
        <v>219</v>
      </c>
    </row>
    <row r="160" s="2" customFormat="1" ht="16.5" customHeight="1">
      <c r="A160" s="40"/>
      <c r="B160" s="41"/>
      <c r="C160" s="216" t="s">
        <v>334</v>
      </c>
      <c r="D160" s="216" t="s">
        <v>221</v>
      </c>
      <c r="E160" s="217" t="s">
        <v>1335</v>
      </c>
      <c r="F160" s="218" t="s">
        <v>1336</v>
      </c>
      <c r="G160" s="219" t="s">
        <v>152</v>
      </c>
      <c r="H160" s="220">
        <v>14.539999999999999</v>
      </c>
      <c r="I160" s="221"/>
      <c r="J160" s="222">
        <f>ROUND(I160*H160,2)</f>
        <v>0</v>
      </c>
      <c r="K160" s="218" t="s">
        <v>19</v>
      </c>
      <c r="L160" s="46"/>
      <c r="M160" s="223" t="s">
        <v>19</v>
      </c>
      <c r="N160" s="224" t="s">
        <v>47</v>
      </c>
      <c r="O160" s="86"/>
      <c r="P160" s="225">
        <f>O160*H160</f>
        <v>0</v>
      </c>
      <c r="Q160" s="225">
        <v>0.00063000000000000003</v>
      </c>
      <c r="R160" s="225">
        <f>Q160*H160</f>
        <v>0.0091602000000000003</v>
      </c>
      <c r="S160" s="225">
        <v>0</v>
      </c>
      <c r="T160" s="226">
        <f>S160*H160</f>
        <v>0</v>
      </c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R160" s="227" t="s">
        <v>225</v>
      </c>
      <c r="AT160" s="227" t="s">
        <v>221</v>
      </c>
      <c r="AU160" s="227" t="s">
        <v>86</v>
      </c>
      <c r="AY160" s="19" t="s">
        <v>219</v>
      </c>
      <c r="BE160" s="228">
        <f>IF(N160="základní",J160,0)</f>
        <v>0</v>
      </c>
      <c r="BF160" s="228">
        <f>IF(N160="snížená",J160,0)</f>
        <v>0</v>
      </c>
      <c r="BG160" s="228">
        <f>IF(N160="zákl. přenesená",J160,0)</f>
        <v>0</v>
      </c>
      <c r="BH160" s="228">
        <f>IF(N160="sníž. přenesená",J160,0)</f>
        <v>0</v>
      </c>
      <c r="BI160" s="228">
        <f>IF(N160="nulová",J160,0)</f>
        <v>0</v>
      </c>
      <c r="BJ160" s="19" t="s">
        <v>84</v>
      </c>
      <c r="BK160" s="228">
        <f>ROUND(I160*H160,2)</f>
        <v>0</v>
      </c>
      <c r="BL160" s="19" t="s">
        <v>225</v>
      </c>
      <c r="BM160" s="227" t="s">
        <v>2668</v>
      </c>
    </row>
    <row r="161" s="2" customFormat="1">
      <c r="A161" s="40"/>
      <c r="B161" s="41"/>
      <c r="C161" s="42"/>
      <c r="D161" s="229" t="s">
        <v>227</v>
      </c>
      <c r="E161" s="42"/>
      <c r="F161" s="230" t="s">
        <v>1338</v>
      </c>
      <c r="G161" s="42"/>
      <c r="H161" s="42"/>
      <c r="I161" s="231"/>
      <c r="J161" s="42"/>
      <c r="K161" s="42"/>
      <c r="L161" s="46"/>
      <c r="M161" s="232"/>
      <c r="N161" s="233"/>
      <c r="O161" s="86"/>
      <c r="P161" s="86"/>
      <c r="Q161" s="86"/>
      <c r="R161" s="86"/>
      <c r="S161" s="86"/>
      <c r="T161" s="87"/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T161" s="19" t="s">
        <v>227</v>
      </c>
      <c r="AU161" s="19" t="s">
        <v>86</v>
      </c>
    </row>
    <row r="162" s="13" customFormat="1">
      <c r="A162" s="13"/>
      <c r="B162" s="236"/>
      <c r="C162" s="237"/>
      <c r="D162" s="229" t="s">
        <v>231</v>
      </c>
      <c r="E162" s="238" t="s">
        <v>19</v>
      </c>
      <c r="F162" s="239" t="s">
        <v>2641</v>
      </c>
      <c r="G162" s="237"/>
      <c r="H162" s="238" t="s">
        <v>19</v>
      </c>
      <c r="I162" s="240"/>
      <c r="J162" s="237"/>
      <c r="K162" s="237"/>
      <c r="L162" s="241"/>
      <c r="M162" s="242"/>
      <c r="N162" s="243"/>
      <c r="O162" s="243"/>
      <c r="P162" s="243"/>
      <c r="Q162" s="243"/>
      <c r="R162" s="243"/>
      <c r="S162" s="243"/>
      <c r="T162" s="244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5" t="s">
        <v>231</v>
      </c>
      <c r="AU162" s="245" t="s">
        <v>86</v>
      </c>
      <c r="AV162" s="13" t="s">
        <v>84</v>
      </c>
      <c r="AW162" s="13" t="s">
        <v>37</v>
      </c>
      <c r="AX162" s="13" t="s">
        <v>76</v>
      </c>
      <c r="AY162" s="245" t="s">
        <v>219</v>
      </c>
    </row>
    <row r="163" s="14" customFormat="1">
      <c r="A163" s="14"/>
      <c r="B163" s="246"/>
      <c r="C163" s="247"/>
      <c r="D163" s="229" t="s">
        <v>231</v>
      </c>
      <c r="E163" s="248" t="s">
        <v>19</v>
      </c>
      <c r="F163" s="249" t="s">
        <v>2669</v>
      </c>
      <c r="G163" s="247"/>
      <c r="H163" s="250">
        <v>14.539999999999999</v>
      </c>
      <c r="I163" s="251"/>
      <c r="J163" s="247"/>
      <c r="K163" s="247"/>
      <c r="L163" s="252"/>
      <c r="M163" s="253"/>
      <c r="N163" s="254"/>
      <c r="O163" s="254"/>
      <c r="P163" s="254"/>
      <c r="Q163" s="254"/>
      <c r="R163" s="254"/>
      <c r="S163" s="254"/>
      <c r="T163" s="255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56" t="s">
        <v>231</v>
      </c>
      <c r="AU163" s="256" t="s">
        <v>86</v>
      </c>
      <c r="AV163" s="14" t="s">
        <v>86</v>
      </c>
      <c r="AW163" s="14" t="s">
        <v>37</v>
      </c>
      <c r="AX163" s="14" t="s">
        <v>84</v>
      </c>
      <c r="AY163" s="256" t="s">
        <v>219</v>
      </c>
    </row>
    <row r="164" s="2" customFormat="1" ht="16.5" customHeight="1">
      <c r="A164" s="40"/>
      <c r="B164" s="41"/>
      <c r="C164" s="216" t="s">
        <v>341</v>
      </c>
      <c r="D164" s="216" t="s">
        <v>221</v>
      </c>
      <c r="E164" s="217" t="s">
        <v>1340</v>
      </c>
      <c r="F164" s="218" t="s">
        <v>1341</v>
      </c>
      <c r="G164" s="219" t="s">
        <v>158</v>
      </c>
      <c r="H164" s="220">
        <v>13.4</v>
      </c>
      <c r="I164" s="221"/>
      <c r="J164" s="222">
        <f>ROUND(I164*H164,2)</f>
        <v>0</v>
      </c>
      <c r="K164" s="218" t="s">
        <v>224</v>
      </c>
      <c r="L164" s="46"/>
      <c r="M164" s="223" t="s">
        <v>19</v>
      </c>
      <c r="N164" s="224" t="s">
        <v>47</v>
      </c>
      <c r="O164" s="86"/>
      <c r="P164" s="225">
        <f>O164*H164</f>
        <v>0</v>
      </c>
      <c r="Q164" s="225">
        <v>0.002</v>
      </c>
      <c r="R164" s="225">
        <f>Q164*H164</f>
        <v>0.026800000000000001</v>
      </c>
      <c r="S164" s="225">
        <v>0</v>
      </c>
      <c r="T164" s="226">
        <f>S164*H164</f>
        <v>0</v>
      </c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R164" s="227" t="s">
        <v>225</v>
      </c>
      <c r="AT164" s="227" t="s">
        <v>221</v>
      </c>
      <c r="AU164" s="227" t="s">
        <v>86</v>
      </c>
      <c r="AY164" s="19" t="s">
        <v>219</v>
      </c>
      <c r="BE164" s="228">
        <f>IF(N164="základní",J164,0)</f>
        <v>0</v>
      </c>
      <c r="BF164" s="228">
        <f>IF(N164="snížená",J164,0)</f>
        <v>0</v>
      </c>
      <c r="BG164" s="228">
        <f>IF(N164="zákl. přenesená",J164,0)</f>
        <v>0</v>
      </c>
      <c r="BH164" s="228">
        <f>IF(N164="sníž. přenesená",J164,0)</f>
        <v>0</v>
      </c>
      <c r="BI164" s="228">
        <f>IF(N164="nulová",J164,0)</f>
        <v>0</v>
      </c>
      <c r="BJ164" s="19" t="s">
        <v>84</v>
      </c>
      <c r="BK164" s="228">
        <f>ROUND(I164*H164,2)</f>
        <v>0</v>
      </c>
      <c r="BL164" s="19" t="s">
        <v>225</v>
      </c>
      <c r="BM164" s="227" t="s">
        <v>2670</v>
      </c>
    </row>
    <row r="165" s="2" customFormat="1">
      <c r="A165" s="40"/>
      <c r="B165" s="41"/>
      <c r="C165" s="42"/>
      <c r="D165" s="229" t="s">
        <v>227</v>
      </c>
      <c r="E165" s="42"/>
      <c r="F165" s="230" t="s">
        <v>1343</v>
      </c>
      <c r="G165" s="42"/>
      <c r="H165" s="42"/>
      <c r="I165" s="231"/>
      <c r="J165" s="42"/>
      <c r="K165" s="42"/>
      <c r="L165" s="46"/>
      <c r="M165" s="232"/>
      <c r="N165" s="233"/>
      <c r="O165" s="86"/>
      <c r="P165" s="86"/>
      <c r="Q165" s="86"/>
      <c r="R165" s="86"/>
      <c r="S165" s="86"/>
      <c r="T165" s="87"/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T165" s="19" t="s">
        <v>227</v>
      </c>
      <c r="AU165" s="19" t="s">
        <v>86</v>
      </c>
    </row>
    <row r="166" s="2" customFormat="1">
      <c r="A166" s="40"/>
      <c r="B166" s="41"/>
      <c r="C166" s="42"/>
      <c r="D166" s="234" t="s">
        <v>229</v>
      </c>
      <c r="E166" s="42"/>
      <c r="F166" s="235" t="s">
        <v>1344</v>
      </c>
      <c r="G166" s="42"/>
      <c r="H166" s="42"/>
      <c r="I166" s="231"/>
      <c r="J166" s="42"/>
      <c r="K166" s="42"/>
      <c r="L166" s="46"/>
      <c r="M166" s="232"/>
      <c r="N166" s="233"/>
      <c r="O166" s="86"/>
      <c r="P166" s="86"/>
      <c r="Q166" s="86"/>
      <c r="R166" s="86"/>
      <c r="S166" s="86"/>
      <c r="T166" s="87"/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T166" s="19" t="s">
        <v>229</v>
      </c>
      <c r="AU166" s="19" t="s">
        <v>86</v>
      </c>
    </row>
    <row r="167" s="13" customFormat="1">
      <c r="A167" s="13"/>
      <c r="B167" s="236"/>
      <c r="C167" s="237"/>
      <c r="D167" s="229" t="s">
        <v>231</v>
      </c>
      <c r="E167" s="238" t="s">
        <v>19</v>
      </c>
      <c r="F167" s="239" t="s">
        <v>2641</v>
      </c>
      <c r="G167" s="237"/>
      <c r="H167" s="238" t="s">
        <v>19</v>
      </c>
      <c r="I167" s="240"/>
      <c r="J167" s="237"/>
      <c r="K167" s="237"/>
      <c r="L167" s="241"/>
      <c r="M167" s="242"/>
      <c r="N167" s="243"/>
      <c r="O167" s="243"/>
      <c r="P167" s="243"/>
      <c r="Q167" s="243"/>
      <c r="R167" s="243"/>
      <c r="S167" s="243"/>
      <c r="T167" s="244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5" t="s">
        <v>231</v>
      </c>
      <c r="AU167" s="245" t="s">
        <v>86</v>
      </c>
      <c r="AV167" s="13" t="s">
        <v>84</v>
      </c>
      <c r="AW167" s="13" t="s">
        <v>37</v>
      </c>
      <c r="AX167" s="13" t="s">
        <v>76</v>
      </c>
      <c r="AY167" s="245" t="s">
        <v>219</v>
      </c>
    </row>
    <row r="168" s="14" customFormat="1">
      <c r="A168" s="14"/>
      <c r="B168" s="246"/>
      <c r="C168" s="247"/>
      <c r="D168" s="229" t="s">
        <v>231</v>
      </c>
      <c r="E168" s="248" t="s">
        <v>19</v>
      </c>
      <c r="F168" s="249" t="s">
        <v>2671</v>
      </c>
      <c r="G168" s="247"/>
      <c r="H168" s="250">
        <v>13.4</v>
      </c>
      <c r="I168" s="251"/>
      <c r="J168" s="247"/>
      <c r="K168" s="247"/>
      <c r="L168" s="252"/>
      <c r="M168" s="253"/>
      <c r="N168" s="254"/>
      <c r="O168" s="254"/>
      <c r="P168" s="254"/>
      <c r="Q168" s="254"/>
      <c r="R168" s="254"/>
      <c r="S168" s="254"/>
      <c r="T168" s="255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56" t="s">
        <v>231</v>
      </c>
      <c r="AU168" s="256" t="s">
        <v>86</v>
      </c>
      <c r="AV168" s="14" t="s">
        <v>86</v>
      </c>
      <c r="AW168" s="14" t="s">
        <v>37</v>
      </c>
      <c r="AX168" s="14" t="s">
        <v>84</v>
      </c>
      <c r="AY168" s="256" t="s">
        <v>219</v>
      </c>
    </row>
    <row r="169" s="2" customFormat="1" ht="21.75" customHeight="1">
      <c r="A169" s="40"/>
      <c r="B169" s="41"/>
      <c r="C169" s="216" t="s">
        <v>348</v>
      </c>
      <c r="D169" s="216" t="s">
        <v>221</v>
      </c>
      <c r="E169" s="217" t="s">
        <v>2672</v>
      </c>
      <c r="F169" s="218" t="s">
        <v>2673</v>
      </c>
      <c r="G169" s="219" t="s">
        <v>158</v>
      </c>
      <c r="H169" s="220">
        <v>79.200000000000003</v>
      </c>
      <c r="I169" s="221"/>
      <c r="J169" s="222">
        <f>ROUND(I169*H169,2)</f>
        <v>0</v>
      </c>
      <c r="K169" s="218" t="s">
        <v>19</v>
      </c>
      <c r="L169" s="46"/>
      <c r="M169" s="223" t="s">
        <v>19</v>
      </c>
      <c r="N169" s="224" t="s">
        <v>47</v>
      </c>
      <c r="O169" s="86"/>
      <c r="P169" s="225">
        <f>O169*H169</f>
        <v>0</v>
      </c>
      <c r="Q169" s="225">
        <v>0.00175</v>
      </c>
      <c r="R169" s="225">
        <f>Q169*H169</f>
        <v>0.1386</v>
      </c>
      <c r="S169" s="225">
        <v>0.002</v>
      </c>
      <c r="T169" s="226">
        <f>S169*H169</f>
        <v>0.15840000000000001</v>
      </c>
      <c r="U169" s="40"/>
      <c r="V169" s="40"/>
      <c r="W169" s="40"/>
      <c r="X169" s="40"/>
      <c r="Y169" s="40"/>
      <c r="Z169" s="40"/>
      <c r="AA169" s="40"/>
      <c r="AB169" s="40"/>
      <c r="AC169" s="40"/>
      <c r="AD169" s="40"/>
      <c r="AE169" s="40"/>
      <c r="AR169" s="227" t="s">
        <v>225</v>
      </c>
      <c r="AT169" s="227" t="s">
        <v>221</v>
      </c>
      <c r="AU169" s="227" t="s">
        <v>86</v>
      </c>
      <c r="AY169" s="19" t="s">
        <v>219</v>
      </c>
      <c r="BE169" s="228">
        <f>IF(N169="základní",J169,0)</f>
        <v>0</v>
      </c>
      <c r="BF169" s="228">
        <f>IF(N169="snížená",J169,0)</f>
        <v>0</v>
      </c>
      <c r="BG169" s="228">
        <f>IF(N169="zákl. přenesená",J169,0)</f>
        <v>0</v>
      </c>
      <c r="BH169" s="228">
        <f>IF(N169="sníž. přenesená",J169,0)</f>
        <v>0</v>
      </c>
      <c r="BI169" s="228">
        <f>IF(N169="nulová",J169,0)</f>
        <v>0</v>
      </c>
      <c r="BJ169" s="19" t="s">
        <v>84</v>
      </c>
      <c r="BK169" s="228">
        <f>ROUND(I169*H169,2)</f>
        <v>0</v>
      </c>
      <c r="BL169" s="19" t="s">
        <v>225</v>
      </c>
      <c r="BM169" s="227" t="s">
        <v>2674</v>
      </c>
    </row>
    <row r="170" s="2" customFormat="1">
      <c r="A170" s="40"/>
      <c r="B170" s="41"/>
      <c r="C170" s="42"/>
      <c r="D170" s="229" t="s">
        <v>227</v>
      </c>
      <c r="E170" s="42"/>
      <c r="F170" s="230" t="s">
        <v>2675</v>
      </c>
      <c r="G170" s="42"/>
      <c r="H170" s="42"/>
      <c r="I170" s="231"/>
      <c r="J170" s="42"/>
      <c r="K170" s="42"/>
      <c r="L170" s="46"/>
      <c r="M170" s="232"/>
      <c r="N170" s="233"/>
      <c r="O170" s="86"/>
      <c r="P170" s="86"/>
      <c r="Q170" s="86"/>
      <c r="R170" s="86"/>
      <c r="S170" s="86"/>
      <c r="T170" s="87"/>
      <c r="U170" s="40"/>
      <c r="V170" s="40"/>
      <c r="W170" s="40"/>
      <c r="X170" s="40"/>
      <c r="Y170" s="40"/>
      <c r="Z170" s="40"/>
      <c r="AA170" s="40"/>
      <c r="AB170" s="40"/>
      <c r="AC170" s="40"/>
      <c r="AD170" s="40"/>
      <c r="AE170" s="40"/>
      <c r="AT170" s="19" t="s">
        <v>227</v>
      </c>
      <c r="AU170" s="19" t="s">
        <v>86</v>
      </c>
    </row>
    <row r="171" s="13" customFormat="1">
      <c r="A171" s="13"/>
      <c r="B171" s="236"/>
      <c r="C171" s="237"/>
      <c r="D171" s="229" t="s">
        <v>231</v>
      </c>
      <c r="E171" s="238" t="s">
        <v>19</v>
      </c>
      <c r="F171" s="239" t="s">
        <v>2676</v>
      </c>
      <c r="G171" s="237"/>
      <c r="H171" s="238" t="s">
        <v>19</v>
      </c>
      <c r="I171" s="240"/>
      <c r="J171" s="237"/>
      <c r="K171" s="237"/>
      <c r="L171" s="241"/>
      <c r="M171" s="242"/>
      <c r="N171" s="243"/>
      <c r="O171" s="243"/>
      <c r="P171" s="243"/>
      <c r="Q171" s="243"/>
      <c r="R171" s="243"/>
      <c r="S171" s="243"/>
      <c r="T171" s="244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5" t="s">
        <v>231</v>
      </c>
      <c r="AU171" s="245" t="s">
        <v>86</v>
      </c>
      <c r="AV171" s="13" t="s">
        <v>84</v>
      </c>
      <c r="AW171" s="13" t="s">
        <v>37</v>
      </c>
      <c r="AX171" s="13" t="s">
        <v>76</v>
      </c>
      <c r="AY171" s="245" t="s">
        <v>219</v>
      </c>
    </row>
    <row r="172" s="14" customFormat="1">
      <c r="A172" s="14"/>
      <c r="B172" s="246"/>
      <c r="C172" s="247"/>
      <c r="D172" s="229" t="s">
        <v>231</v>
      </c>
      <c r="E172" s="248" t="s">
        <v>19</v>
      </c>
      <c r="F172" s="249" t="s">
        <v>2677</v>
      </c>
      <c r="G172" s="247"/>
      <c r="H172" s="250">
        <v>79.200000000000003</v>
      </c>
      <c r="I172" s="251"/>
      <c r="J172" s="247"/>
      <c r="K172" s="247"/>
      <c r="L172" s="252"/>
      <c r="M172" s="253"/>
      <c r="N172" s="254"/>
      <c r="O172" s="254"/>
      <c r="P172" s="254"/>
      <c r="Q172" s="254"/>
      <c r="R172" s="254"/>
      <c r="S172" s="254"/>
      <c r="T172" s="255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56" t="s">
        <v>231</v>
      </c>
      <c r="AU172" s="256" t="s">
        <v>86</v>
      </c>
      <c r="AV172" s="14" t="s">
        <v>86</v>
      </c>
      <c r="AW172" s="14" t="s">
        <v>37</v>
      </c>
      <c r="AX172" s="14" t="s">
        <v>84</v>
      </c>
      <c r="AY172" s="256" t="s">
        <v>219</v>
      </c>
    </row>
    <row r="173" s="2" customFormat="1" ht="16.5" customHeight="1">
      <c r="A173" s="40"/>
      <c r="B173" s="41"/>
      <c r="C173" s="283" t="s">
        <v>8</v>
      </c>
      <c r="D173" s="283" t="s">
        <v>623</v>
      </c>
      <c r="E173" s="284" t="s">
        <v>2678</v>
      </c>
      <c r="F173" s="285" t="s">
        <v>2679</v>
      </c>
      <c r="G173" s="286" t="s">
        <v>182</v>
      </c>
      <c r="H173" s="287">
        <v>0.629</v>
      </c>
      <c r="I173" s="288"/>
      <c r="J173" s="289">
        <f>ROUND(I173*H173,2)</f>
        <v>0</v>
      </c>
      <c r="K173" s="285" t="s">
        <v>224</v>
      </c>
      <c r="L173" s="290"/>
      <c r="M173" s="291" t="s">
        <v>19</v>
      </c>
      <c r="N173" s="292" t="s">
        <v>47</v>
      </c>
      <c r="O173" s="86"/>
      <c r="P173" s="225">
        <f>O173*H173</f>
        <v>0</v>
      </c>
      <c r="Q173" s="225">
        <v>1</v>
      </c>
      <c r="R173" s="225">
        <f>Q173*H173</f>
        <v>0.629</v>
      </c>
      <c r="S173" s="225">
        <v>0</v>
      </c>
      <c r="T173" s="226">
        <f>S173*H173</f>
        <v>0</v>
      </c>
      <c r="U173" s="40"/>
      <c r="V173" s="40"/>
      <c r="W173" s="40"/>
      <c r="X173" s="40"/>
      <c r="Y173" s="40"/>
      <c r="Z173" s="40"/>
      <c r="AA173" s="40"/>
      <c r="AB173" s="40"/>
      <c r="AC173" s="40"/>
      <c r="AD173" s="40"/>
      <c r="AE173" s="40"/>
      <c r="AR173" s="227" t="s">
        <v>300</v>
      </c>
      <c r="AT173" s="227" t="s">
        <v>623</v>
      </c>
      <c r="AU173" s="227" t="s">
        <v>86</v>
      </c>
      <c r="AY173" s="19" t="s">
        <v>219</v>
      </c>
      <c r="BE173" s="228">
        <f>IF(N173="základní",J173,0)</f>
        <v>0</v>
      </c>
      <c r="BF173" s="228">
        <f>IF(N173="snížená",J173,0)</f>
        <v>0</v>
      </c>
      <c r="BG173" s="228">
        <f>IF(N173="zákl. přenesená",J173,0)</f>
        <v>0</v>
      </c>
      <c r="BH173" s="228">
        <f>IF(N173="sníž. přenesená",J173,0)</f>
        <v>0</v>
      </c>
      <c r="BI173" s="228">
        <f>IF(N173="nulová",J173,0)</f>
        <v>0</v>
      </c>
      <c r="BJ173" s="19" t="s">
        <v>84</v>
      </c>
      <c r="BK173" s="228">
        <f>ROUND(I173*H173,2)</f>
        <v>0</v>
      </c>
      <c r="BL173" s="19" t="s">
        <v>225</v>
      </c>
      <c r="BM173" s="227" t="s">
        <v>2680</v>
      </c>
    </row>
    <row r="174" s="2" customFormat="1">
      <c r="A174" s="40"/>
      <c r="B174" s="41"/>
      <c r="C174" s="42"/>
      <c r="D174" s="229" t="s">
        <v>227</v>
      </c>
      <c r="E174" s="42"/>
      <c r="F174" s="230" t="s">
        <v>2679</v>
      </c>
      <c r="G174" s="42"/>
      <c r="H174" s="42"/>
      <c r="I174" s="231"/>
      <c r="J174" s="42"/>
      <c r="K174" s="42"/>
      <c r="L174" s="46"/>
      <c r="M174" s="232"/>
      <c r="N174" s="233"/>
      <c r="O174" s="86"/>
      <c r="P174" s="86"/>
      <c r="Q174" s="86"/>
      <c r="R174" s="86"/>
      <c r="S174" s="86"/>
      <c r="T174" s="87"/>
      <c r="U174" s="40"/>
      <c r="V174" s="40"/>
      <c r="W174" s="40"/>
      <c r="X174" s="40"/>
      <c r="Y174" s="40"/>
      <c r="Z174" s="40"/>
      <c r="AA174" s="40"/>
      <c r="AB174" s="40"/>
      <c r="AC174" s="40"/>
      <c r="AD174" s="40"/>
      <c r="AE174" s="40"/>
      <c r="AT174" s="19" t="s">
        <v>227</v>
      </c>
      <c r="AU174" s="19" t="s">
        <v>86</v>
      </c>
    </row>
    <row r="175" s="13" customFormat="1">
      <c r="A175" s="13"/>
      <c r="B175" s="236"/>
      <c r="C175" s="237"/>
      <c r="D175" s="229" t="s">
        <v>231</v>
      </c>
      <c r="E175" s="238" t="s">
        <v>19</v>
      </c>
      <c r="F175" s="239" t="s">
        <v>2676</v>
      </c>
      <c r="G175" s="237"/>
      <c r="H175" s="238" t="s">
        <v>19</v>
      </c>
      <c r="I175" s="240"/>
      <c r="J175" s="237"/>
      <c r="K175" s="237"/>
      <c r="L175" s="241"/>
      <c r="M175" s="242"/>
      <c r="N175" s="243"/>
      <c r="O175" s="243"/>
      <c r="P175" s="243"/>
      <c r="Q175" s="243"/>
      <c r="R175" s="243"/>
      <c r="S175" s="243"/>
      <c r="T175" s="244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5" t="s">
        <v>231</v>
      </c>
      <c r="AU175" s="245" t="s">
        <v>86</v>
      </c>
      <c r="AV175" s="13" t="s">
        <v>84</v>
      </c>
      <c r="AW175" s="13" t="s">
        <v>37</v>
      </c>
      <c r="AX175" s="13" t="s">
        <v>76</v>
      </c>
      <c r="AY175" s="245" t="s">
        <v>219</v>
      </c>
    </row>
    <row r="176" s="14" customFormat="1">
      <c r="A176" s="14"/>
      <c r="B176" s="246"/>
      <c r="C176" s="247"/>
      <c r="D176" s="229" t="s">
        <v>231</v>
      </c>
      <c r="E176" s="248" t="s">
        <v>19</v>
      </c>
      <c r="F176" s="249" t="s">
        <v>2681</v>
      </c>
      <c r="G176" s="247"/>
      <c r="H176" s="250">
        <v>158.40000000000001</v>
      </c>
      <c r="I176" s="251"/>
      <c r="J176" s="247"/>
      <c r="K176" s="247"/>
      <c r="L176" s="252"/>
      <c r="M176" s="253"/>
      <c r="N176" s="254"/>
      <c r="O176" s="254"/>
      <c r="P176" s="254"/>
      <c r="Q176" s="254"/>
      <c r="R176" s="254"/>
      <c r="S176" s="254"/>
      <c r="T176" s="255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56" t="s">
        <v>231</v>
      </c>
      <c r="AU176" s="256" t="s">
        <v>86</v>
      </c>
      <c r="AV176" s="14" t="s">
        <v>86</v>
      </c>
      <c r="AW176" s="14" t="s">
        <v>37</v>
      </c>
      <c r="AX176" s="14" t="s">
        <v>84</v>
      </c>
      <c r="AY176" s="256" t="s">
        <v>219</v>
      </c>
    </row>
    <row r="177" s="14" customFormat="1">
      <c r="A177" s="14"/>
      <c r="B177" s="246"/>
      <c r="C177" s="247"/>
      <c r="D177" s="229" t="s">
        <v>231</v>
      </c>
      <c r="E177" s="247"/>
      <c r="F177" s="249" t="s">
        <v>2682</v>
      </c>
      <c r="G177" s="247"/>
      <c r="H177" s="250">
        <v>0.629</v>
      </c>
      <c r="I177" s="251"/>
      <c r="J177" s="247"/>
      <c r="K177" s="247"/>
      <c r="L177" s="252"/>
      <c r="M177" s="253"/>
      <c r="N177" s="254"/>
      <c r="O177" s="254"/>
      <c r="P177" s="254"/>
      <c r="Q177" s="254"/>
      <c r="R177" s="254"/>
      <c r="S177" s="254"/>
      <c r="T177" s="255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56" t="s">
        <v>231</v>
      </c>
      <c r="AU177" s="256" t="s">
        <v>86</v>
      </c>
      <c r="AV177" s="14" t="s">
        <v>86</v>
      </c>
      <c r="AW177" s="14" t="s">
        <v>4</v>
      </c>
      <c r="AX177" s="14" t="s">
        <v>84</v>
      </c>
      <c r="AY177" s="256" t="s">
        <v>219</v>
      </c>
    </row>
    <row r="178" s="12" customFormat="1" ht="22.8" customHeight="1">
      <c r="A178" s="12"/>
      <c r="B178" s="200"/>
      <c r="C178" s="201"/>
      <c r="D178" s="202" t="s">
        <v>75</v>
      </c>
      <c r="E178" s="214" t="s">
        <v>491</v>
      </c>
      <c r="F178" s="214" t="s">
        <v>492</v>
      </c>
      <c r="G178" s="201"/>
      <c r="H178" s="201"/>
      <c r="I178" s="204"/>
      <c r="J178" s="215">
        <f>BK178</f>
        <v>0</v>
      </c>
      <c r="K178" s="201"/>
      <c r="L178" s="206"/>
      <c r="M178" s="207"/>
      <c r="N178" s="208"/>
      <c r="O178" s="208"/>
      <c r="P178" s="209">
        <f>SUM(P179:P180)</f>
        <v>0</v>
      </c>
      <c r="Q178" s="208"/>
      <c r="R178" s="209">
        <f>SUM(R179:R180)</f>
        <v>0</v>
      </c>
      <c r="S178" s="208"/>
      <c r="T178" s="210">
        <f>SUM(T179:T180)</f>
        <v>0</v>
      </c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R178" s="211" t="s">
        <v>84</v>
      </c>
      <c r="AT178" s="212" t="s">
        <v>75</v>
      </c>
      <c r="AU178" s="212" t="s">
        <v>84</v>
      </c>
      <c r="AY178" s="211" t="s">
        <v>219</v>
      </c>
      <c r="BK178" s="213">
        <f>SUM(BK179:BK180)</f>
        <v>0</v>
      </c>
    </row>
    <row r="179" s="2" customFormat="1" ht="16.5" customHeight="1">
      <c r="A179" s="40"/>
      <c r="B179" s="41"/>
      <c r="C179" s="216" t="s">
        <v>369</v>
      </c>
      <c r="D179" s="216" t="s">
        <v>221</v>
      </c>
      <c r="E179" s="217" t="s">
        <v>494</v>
      </c>
      <c r="F179" s="218" t="s">
        <v>495</v>
      </c>
      <c r="G179" s="219" t="s">
        <v>182</v>
      </c>
      <c r="H179" s="220">
        <v>12.981999999999999</v>
      </c>
      <c r="I179" s="221"/>
      <c r="J179" s="222">
        <f>ROUND(I179*H179,2)</f>
        <v>0</v>
      </c>
      <c r="K179" s="218" t="s">
        <v>19</v>
      </c>
      <c r="L179" s="46"/>
      <c r="M179" s="223" t="s">
        <v>19</v>
      </c>
      <c r="N179" s="224" t="s">
        <v>47</v>
      </c>
      <c r="O179" s="86"/>
      <c r="P179" s="225">
        <f>O179*H179</f>
        <v>0</v>
      </c>
      <c r="Q179" s="225">
        <v>0</v>
      </c>
      <c r="R179" s="225">
        <f>Q179*H179</f>
        <v>0</v>
      </c>
      <c r="S179" s="225">
        <v>0</v>
      </c>
      <c r="T179" s="226">
        <f>S179*H179</f>
        <v>0</v>
      </c>
      <c r="U179" s="40"/>
      <c r="V179" s="40"/>
      <c r="W179" s="40"/>
      <c r="X179" s="40"/>
      <c r="Y179" s="40"/>
      <c r="Z179" s="40"/>
      <c r="AA179" s="40"/>
      <c r="AB179" s="40"/>
      <c r="AC179" s="40"/>
      <c r="AD179" s="40"/>
      <c r="AE179" s="40"/>
      <c r="AR179" s="227" t="s">
        <v>225</v>
      </c>
      <c r="AT179" s="227" t="s">
        <v>221</v>
      </c>
      <c r="AU179" s="227" t="s">
        <v>86</v>
      </c>
      <c r="AY179" s="19" t="s">
        <v>219</v>
      </c>
      <c r="BE179" s="228">
        <f>IF(N179="základní",J179,0)</f>
        <v>0</v>
      </c>
      <c r="BF179" s="228">
        <f>IF(N179="snížená",J179,0)</f>
        <v>0</v>
      </c>
      <c r="BG179" s="228">
        <f>IF(N179="zákl. přenesená",J179,0)</f>
        <v>0</v>
      </c>
      <c r="BH179" s="228">
        <f>IF(N179="sníž. přenesená",J179,0)</f>
        <v>0</v>
      </c>
      <c r="BI179" s="228">
        <f>IF(N179="nulová",J179,0)</f>
        <v>0</v>
      </c>
      <c r="BJ179" s="19" t="s">
        <v>84</v>
      </c>
      <c r="BK179" s="228">
        <f>ROUND(I179*H179,2)</f>
        <v>0</v>
      </c>
      <c r="BL179" s="19" t="s">
        <v>225</v>
      </c>
      <c r="BM179" s="227" t="s">
        <v>2683</v>
      </c>
    </row>
    <row r="180" s="2" customFormat="1">
      <c r="A180" s="40"/>
      <c r="B180" s="41"/>
      <c r="C180" s="42"/>
      <c r="D180" s="229" t="s">
        <v>227</v>
      </c>
      <c r="E180" s="42"/>
      <c r="F180" s="230" t="s">
        <v>497</v>
      </c>
      <c r="G180" s="42"/>
      <c r="H180" s="42"/>
      <c r="I180" s="231"/>
      <c r="J180" s="42"/>
      <c r="K180" s="42"/>
      <c r="L180" s="46"/>
      <c r="M180" s="232"/>
      <c r="N180" s="233"/>
      <c r="O180" s="86"/>
      <c r="P180" s="86"/>
      <c r="Q180" s="86"/>
      <c r="R180" s="86"/>
      <c r="S180" s="86"/>
      <c r="T180" s="87"/>
      <c r="U180" s="40"/>
      <c r="V180" s="40"/>
      <c r="W180" s="40"/>
      <c r="X180" s="40"/>
      <c r="Y180" s="40"/>
      <c r="Z180" s="40"/>
      <c r="AA180" s="40"/>
      <c r="AB180" s="40"/>
      <c r="AC180" s="40"/>
      <c r="AD180" s="40"/>
      <c r="AE180" s="40"/>
      <c r="AT180" s="19" t="s">
        <v>227</v>
      </c>
      <c r="AU180" s="19" t="s">
        <v>86</v>
      </c>
    </row>
    <row r="181" s="12" customFormat="1" ht="25.92" customHeight="1">
      <c r="A181" s="12"/>
      <c r="B181" s="200"/>
      <c r="C181" s="201"/>
      <c r="D181" s="202" t="s">
        <v>75</v>
      </c>
      <c r="E181" s="203" t="s">
        <v>499</v>
      </c>
      <c r="F181" s="203" t="s">
        <v>500</v>
      </c>
      <c r="G181" s="201"/>
      <c r="H181" s="201"/>
      <c r="I181" s="204"/>
      <c r="J181" s="205">
        <f>BK181</f>
        <v>0</v>
      </c>
      <c r="K181" s="201"/>
      <c r="L181" s="206"/>
      <c r="M181" s="207"/>
      <c r="N181" s="208"/>
      <c r="O181" s="208"/>
      <c r="P181" s="209">
        <f>P182+P220+P233</f>
        <v>0</v>
      </c>
      <c r="Q181" s="208"/>
      <c r="R181" s="209">
        <f>R182+R220+R233</f>
        <v>0.51649699999999998</v>
      </c>
      <c r="S181" s="208"/>
      <c r="T181" s="210">
        <f>T182+T220+T233</f>
        <v>0</v>
      </c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R181" s="211" t="s">
        <v>86</v>
      </c>
      <c r="AT181" s="212" t="s">
        <v>75</v>
      </c>
      <c r="AU181" s="212" t="s">
        <v>76</v>
      </c>
      <c r="AY181" s="211" t="s">
        <v>219</v>
      </c>
      <c r="BK181" s="213">
        <f>BK182+BK220+BK233</f>
        <v>0</v>
      </c>
    </row>
    <row r="182" s="12" customFormat="1" ht="22.8" customHeight="1">
      <c r="A182" s="12"/>
      <c r="B182" s="200"/>
      <c r="C182" s="201"/>
      <c r="D182" s="202" t="s">
        <v>75</v>
      </c>
      <c r="E182" s="214" t="s">
        <v>1378</v>
      </c>
      <c r="F182" s="214" t="s">
        <v>1379</v>
      </c>
      <c r="G182" s="201"/>
      <c r="H182" s="201"/>
      <c r="I182" s="204"/>
      <c r="J182" s="215">
        <f>BK182</f>
        <v>0</v>
      </c>
      <c r="K182" s="201"/>
      <c r="L182" s="206"/>
      <c r="M182" s="207"/>
      <c r="N182" s="208"/>
      <c r="O182" s="208"/>
      <c r="P182" s="209">
        <f>SUM(P183:P219)</f>
        <v>0</v>
      </c>
      <c r="Q182" s="208"/>
      <c r="R182" s="209">
        <f>SUM(R183:R219)</f>
        <v>0.11399999999999999</v>
      </c>
      <c r="S182" s="208"/>
      <c r="T182" s="210">
        <f>SUM(T183:T219)</f>
        <v>0</v>
      </c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R182" s="211" t="s">
        <v>86</v>
      </c>
      <c r="AT182" s="212" t="s">
        <v>75</v>
      </c>
      <c r="AU182" s="212" t="s">
        <v>84</v>
      </c>
      <c r="AY182" s="211" t="s">
        <v>219</v>
      </c>
      <c r="BK182" s="213">
        <f>SUM(BK183:BK219)</f>
        <v>0</v>
      </c>
    </row>
    <row r="183" s="2" customFormat="1" ht="16.5" customHeight="1">
      <c r="A183" s="40"/>
      <c r="B183" s="41"/>
      <c r="C183" s="216" t="s">
        <v>376</v>
      </c>
      <c r="D183" s="216" t="s">
        <v>221</v>
      </c>
      <c r="E183" s="217" t="s">
        <v>2684</v>
      </c>
      <c r="F183" s="218" t="s">
        <v>2685</v>
      </c>
      <c r="G183" s="219" t="s">
        <v>152</v>
      </c>
      <c r="H183" s="220">
        <v>27.899999999999999</v>
      </c>
      <c r="I183" s="221"/>
      <c r="J183" s="222">
        <f>ROUND(I183*H183,2)</f>
        <v>0</v>
      </c>
      <c r="K183" s="218" t="s">
        <v>224</v>
      </c>
      <c r="L183" s="46"/>
      <c r="M183" s="223" t="s">
        <v>19</v>
      </c>
      <c r="N183" s="224" t="s">
        <v>47</v>
      </c>
      <c r="O183" s="86"/>
      <c r="P183" s="225">
        <f>O183*H183</f>
        <v>0</v>
      </c>
      <c r="Q183" s="225">
        <v>0</v>
      </c>
      <c r="R183" s="225">
        <f>Q183*H183</f>
        <v>0</v>
      </c>
      <c r="S183" s="225">
        <v>0</v>
      </c>
      <c r="T183" s="226">
        <f>S183*H183</f>
        <v>0</v>
      </c>
      <c r="U183" s="40"/>
      <c r="V183" s="40"/>
      <c r="W183" s="40"/>
      <c r="X183" s="40"/>
      <c r="Y183" s="40"/>
      <c r="Z183" s="40"/>
      <c r="AA183" s="40"/>
      <c r="AB183" s="40"/>
      <c r="AC183" s="40"/>
      <c r="AD183" s="40"/>
      <c r="AE183" s="40"/>
      <c r="AR183" s="227" t="s">
        <v>369</v>
      </c>
      <c r="AT183" s="227" t="s">
        <v>221</v>
      </c>
      <c r="AU183" s="227" t="s">
        <v>86</v>
      </c>
      <c r="AY183" s="19" t="s">
        <v>219</v>
      </c>
      <c r="BE183" s="228">
        <f>IF(N183="základní",J183,0)</f>
        <v>0</v>
      </c>
      <c r="BF183" s="228">
        <f>IF(N183="snížená",J183,0)</f>
        <v>0</v>
      </c>
      <c r="BG183" s="228">
        <f>IF(N183="zákl. přenesená",J183,0)</f>
        <v>0</v>
      </c>
      <c r="BH183" s="228">
        <f>IF(N183="sníž. přenesená",J183,0)</f>
        <v>0</v>
      </c>
      <c r="BI183" s="228">
        <f>IF(N183="nulová",J183,0)</f>
        <v>0</v>
      </c>
      <c r="BJ183" s="19" t="s">
        <v>84</v>
      </c>
      <c r="BK183" s="228">
        <f>ROUND(I183*H183,2)</f>
        <v>0</v>
      </c>
      <c r="BL183" s="19" t="s">
        <v>369</v>
      </c>
      <c r="BM183" s="227" t="s">
        <v>2686</v>
      </c>
    </row>
    <row r="184" s="2" customFormat="1">
      <c r="A184" s="40"/>
      <c r="B184" s="41"/>
      <c r="C184" s="42"/>
      <c r="D184" s="229" t="s">
        <v>227</v>
      </c>
      <c r="E184" s="42"/>
      <c r="F184" s="230" t="s">
        <v>2687</v>
      </c>
      <c r="G184" s="42"/>
      <c r="H184" s="42"/>
      <c r="I184" s="231"/>
      <c r="J184" s="42"/>
      <c r="K184" s="42"/>
      <c r="L184" s="46"/>
      <c r="M184" s="232"/>
      <c r="N184" s="233"/>
      <c r="O184" s="86"/>
      <c r="P184" s="86"/>
      <c r="Q184" s="86"/>
      <c r="R184" s="86"/>
      <c r="S184" s="86"/>
      <c r="T184" s="87"/>
      <c r="U184" s="40"/>
      <c r="V184" s="40"/>
      <c r="W184" s="40"/>
      <c r="X184" s="40"/>
      <c r="Y184" s="40"/>
      <c r="Z184" s="40"/>
      <c r="AA184" s="40"/>
      <c r="AB184" s="40"/>
      <c r="AC184" s="40"/>
      <c r="AD184" s="40"/>
      <c r="AE184" s="40"/>
      <c r="AT184" s="19" t="s">
        <v>227</v>
      </c>
      <c r="AU184" s="19" t="s">
        <v>86</v>
      </c>
    </row>
    <row r="185" s="2" customFormat="1">
      <c r="A185" s="40"/>
      <c r="B185" s="41"/>
      <c r="C185" s="42"/>
      <c r="D185" s="234" t="s">
        <v>229</v>
      </c>
      <c r="E185" s="42"/>
      <c r="F185" s="235" t="s">
        <v>2688</v>
      </c>
      <c r="G185" s="42"/>
      <c r="H185" s="42"/>
      <c r="I185" s="231"/>
      <c r="J185" s="42"/>
      <c r="K185" s="42"/>
      <c r="L185" s="46"/>
      <c r="M185" s="232"/>
      <c r="N185" s="233"/>
      <c r="O185" s="86"/>
      <c r="P185" s="86"/>
      <c r="Q185" s="86"/>
      <c r="R185" s="86"/>
      <c r="S185" s="86"/>
      <c r="T185" s="87"/>
      <c r="U185" s="40"/>
      <c r="V185" s="40"/>
      <c r="W185" s="40"/>
      <c r="X185" s="40"/>
      <c r="Y185" s="40"/>
      <c r="Z185" s="40"/>
      <c r="AA185" s="40"/>
      <c r="AB185" s="40"/>
      <c r="AC185" s="40"/>
      <c r="AD185" s="40"/>
      <c r="AE185" s="40"/>
      <c r="AT185" s="19" t="s">
        <v>229</v>
      </c>
      <c r="AU185" s="19" t="s">
        <v>86</v>
      </c>
    </row>
    <row r="186" s="13" customFormat="1">
      <c r="A186" s="13"/>
      <c r="B186" s="236"/>
      <c r="C186" s="237"/>
      <c r="D186" s="229" t="s">
        <v>231</v>
      </c>
      <c r="E186" s="238" t="s">
        <v>19</v>
      </c>
      <c r="F186" s="239" t="s">
        <v>2641</v>
      </c>
      <c r="G186" s="237"/>
      <c r="H186" s="238" t="s">
        <v>19</v>
      </c>
      <c r="I186" s="240"/>
      <c r="J186" s="237"/>
      <c r="K186" s="237"/>
      <c r="L186" s="241"/>
      <c r="M186" s="242"/>
      <c r="N186" s="243"/>
      <c r="O186" s="243"/>
      <c r="P186" s="243"/>
      <c r="Q186" s="243"/>
      <c r="R186" s="243"/>
      <c r="S186" s="243"/>
      <c r="T186" s="244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5" t="s">
        <v>231</v>
      </c>
      <c r="AU186" s="245" t="s">
        <v>86</v>
      </c>
      <c r="AV186" s="13" t="s">
        <v>84</v>
      </c>
      <c r="AW186" s="13" t="s">
        <v>37</v>
      </c>
      <c r="AX186" s="13" t="s">
        <v>76</v>
      </c>
      <c r="AY186" s="245" t="s">
        <v>219</v>
      </c>
    </row>
    <row r="187" s="14" customFormat="1">
      <c r="A187" s="14"/>
      <c r="B187" s="246"/>
      <c r="C187" s="247"/>
      <c r="D187" s="229" t="s">
        <v>231</v>
      </c>
      <c r="E187" s="248" t="s">
        <v>2618</v>
      </c>
      <c r="F187" s="249" t="s">
        <v>2689</v>
      </c>
      <c r="G187" s="247"/>
      <c r="H187" s="250">
        <v>27.899999999999999</v>
      </c>
      <c r="I187" s="251"/>
      <c r="J187" s="247"/>
      <c r="K187" s="247"/>
      <c r="L187" s="252"/>
      <c r="M187" s="253"/>
      <c r="N187" s="254"/>
      <c r="O187" s="254"/>
      <c r="P187" s="254"/>
      <c r="Q187" s="254"/>
      <c r="R187" s="254"/>
      <c r="S187" s="254"/>
      <c r="T187" s="255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56" t="s">
        <v>231</v>
      </c>
      <c r="AU187" s="256" t="s">
        <v>86</v>
      </c>
      <c r="AV187" s="14" t="s">
        <v>86</v>
      </c>
      <c r="AW187" s="14" t="s">
        <v>37</v>
      </c>
      <c r="AX187" s="14" t="s">
        <v>84</v>
      </c>
      <c r="AY187" s="256" t="s">
        <v>219</v>
      </c>
    </row>
    <row r="188" s="2" customFormat="1" ht="16.5" customHeight="1">
      <c r="A188" s="40"/>
      <c r="B188" s="41"/>
      <c r="C188" s="283" t="s">
        <v>385</v>
      </c>
      <c r="D188" s="283" t="s">
        <v>623</v>
      </c>
      <c r="E188" s="284" t="s">
        <v>1387</v>
      </c>
      <c r="F188" s="285" t="s">
        <v>1388</v>
      </c>
      <c r="G188" s="286" t="s">
        <v>182</v>
      </c>
      <c r="H188" s="287">
        <v>0.0080000000000000002</v>
      </c>
      <c r="I188" s="288"/>
      <c r="J188" s="289">
        <f>ROUND(I188*H188,2)</f>
        <v>0</v>
      </c>
      <c r="K188" s="285" t="s">
        <v>224</v>
      </c>
      <c r="L188" s="290"/>
      <c r="M188" s="291" t="s">
        <v>19</v>
      </c>
      <c r="N188" s="292" t="s">
        <v>47</v>
      </c>
      <c r="O188" s="86"/>
      <c r="P188" s="225">
        <f>O188*H188</f>
        <v>0</v>
      </c>
      <c r="Q188" s="225">
        <v>1</v>
      </c>
      <c r="R188" s="225">
        <f>Q188*H188</f>
        <v>0.0080000000000000002</v>
      </c>
      <c r="S188" s="225">
        <v>0</v>
      </c>
      <c r="T188" s="226">
        <f>S188*H188</f>
        <v>0</v>
      </c>
      <c r="U188" s="40"/>
      <c r="V188" s="40"/>
      <c r="W188" s="40"/>
      <c r="X188" s="40"/>
      <c r="Y188" s="40"/>
      <c r="Z188" s="40"/>
      <c r="AA188" s="40"/>
      <c r="AB188" s="40"/>
      <c r="AC188" s="40"/>
      <c r="AD188" s="40"/>
      <c r="AE188" s="40"/>
      <c r="AR188" s="227" t="s">
        <v>493</v>
      </c>
      <c r="AT188" s="227" t="s">
        <v>623</v>
      </c>
      <c r="AU188" s="227" t="s">
        <v>86</v>
      </c>
      <c r="AY188" s="19" t="s">
        <v>219</v>
      </c>
      <c r="BE188" s="228">
        <f>IF(N188="základní",J188,0)</f>
        <v>0</v>
      </c>
      <c r="BF188" s="228">
        <f>IF(N188="snížená",J188,0)</f>
        <v>0</v>
      </c>
      <c r="BG188" s="228">
        <f>IF(N188="zákl. přenesená",J188,0)</f>
        <v>0</v>
      </c>
      <c r="BH188" s="228">
        <f>IF(N188="sníž. přenesená",J188,0)</f>
        <v>0</v>
      </c>
      <c r="BI188" s="228">
        <f>IF(N188="nulová",J188,0)</f>
        <v>0</v>
      </c>
      <c r="BJ188" s="19" t="s">
        <v>84</v>
      </c>
      <c r="BK188" s="228">
        <f>ROUND(I188*H188,2)</f>
        <v>0</v>
      </c>
      <c r="BL188" s="19" t="s">
        <v>369</v>
      </c>
      <c r="BM188" s="227" t="s">
        <v>2690</v>
      </c>
    </row>
    <row r="189" s="2" customFormat="1">
      <c r="A189" s="40"/>
      <c r="B189" s="41"/>
      <c r="C189" s="42"/>
      <c r="D189" s="229" t="s">
        <v>227</v>
      </c>
      <c r="E189" s="42"/>
      <c r="F189" s="230" t="s">
        <v>1388</v>
      </c>
      <c r="G189" s="42"/>
      <c r="H189" s="42"/>
      <c r="I189" s="231"/>
      <c r="J189" s="42"/>
      <c r="K189" s="42"/>
      <c r="L189" s="46"/>
      <c r="M189" s="232"/>
      <c r="N189" s="233"/>
      <c r="O189" s="86"/>
      <c r="P189" s="86"/>
      <c r="Q189" s="86"/>
      <c r="R189" s="86"/>
      <c r="S189" s="86"/>
      <c r="T189" s="87"/>
      <c r="U189" s="40"/>
      <c r="V189" s="40"/>
      <c r="W189" s="40"/>
      <c r="X189" s="40"/>
      <c r="Y189" s="40"/>
      <c r="Z189" s="40"/>
      <c r="AA189" s="40"/>
      <c r="AB189" s="40"/>
      <c r="AC189" s="40"/>
      <c r="AD189" s="40"/>
      <c r="AE189" s="40"/>
      <c r="AT189" s="19" t="s">
        <v>227</v>
      </c>
      <c r="AU189" s="19" t="s">
        <v>86</v>
      </c>
    </row>
    <row r="190" s="14" customFormat="1">
      <c r="A190" s="14"/>
      <c r="B190" s="246"/>
      <c r="C190" s="247"/>
      <c r="D190" s="229" t="s">
        <v>231</v>
      </c>
      <c r="E190" s="248" t="s">
        <v>19</v>
      </c>
      <c r="F190" s="249" t="s">
        <v>2618</v>
      </c>
      <c r="G190" s="247"/>
      <c r="H190" s="250">
        <v>27.899999999999999</v>
      </c>
      <c r="I190" s="251"/>
      <c r="J190" s="247"/>
      <c r="K190" s="247"/>
      <c r="L190" s="252"/>
      <c r="M190" s="253"/>
      <c r="N190" s="254"/>
      <c r="O190" s="254"/>
      <c r="P190" s="254"/>
      <c r="Q190" s="254"/>
      <c r="R190" s="254"/>
      <c r="S190" s="254"/>
      <c r="T190" s="255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56" t="s">
        <v>231</v>
      </c>
      <c r="AU190" s="256" t="s">
        <v>86</v>
      </c>
      <c r="AV190" s="14" t="s">
        <v>86</v>
      </c>
      <c r="AW190" s="14" t="s">
        <v>37</v>
      </c>
      <c r="AX190" s="14" t="s">
        <v>84</v>
      </c>
      <c r="AY190" s="256" t="s">
        <v>219</v>
      </c>
    </row>
    <row r="191" s="14" customFormat="1">
      <c r="A191" s="14"/>
      <c r="B191" s="246"/>
      <c r="C191" s="247"/>
      <c r="D191" s="229" t="s">
        <v>231</v>
      </c>
      <c r="E191" s="247"/>
      <c r="F191" s="249" t="s">
        <v>2691</v>
      </c>
      <c r="G191" s="247"/>
      <c r="H191" s="250">
        <v>0.0080000000000000002</v>
      </c>
      <c r="I191" s="251"/>
      <c r="J191" s="247"/>
      <c r="K191" s="247"/>
      <c r="L191" s="252"/>
      <c r="M191" s="253"/>
      <c r="N191" s="254"/>
      <c r="O191" s="254"/>
      <c r="P191" s="254"/>
      <c r="Q191" s="254"/>
      <c r="R191" s="254"/>
      <c r="S191" s="254"/>
      <c r="T191" s="255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56" t="s">
        <v>231</v>
      </c>
      <c r="AU191" s="256" t="s">
        <v>86</v>
      </c>
      <c r="AV191" s="14" t="s">
        <v>86</v>
      </c>
      <c r="AW191" s="14" t="s">
        <v>4</v>
      </c>
      <c r="AX191" s="14" t="s">
        <v>84</v>
      </c>
      <c r="AY191" s="256" t="s">
        <v>219</v>
      </c>
    </row>
    <row r="192" s="2" customFormat="1" ht="16.5" customHeight="1">
      <c r="A192" s="40"/>
      <c r="B192" s="41"/>
      <c r="C192" s="216" t="s">
        <v>392</v>
      </c>
      <c r="D192" s="216" t="s">
        <v>221</v>
      </c>
      <c r="E192" s="217" t="s">
        <v>2692</v>
      </c>
      <c r="F192" s="218" t="s">
        <v>2693</v>
      </c>
      <c r="G192" s="219" t="s">
        <v>152</v>
      </c>
      <c r="H192" s="220">
        <v>27.899999999999999</v>
      </c>
      <c r="I192" s="221"/>
      <c r="J192" s="222">
        <f>ROUND(I192*H192,2)</f>
        <v>0</v>
      </c>
      <c r="K192" s="218" t="s">
        <v>224</v>
      </c>
      <c r="L192" s="46"/>
      <c r="M192" s="223" t="s">
        <v>19</v>
      </c>
      <c r="N192" s="224" t="s">
        <v>47</v>
      </c>
      <c r="O192" s="86"/>
      <c r="P192" s="225">
        <f>O192*H192</f>
        <v>0</v>
      </c>
      <c r="Q192" s="225">
        <v>0</v>
      </c>
      <c r="R192" s="225">
        <f>Q192*H192</f>
        <v>0</v>
      </c>
      <c r="S192" s="225">
        <v>0</v>
      </c>
      <c r="T192" s="226">
        <f>S192*H192</f>
        <v>0</v>
      </c>
      <c r="U192" s="40"/>
      <c r="V192" s="40"/>
      <c r="W192" s="40"/>
      <c r="X192" s="40"/>
      <c r="Y192" s="40"/>
      <c r="Z192" s="40"/>
      <c r="AA192" s="40"/>
      <c r="AB192" s="40"/>
      <c r="AC192" s="40"/>
      <c r="AD192" s="40"/>
      <c r="AE192" s="40"/>
      <c r="AR192" s="227" t="s">
        <v>369</v>
      </c>
      <c r="AT192" s="227" t="s">
        <v>221</v>
      </c>
      <c r="AU192" s="227" t="s">
        <v>86</v>
      </c>
      <c r="AY192" s="19" t="s">
        <v>219</v>
      </c>
      <c r="BE192" s="228">
        <f>IF(N192="základní",J192,0)</f>
        <v>0</v>
      </c>
      <c r="BF192" s="228">
        <f>IF(N192="snížená",J192,0)</f>
        <v>0</v>
      </c>
      <c r="BG192" s="228">
        <f>IF(N192="zákl. přenesená",J192,0)</f>
        <v>0</v>
      </c>
      <c r="BH192" s="228">
        <f>IF(N192="sníž. přenesená",J192,0)</f>
        <v>0</v>
      </c>
      <c r="BI192" s="228">
        <f>IF(N192="nulová",J192,0)</f>
        <v>0</v>
      </c>
      <c r="BJ192" s="19" t="s">
        <v>84</v>
      </c>
      <c r="BK192" s="228">
        <f>ROUND(I192*H192,2)</f>
        <v>0</v>
      </c>
      <c r="BL192" s="19" t="s">
        <v>369</v>
      </c>
      <c r="BM192" s="227" t="s">
        <v>2694</v>
      </c>
    </row>
    <row r="193" s="2" customFormat="1">
      <c r="A193" s="40"/>
      <c r="B193" s="41"/>
      <c r="C193" s="42"/>
      <c r="D193" s="229" t="s">
        <v>227</v>
      </c>
      <c r="E193" s="42"/>
      <c r="F193" s="230" t="s">
        <v>2695</v>
      </c>
      <c r="G193" s="42"/>
      <c r="H193" s="42"/>
      <c r="I193" s="231"/>
      <c r="J193" s="42"/>
      <c r="K193" s="42"/>
      <c r="L193" s="46"/>
      <c r="M193" s="232"/>
      <c r="N193" s="233"/>
      <c r="O193" s="86"/>
      <c r="P193" s="86"/>
      <c r="Q193" s="86"/>
      <c r="R193" s="86"/>
      <c r="S193" s="86"/>
      <c r="T193" s="87"/>
      <c r="U193" s="40"/>
      <c r="V193" s="40"/>
      <c r="W193" s="40"/>
      <c r="X193" s="40"/>
      <c r="Y193" s="40"/>
      <c r="Z193" s="40"/>
      <c r="AA193" s="40"/>
      <c r="AB193" s="40"/>
      <c r="AC193" s="40"/>
      <c r="AD193" s="40"/>
      <c r="AE193" s="40"/>
      <c r="AT193" s="19" t="s">
        <v>227</v>
      </c>
      <c r="AU193" s="19" t="s">
        <v>86</v>
      </c>
    </row>
    <row r="194" s="2" customFormat="1">
      <c r="A194" s="40"/>
      <c r="B194" s="41"/>
      <c r="C194" s="42"/>
      <c r="D194" s="234" t="s">
        <v>229</v>
      </c>
      <c r="E194" s="42"/>
      <c r="F194" s="235" t="s">
        <v>2696</v>
      </c>
      <c r="G194" s="42"/>
      <c r="H194" s="42"/>
      <c r="I194" s="231"/>
      <c r="J194" s="42"/>
      <c r="K194" s="42"/>
      <c r="L194" s="46"/>
      <c r="M194" s="232"/>
      <c r="N194" s="233"/>
      <c r="O194" s="86"/>
      <c r="P194" s="86"/>
      <c r="Q194" s="86"/>
      <c r="R194" s="86"/>
      <c r="S194" s="86"/>
      <c r="T194" s="87"/>
      <c r="U194" s="40"/>
      <c r="V194" s="40"/>
      <c r="W194" s="40"/>
      <c r="X194" s="40"/>
      <c r="Y194" s="40"/>
      <c r="Z194" s="40"/>
      <c r="AA194" s="40"/>
      <c r="AB194" s="40"/>
      <c r="AC194" s="40"/>
      <c r="AD194" s="40"/>
      <c r="AE194" s="40"/>
      <c r="AT194" s="19" t="s">
        <v>229</v>
      </c>
      <c r="AU194" s="19" t="s">
        <v>86</v>
      </c>
    </row>
    <row r="195" s="14" customFormat="1">
      <c r="A195" s="14"/>
      <c r="B195" s="246"/>
      <c r="C195" s="247"/>
      <c r="D195" s="229" t="s">
        <v>231</v>
      </c>
      <c r="E195" s="248" t="s">
        <v>19</v>
      </c>
      <c r="F195" s="249" t="s">
        <v>2618</v>
      </c>
      <c r="G195" s="247"/>
      <c r="H195" s="250">
        <v>27.899999999999999</v>
      </c>
      <c r="I195" s="251"/>
      <c r="J195" s="247"/>
      <c r="K195" s="247"/>
      <c r="L195" s="252"/>
      <c r="M195" s="253"/>
      <c r="N195" s="254"/>
      <c r="O195" s="254"/>
      <c r="P195" s="254"/>
      <c r="Q195" s="254"/>
      <c r="R195" s="254"/>
      <c r="S195" s="254"/>
      <c r="T195" s="255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56" t="s">
        <v>231</v>
      </c>
      <c r="AU195" s="256" t="s">
        <v>86</v>
      </c>
      <c r="AV195" s="14" t="s">
        <v>86</v>
      </c>
      <c r="AW195" s="14" t="s">
        <v>37</v>
      </c>
      <c r="AX195" s="14" t="s">
        <v>84</v>
      </c>
      <c r="AY195" s="256" t="s">
        <v>219</v>
      </c>
    </row>
    <row r="196" s="2" customFormat="1" ht="16.5" customHeight="1">
      <c r="A196" s="40"/>
      <c r="B196" s="41"/>
      <c r="C196" s="283" t="s">
        <v>410</v>
      </c>
      <c r="D196" s="283" t="s">
        <v>623</v>
      </c>
      <c r="E196" s="284" t="s">
        <v>1397</v>
      </c>
      <c r="F196" s="285" t="s">
        <v>1398</v>
      </c>
      <c r="G196" s="286" t="s">
        <v>182</v>
      </c>
      <c r="H196" s="287">
        <v>0.010999999999999999</v>
      </c>
      <c r="I196" s="288"/>
      <c r="J196" s="289">
        <f>ROUND(I196*H196,2)</f>
        <v>0</v>
      </c>
      <c r="K196" s="285" t="s">
        <v>224</v>
      </c>
      <c r="L196" s="290"/>
      <c r="M196" s="291" t="s">
        <v>19</v>
      </c>
      <c r="N196" s="292" t="s">
        <v>47</v>
      </c>
      <c r="O196" s="86"/>
      <c r="P196" s="225">
        <f>O196*H196</f>
        <v>0</v>
      </c>
      <c r="Q196" s="225">
        <v>1</v>
      </c>
      <c r="R196" s="225">
        <f>Q196*H196</f>
        <v>0.010999999999999999</v>
      </c>
      <c r="S196" s="225">
        <v>0</v>
      </c>
      <c r="T196" s="226">
        <f>S196*H196</f>
        <v>0</v>
      </c>
      <c r="U196" s="40"/>
      <c r="V196" s="40"/>
      <c r="W196" s="40"/>
      <c r="X196" s="40"/>
      <c r="Y196" s="40"/>
      <c r="Z196" s="40"/>
      <c r="AA196" s="40"/>
      <c r="AB196" s="40"/>
      <c r="AC196" s="40"/>
      <c r="AD196" s="40"/>
      <c r="AE196" s="40"/>
      <c r="AR196" s="227" t="s">
        <v>493</v>
      </c>
      <c r="AT196" s="227" t="s">
        <v>623</v>
      </c>
      <c r="AU196" s="227" t="s">
        <v>86</v>
      </c>
      <c r="AY196" s="19" t="s">
        <v>219</v>
      </c>
      <c r="BE196" s="228">
        <f>IF(N196="základní",J196,0)</f>
        <v>0</v>
      </c>
      <c r="BF196" s="228">
        <f>IF(N196="snížená",J196,0)</f>
        <v>0</v>
      </c>
      <c r="BG196" s="228">
        <f>IF(N196="zákl. přenesená",J196,0)</f>
        <v>0</v>
      </c>
      <c r="BH196" s="228">
        <f>IF(N196="sníž. přenesená",J196,0)</f>
        <v>0</v>
      </c>
      <c r="BI196" s="228">
        <f>IF(N196="nulová",J196,0)</f>
        <v>0</v>
      </c>
      <c r="BJ196" s="19" t="s">
        <v>84</v>
      </c>
      <c r="BK196" s="228">
        <f>ROUND(I196*H196,2)</f>
        <v>0</v>
      </c>
      <c r="BL196" s="19" t="s">
        <v>369</v>
      </c>
      <c r="BM196" s="227" t="s">
        <v>2697</v>
      </c>
    </row>
    <row r="197" s="2" customFormat="1">
      <c r="A197" s="40"/>
      <c r="B197" s="41"/>
      <c r="C197" s="42"/>
      <c r="D197" s="229" t="s">
        <v>227</v>
      </c>
      <c r="E197" s="42"/>
      <c r="F197" s="230" t="s">
        <v>1398</v>
      </c>
      <c r="G197" s="42"/>
      <c r="H197" s="42"/>
      <c r="I197" s="231"/>
      <c r="J197" s="42"/>
      <c r="K197" s="42"/>
      <c r="L197" s="46"/>
      <c r="M197" s="232"/>
      <c r="N197" s="233"/>
      <c r="O197" s="86"/>
      <c r="P197" s="86"/>
      <c r="Q197" s="86"/>
      <c r="R197" s="86"/>
      <c r="S197" s="86"/>
      <c r="T197" s="87"/>
      <c r="U197" s="40"/>
      <c r="V197" s="40"/>
      <c r="W197" s="40"/>
      <c r="X197" s="40"/>
      <c r="Y197" s="40"/>
      <c r="Z197" s="40"/>
      <c r="AA197" s="40"/>
      <c r="AB197" s="40"/>
      <c r="AC197" s="40"/>
      <c r="AD197" s="40"/>
      <c r="AE197" s="40"/>
      <c r="AT197" s="19" t="s">
        <v>227</v>
      </c>
      <c r="AU197" s="19" t="s">
        <v>86</v>
      </c>
    </row>
    <row r="198" s="14" customFormat="1">
      <c r="A198" s="14"/>
      <c r="B198" s="246"/>
      <c r="C198" s="247"/>
      <c r="D198" s="229" t="s">
        <v>231</v>
      </c>
      <c r="E198" s="248" t="s">
        <v>19</v>
      </c>
      <c r="F198" s="249" t="s">
        <v>2618</v>
      </c>
      <c r="G198" s="247"/>
      <c r="H198" s="250">
        <v>27.899999999999999</v>
      </c>
      <c r="I198" s="251"/>
      <c r="J198" s="247"/>
      <c r="K198" s="247"/>
      <c r="L198" s="252"/>
      <c r="M198" s="253"/>
      <c r="N198" s="254"/>
      <c r="O198" s="254"/>
      <c r="P198" s="254"/>
      <c r="Q198" s="254"/>
      <c r="R198" s="254"/>
      <c r="S198" s="254"/>
      <c r="T198" s="255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56" t="s">
        <v>231</v>
      </c>
      <c r="AU198" s="256" t="s">
        <v>86</v>
      </c>
      <c r="AV198" s="14" t="s">
        <v>86</v>
      </c>
      <c r="AW198" s="14" t="s">
        <v>37</v>
      </c>
      <c r="AX198" s="14" t="s">
        <v>84</v>
      </c>
      <c r="AY198" s="256" t="s">
        <v>219</v>
      </c>
    </row>
    <row r="199" s="14" customFormat="1">
      <c r="A199" s="14"/>
      <c r="B199" s="246"/>
      <c r="C199" s="247"/>
      <c r="D199" s="229" t="s">
        <v>231</v>
      </c>
      <c r="E199" s="247"/>
      <c r="F199" s="249" t="s">
        <v>2698</v>
      </c>
      <c r="G199" s="247"/>
      <c r="H199" s="250">
        <v>0.010999999999999999</v>
      </c>
      <c r="I199" s="251"/>
      <c r="J199" s="247"/>
      <c r="K199" s="247"/>
      <c r="L199" s="252"/>
      <c r="M199" s="253"/>
      <c r="N199" s="254"/>
      <c r="O199" s="254"/>
      <c r="P199" s="254"/>
      <c r="Q199" s="254"/>
      <c r="R199" s="254"/>
      <c r="S199" s="254"/>
      <c r="T199" s="255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56" t="s">
        <v>231</v>
      </c>
      <c r="AU199" s="256" t="s">
        <v>86</v>
      </c>
      <c r="AV199" s="14" t="s">
        <v>86</v>
      </c>
      <c r="AW199" s="14" t="s">
        <v>4</v>
      </c>
      <c r="AX199" s="14" t="s">
        <v>84</v>
      </c>
      <c r="AY199" s="256" t="s">
        <v>219</v>
      </c>
    </row>
    <row r="200" s="2" customFormat="1" ht="16.5" customHeight="1">
      <c r="A200" s="40"/>
      <c r="B200" s="41"/>
      <c r="C200" s="216" t="s">
        <v>7</v>
      </c>
      <c r="D200" s="216" t="s">
        <v>221</v>
      </c>
      <c r="E200" s="217" t="s">
        <v>1380</v>
      </c>
      <c r="F200" s="218" t="s">
        <v>1381</v>
      </c>
      <c r="G200" s="219" t="s">
        <v>152</v>
      </c>
      <c r="H200" s="220">
        <v>127.002</v>
      </c>
      <c r="I200" s="221"/>
      <c r="J200" s="222">
        <f>ROUND(I200*H200,2)</f>
        <v>0</v>
      </c>
      <c r="K200" s="218" t="s">
        <v>224</v>
      </c>
      <c r="L200" s="46"/>
      <c r="M200" s="223" t="s">
        <v>19</v>
      </c>
      <c r="N200" s="224" t="s">
        <v>47</v>
      </c>
      <c r="O200" s="86"/>
      <c r="P200" s="225">
        <f>O200*H200</f>
        <v>0</v>
      </c>
      <c r="Q200" s="225">
        <v>0</v>
      </c>
      <c r="R200" s="225">
        <f>Q200*H200</f>
        <v>0</v>
      </c>
      <c r="S200" s="225">
        <v>0</v>
      </c>
      <c r="T200" s="226">
        <f>S200*H200</f>
        <v>0</v>
      </c>
      <c r="U200" s="40"/>
      <c r="V200" s="40"/>
      <c r="W200" s="40"/>
      <c r="X200" s="40"/>
      <c r="Y200" s="40"/>
      <c r="Z200" s="40"/>
      <c r="AA200" s="40"/>
      <c r="AB200" s="40"/>
      <c r="AC200" s="40"/>
      <c r="AD200" s="40"/>
      <c r="AE200" s="40"/>
      <c r="AR200" s="227" t="s">
        <v>369</v>
      </c>
      <c r="AT200" s="227" t="s">
        <v>221</v>
      </c>
      <c r="AU200" s="227" t="s">
        <v>86</v>
      </c>
      <c r="AY200" s="19" t="s">
        <v>219</v>
      </c>
      <c r="BE200" s="228">
        <f>IF(N200="základní",J200,0)</f>
        <v>0</v>
      </c>
      <c r="BF200" s="228">
        <f>IF(N200="snížená",J200,0)</f>
        <v>0</v>
      </c>
      <c r="BG200" s="228">
        <f>IF(N200="zákl. přenesená",J200,0)</f>
        <v>0</v>
      </c>
      <c r="BH200" s="228">
        <f>IF(N200="sníž. přenesená",J200,0)</f>
        <v>0</v>
      </c>
      <c r="BI200" s="228">
        <f>IF(N200="nulová",J200,0)</f>
        <v>0</v>
      </c>
      <c r="BJ200" s="19" t="s">
        <v>84</v>
      </c>
      <c r="BK200" s="228">
        <f>ROUND(I200*H200,2)</f>
        <v>0</v>
      </c>
      <c r="BL200" s="19" t="s">
        <v>369</v>
      </c>
      <c r="BM200" s="227" t="s">
        <v>2699</v>
      </c>
    </row>
    <row r="201" s="2" customFormat="1">
      <c r="A201" s="40"/>
      <c r="B201" s="41"/>
      <c r="C201" s="42"/>
      <c r="D201" s="229" t="s">
        <v>227</v>
      </c>
      <c r="E201" s="42"/>
      <c r="F201" s="230" t="s">
        <v>1383</v>
      </c>
      <c r="G201" s="42"/>
      <c r="H201" s="42"/>
      <c r="I201" s="231"/>
      <c r="J201" s="42"/>
      <c r="K201" s="42"/>
      <c r="L201" s="46"/>
      <c r="M201" s="232"/>
      <c r="N201" s="233"/>
      <c r="O201" s="86"/>
      <c r="P201" s="86"/>
      <c r="Q201" s="86"/>
      <c r="R201" s="86"/>
      <c r="S201" s="86"/>
      <c r="T201" s="87"/>
      <c r="U201" s="40"/>
      <c r="V201" s="40"/>
      <c r="W201" s="40"/>
      <c r="X201" s="40"/>
      <c r="Y201" s="40"/>
      <c r="Z201" s="40"/>
      <c r="AA201" s="40"/>
      <c r="AB201" s="40"/>
      <c r="AC201" s="40"/>
      <c r="AD201" s="40"/>
      <c r="AE201" s="40"/>
      <c r="AT201" s="19" t="s">
        <v>227</v>
      </c>
      <c r="AU201" s="19" t="s">
        <v>86</v>
      </c>
    </row>
    <row r="202" s="2" customFormat="1">
      <c r="A202" s="40"/>
      <c r="B202" s="41"/>
      <c r="C202" s="42"/>
      <c r="D202" s="234" t="s">
        <v>229</v>
      </c>
      <c r="E202" s="42"/>
      <c r="F202" s="235" t="s">
        <v>1384</v>
      </c>
      <c r="G202" s="42"/>
      <c r="H202" s="42"/>
      <c r="I202" s="231"/>
      <c r="J202" s="42"/>
      <c r="K202" s="42"/>
      <c r="L202" s="46"/>
      <c r="M202" s="232"/>
      <c r="N202" s="233"/>
      <c r="O202" s="86"/>
      <c r="P202" s="86"/>
      <c r="Q202" s="86"/>
      <c r="R202" s="86"/>
      <c r="S202" s="86"/>
      <c r="T202" s="87"/>
      <c r="U202" s="40"/>
      <c r="V202" s="40"/>
      <c r="W202" s="40"/>
      <c r="X202" s="40"/>
      <c r="Y202" s="40"/>
      <c r="Z202" s="40"/>
      <c r="AA202" s="40"/>
      <c r="AB202" s="40"/>
      <c r="AC202" s="40"/>
      <c r="AD202" s="40"/>
      <c r="AE202" s="40"/>
      <c r="AT202" s="19" t="s">
        <v>229</v>
      </c>
      <c r="AU202" s="19" t="s">
        <v>86</v>
      </c>
    </row>
    <row r="203" s="13" customFormat="1">
      <c r="A203" s="13"/>
      <c r="B203" s="236"/>
      <c r="C203" s="237"/>
      <c r="D203" s="229" t="s">
        <v>231</v>
      </c>
      <c r="E203" s="238" t="s">
        <v>19</v>
      </c>
      <c r="F203" s="239" t="s">
        <v>2641</v>
      </c>
      <c r="G203" s="237"/>
      <c r="H203" s="238" t="s">
        <v>19</v>
      </c>
      <c r="I203" s="240"/>
      <c r="J203" s="237"/>
      <c r="K203" s="237"/>
      <c r="L203" s="241"/>
      <c r="M203" s="242"/>
      <c r="N203" s="243"/>
      <c r="O203" s="243"/>
      <c r="P203" s="243"/>
      <c r="Q203" s="243"/>
      <c r="R203" s="243"/>
      <c r="S203" s="243"/>
      <c r="T203" s="244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45" t="s">
        <v>231</v>
      </c>
      <c r="AU203" s="245" t="s">
        <v>86</v>
      </c>
      <c r="AV203" s="13" t="s">
        <v>84</v>
      </c>
      <c r="AW203" s="13" t="s">
        <v>37</v>
      </c>
      <c r="AX203" s="13" t="s">
        <v>76</v>
      </c>
      <c r="AY203" s="245" t="s">
        <v>219</v>
      </c>
    </row>
    <row r="204" s="14" customFormat="1">
      <c r="A204" s="14"/>
      <c r="B204" s="246"/>
      <c r="C204" s="247"/>
      <c r="D204" s="229" t="s">
        <v>231</v>
      </c>
      <c r="E204" s="248" t="s">
        <v>1073</v>
      </c>
      <c r="F204" s="249" t="s">
        <v>2700</v>
      </c>
      <c r="G204" s="247"/>
      <c r="H204" s="250">
        <v>127.002</v>
      </c>
      <c r="I204" s="251"/>
      <c r="J204" s="247"/>
      <c r="K204" s="247"/>
      <c r="L204" s="252"/>
      <c r="M204" s="253"/>
      <c r="N204" s="254"/>
      <c r="O204" s="254"/>
      <c r="P204" s="254"/>
      <c r="Q204" s="254"/>
      <c r="R204" s="254"/>
      <c r="S204" s="254"/>
      <c r="T204" s="255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56" t="s">
        <v>231</v>
      </c>
      <c r="AU204" s="256" t="s">
        <v>86</v>
      </c>
      <c r="AV204" s="14" t="s">
        <v>86</v>
      </c>
      <c r="AW204" s="14" t="s">
        <v>37</v>
      </c>
      <c r="AX204" s="14" t="s">
        <v>84</v>
      </c>
      <c r="AY204" s="256" t="s">
        <v>219</v>
      </c>
    </row>
    <row r="205" s="2" customFormat="1" ht="16.5" customHeight="1">
      <c r="A205" s="40"/>
      <c r="B205" s="41"/>
      <c r="C205" s="283" t="s">
        <v>423</v>
      </c>
      <c r="D205" s="283" t="s">
        <v>623</v>
      </c>
      <c r="E205" s="284" t="s">
        <v>1387</v>
      </c>
      <c r="F205" s="285" t="s">
        <v>1388</v>
      </c>
      <c r="G205" s="286" t="s">
        <v>182</v>
      </c>
      <c r="H205" s="287">
        <v>0.042999999999999997</v>
      </c>
      <c r="I205" s="288"/>
      <c r="J205" s="289">
        <f>ROUND(I205*H205,2)</f>
        <v>0</v>
      </c>
      <c r="K205" s="285" t="s">
        <v>224</v>
      </c>
      <c r="L205" s="290"/>
      <c r="M205" s="291" t="s">
        <v>19</v>
      </c>
      <c r="N205" s="292" t="s">
        <v>47</v>
      </c>
      <c r="O205" s="86"/>
      <c r="P205" s="225">
        <f>O205*H205</f>
        <v>0</v>
      </c>
      <c r="Q205" s="225">
        <v>1</v>
      </c>
      <c r="R205" s="225">
        <f>Q205*H205</f>
        <v>0.042999999999999997</v>
      </c>
      <c r="S205" s="225">
        <v>0</v>
      </c>
      <c r="T205" s="226">
        <f>S205*H205</f>
        <v>0</v>
      </c>
      <c r="U205" s="40"/>
      <c r="V205" s="40"/>
      <c r="W205" s="40"/>
      <c r="X205" s="40"/>
      <c r="Y205" s="40"/>
      <c r="Z205" s="40"/>
      <c r="AA205" s="40"/>
      <c r="AB205" s="40"/>
      <c r="AC205" s="40"/>
      <c r="AD205" s="40"/>
      <c r="AE205" s="40"/>
      <c r="AR205" s="227" t="s">
        <v>493</v>
      </c>
      <c r="AT205" s="227" t="s">
        <v>623</v>
      </c>
      <c r="AU205" s="227" t="s">
        <v>86</v>
      </c>
      <c r="AY205" s="19" t="s">
        <v>219</v>
      </c>
      <c r="BE205" s="228">
        <f>IF(N205="základní",J205,0)</f>
        <v>0</v>
      </c>
      <c r="BF205" s="228">
        <f>IF(N205="snížená",J205,0)</f>
        <v>0</v>
      </c>
      <c r="BG205" s="228">
        <f>IF(N205="zákl. přenesená",J205,0)</f>
        <v>0</v>
      </c>
      <c r="BH205" s="228">
        <f>IF(N205="sníž. přenesená",J205,0)</f>
        <v>0</v>
      </c>
      <c r="BI205" s="228">
        <f>IF(N205="nulová",J205,0)</f>
        <v>0</v>
      </c>
      <c r="BJ205" s="19" t="s">
        <v>84</v>
      </c>
      <c r="BK205" s="228">
        <f>ROUND(I205*H205,2)</f>
        <v>0</v>
      </c>
      <c r="BL205" s="19" t="s">
        <v>369</v>
      </c>
      <c r="BM205" s="227" t="s">
        <v>2701</v>
      </c>
    </row>
    <row r="206" s="2" customFormat="1">
      <c r="A206" s="40"/>
      <c r="B206" s="41"/>
      <c r="C206" s="42"/>
      <c r="D206" s="229" t="s">
        <v>227</v>
      </c>
      <c r="E206" s="42"/>
      <c r="F206" s="230" t="s">
        <v>1388</v>
      </c>
      <c r="G206" s="42"/>
      <c r="H206" s="42"/>
      <c r="I206" s="231"/>
      <c r="J206" s="42"/>
      <c r="K206" s="42"/>
      <c r="L206" s="46"/>
      <c r="M206" s="232"/>
      <c r="N206" s="233"/>
      <c r="O206" s="86"/>
      <c r="P206" s="86"/>
      <c r="Q206" s="86"/>
      <c r="R206" s="86"/>
      <c r="S206" s="86"/>
      <c r="T206" s="87"/>
      <c r="U206" s="40"/>
      <c r="V206" s="40"/>
      <c r="W206" s="40"/>
      <c r="X206" s="40"/>
      <c r="Y206" s="40"/>
      <c r="Z206" s="40"/>
      <c r="AA206" s="40"/>
      <c r="AB206" s="40"/>
      <c r="AC206" s="40"/>
      <c r="AD206" s="40"/>
      <c r="AE206" s="40"/>
      <c r="AT206" s="19" t="s">
        <v>227</v>
      </c>
      <c r="AU206" s="19" t="s">
        <v>86</v>
      </c>
    </row>
    <row r="207" s="14" customFormat="1">
      <c r="A207" s="14"/>
      <c r="B207" s="246"/>
      <c r="C207" s="247"/>
      <c r="D207" s="229" t="s">
        <v>231</v>
      </c>
      <c r="E207" s="248" t="s">
        <v>19</v>
      </c>
      <c r="F207" s="249" t="s">
        <v>1073</v>
      </c>
      <c r="G207" s="247"/>
      <c r="H207" s="250">
        <v>127.002</v>
      </c>
      <c r="I207" s="251"/>
      <c r="J207" s="247"/>
      <c r="K207" s="247"/>
      <c r="L207" s="252"/>
      <c r="M207" s="253"/>
      <c r="N207" s="254"/>
      <c r="O207" s="254"/>
      <c r="P207" s="254"/>
      <c r="Q207" s="254"/>
      <c r="R207" s="254"/>
      <c r="S207" s="254"/>
      <c r="T207" s="255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56" t="s">
        <v>231</v>
      </c>
      <c r="AU207" s="256" t="s">
        <v>86</v>
      </c>
      <c r="AV207" s="14" t="s">
        <v>86</v>
      </c>
      <c r="AW207" s="14" t="s">
        <v>37</v>
      </c>
      <c r="AX207" s="14" t="s">
        <v>84</v>
      </c>
      <c r="AY207" s="256" t="s">
        <v>219</v>
      </c>
    </row>
    <row r="208" s="14" customFormat="1">
      <c r="A208" s="14"/>
      <c r="B208" s="246"/>
      <c r="C208" s="247"/>
      <c r="D208" s="229" t="s">
        <v>231</v>
      </c>
      <c r="E208" s="247"/>
      <c r="F208" s="249" t="s">
        <v>2702</v>
      </c>
      <c r="G208" s="247"/>
      <c r="H208" s="250">
        <v>0.042999999999999997</v>
      </c>
      <c r="I208" s="251"/>
      <c r="J208" s="247"/>
      <c r="K208" s="247"/>
      <c r="L208" s="252"/>
      <c r="M208" s="253"/>
      <c r="N208" s="254"/>
      <c r="O208" s="254"/>
      <c r="P208" s="254"/>
      <c r="Q208" s="254"/>
      <c r="R208" s="254"/>
      <c r="S208" s="254"/>
      <c r="T208" s="255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56" t="s">
        <v>231</v>
      </c>
      <c r="AU208" s="256" t="s">
        <v>86</v>
      </c>
      <c r="AV208" s="14" t="s">
        <v>86</v>
      </c>
      <c r="AW208" s="14" t="s">
        <v>4</v>
      </c>
      <c r="AX208" s="14" t="s">
        <v>84</v>
      </c>
      <c r="AY208" s="256" t="s">
        <v>219</v>
      </c>
    </row>
    <row r="209" s="2" customFormat="1" ht="16.5" customHeight="1">
      <c r="A209" s="40"/>
      <c r="B209" s="41"/>
      <c r="C209" s="216" t="s">
        <v>432</v>
      </c>
      <c r="D209" s="216" t="s">
        <v>221</v>
      </c>
      <c r="E209" s="217" t="s">
        <v>1391</v>
      </c>
      <c r="F209" s="218" t="s">
        <v>1392</v>
      </c>
      <c r="G209" s="219" t="s">
        <v>152</v>
      </c>
      <c r="H209" s="220">
        <v>127.002</v>
      </c>
      <c r="I209" s="221"/>
      <c r="J209" s="222">
        <f>ROUND(I209*H209,2)</f>
        <v>0</v>
      </c>
      <c r="K209" s="218" t="s">
        <v>224</v>
      </c>
      <c r="L209" s="46"/>
      <c r="M209" s="223" t="s">
        <v>19</v>
      </c>
      <c r="N209" s="224" t="s">
        <v>47</v>
      </c>
      <c r="O209" s="86"/>
      <c r="P209" s="225">
        <f>O209*H209</f>
        <v>0</v>
      </c>
      <c r="Q209" s="225">
        <v>0</v>
      </c>
      <c r="R209" s="225">
        <f>Q209*H209</f>
        <v>0</v>
      </c>
      <c r="S209" s="225">
        <v>0</v>
      </c>
      <c r="T209" s="226">
        <f>S209*H209</f>
        <v>0</v>
      </c>
      <c r="U209" s="40"/>
      <c r="V209" s="40"/>
      <c r="W209" s="40"/>
      <c r="X209" s="40"/>
      <c r="Y209" s="40"/>
      <c r="Z209" s="40"/>
      <c r="AA209" s="40"/>
      <c r="AB209" s="40"/>
      <c r="AC209" s="40"/>
      <c r="AD209" s="40"/>
      <c r="AE209" s="40"/>
      <c r="AR209" s="227" t="s">
        <v>369</v>
      </c>
      <c r="AT209" s="227" t="s">
        <v>221</v>
      </c>
      <c r="AU209" s="227" t="s">
        <v>86</v>
      </c>
      <c r="AY209" s="19" t="s">
        <v>219</v>
      </c>
      <c r="BE209" s="228">
        <f>IF(N209="základní",J209,0)</f>
        <v>0</v>
      </c>
      <c r="BF209" s="228">
        <f>IF(N209="snížená",J209,0)</f>
        <v>0</v>
      </c>
      <c r="BG209" s="228">
        <f>IF(N209="zákl. přenesená",J209,0)</f>
        <v>0</v>
      </c>
      <c r="BH209" s="228">
        <f>IF(N209="sníž. přenesená",J209,0)</f>
        <v>0</v>
      </c>
      <c r="BI209" s="228">
        <f>IF(N209="nulová",J209,0)</f>
        <v>0</v>
      </c>
      <c r="BJ209" s="19" t="s">
        <v>84</v>
      </c>
      <c r="BK209" s="228">
        <f>ROUND(I209*H209,2)</f>
        <v>0</v>
      </c>
      <c r="BL209" s="19" t="s">
        <v>369</v>
      </c>
      <c r="BM209" s="227" t="s">
        <v>2703</v>
      </c>
    </row>
    <row r="210" s="2" customFormat="1">
      <c r="A210" s="40"/>
      <c r="B210" s="41"/>
      <c r="C210" s="42"/>
      <c r="D210" s="229" t="s">
        <v>227</v>
      </c>
      <c r="E210" s="42"/>
      <c r="F210" s="230" t="s">
        <v>1394</v>
      </c>
      <c r="G210" s="42"/>
      <c r="H210" s="42"/>
      <c r="I210" s="231"/>
      <c r="J210" s="42"/>
      <c r="K210" s="42"/>
      <c r="L210" s="46"/>
      <c r="M210" s="232"/>
      <c r="N210" s="233"/>
      <c r="O210" s="86"/>
      <c r="P210" s="86"/>
      <c r="Q210" s="86"/>
      <c r="R210" s="86"/>
      <c r="S210" s="86"/>
      <c r="T210" s="87"/>
      <c r="U210" s="40"/>
      <c r="V210" s="40"/>
      <c r="W210" s="40"/>
      <c r="X210" s="40"/>
      <c r="Y210" s="40"/>
      <c r="Z210" s="40"/>
      <c r="AA210" s="40"/>
      <c r="AB210" s="40"/>
      <c r="AC210" s="40"/>
      <c r="AD210" s="40"/>
      <c r="AE210" s="40"/>
      <c r="AT210" s="19" t="s">
        <v>227</v>
      </c>
      <c r="AU210" s="19" t="s">
        <v>86</v>
      </c>
    </row>
    <row r="211" s="2" customFormat="1">
      <c r="A211" s="40"/>
      <c r="B211" s="41"/>
      <c r="C211" s="42"/>
      <c r="D211" s="234" t="s">
        <v>229</v>
      </c>
      <c r="E211" s="42"/>
      <c r="F211" s="235" t="s">
        <v>1395</v>
      </c>
      <c r="G211" s="42"/>
      <c r="H211" s="42"/>
      <c r="I211" s="231"/>
      <c r="J211" s="42"/>
      <c r="K211" s="42"/>
      <c r="L211" s="46"/>
      <c r="M211" s="232"/>
      <c r="N211" s="233"/>
      <c r="O211" s="86"/>
      <c r="P211" s="86"/>
      <c r="Q211" s="86"/>
      <c r="R211" s="86"/>
      <c r="S211" s="86"/>
      <c r="T211" s="87"/>
      <c r="U211" s="40"/>
      <c r="V211" s="40"/>
      <c r="W211" s="40"/>
      <c r="X211" s="40"/>
      <c r="Y211" s="40"/>
      <c r="Z211" s="40"/>
      <c r="AA211" s="40"/>
      <c r="AB211" s="40"/>
      <c r="AC211" s="40"/>
      <c r="AD211" s="40"/>
      <c r="AE211" s="40"/>
      <c r="AT211" s="19" t="s">
        <v>229</v>
      </c>
      <c r="AU211" s="19" t="s">
        <v>86</v>
      </c>
    </row>
    <row r="212" s="14" customFormat="1">
      <c r="A212" s="14"/>
      <c r="B212" s="246"/>
      <c r="C212" s="247"/>
      <c r="D212" s="229" t="s">
        <v>231</v>
      </c>
      <c r="E212" s="248" t="s">
        <v>19</v>
      </c>
      <c r="F212" s="249" t="s">
        <v>1073</v>
      </c>
      <c r="G212" s="247"/>
      <c r="H212" s="250">
        <v>127.002</v>
      </c>
      <c r="I212" s="251"/>
      <c r="J212" s="247"/>
      <c r="K212" s="247"/>
      <c r="L212" s="252"/>
      <c r="M212" s="253"/>
      <c r="N212" s="254"/>
      <c r="O212" s="254"/>
      <c r="P212" s="254"/>
      <c r="Q212" s="254"/>
      <c r="R212" s="254"/>
      <c r="S212" s="254"/>
      <c r="T212" s="255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56" t="s">
        <v>231</v>
      </c>
      <c r="AU212" s="256" t="s">
        <v>86</v>
      </c>
      <c r="AV212" s="14" t="s">
        <v>86</v>
      </c>
      <c r="AW212" s="14" t="s">
        <v>37</v>
      </c>
      <c r="AX212" s="14" t="s">
        <v>84</v>
      </c>
      <c r="AY212" s="256" t="s">
        <v>219</v>
      </c>
    </row>
    <row r="213" s="2" customFormat="1" ht="16.5" customHeight="1">
      <c r="A213" s="40"/>
      <c r="B213" s="41"/>
      <c r="C213" s="283" t="s">
        <v>439</v>
      </c>
      <c r="D213" s="283" t="s">
        <v>623</v>
      </c>
      <c r="E213" s="284" t="s">
        <v>1397</v>
      </c>
      <c r="F213" s="285" t="s">
        <v>1398</v>
      </c>
      <c r="G213" s="286" t="s">
        <v>182</v>
      </c>
      <c r="H213" s="287">
        <v>0.051999999999999998</v>
      </c>
      <c r="I213" s="288"/>
      <c r="J213" s="289">
        <f>ROUND(I213*H213,2)</f>
        <v>0</v>
      </c>
      <c r="K213" s="285" t="s">
        <v>224</v>
      </c>
      <c r="L213" s="290"/>
      <c r="M213" s="291" t="s">
        <v>19</v>
      </c>
      <c r="N213" s="292" t="s">
        <v>47</v>
      </c>
      <c r="O213" s="86"/>
      <c r="P213" s="225">
        <f>O213*H213</f>
        <v>0</v>
      </c>
      <c r="Q213" s="225">
        <v>1</v>
      </c>
      <c r="R213" s="225">
        <f>Q213*H213</f>
        <v>0.051999999999999998</v>
      </c>
      <c r="S213" s="225">
        <v>0</v>
      </c>
      <c r="T213" s="226">
        <f>S213*H213</f>
        <v>0</v>
      </c>
      <c r="U213" s="40"/>
      <c r="V213" s="40"/>
      <c r="W213" s="40"/>
      <c r="X213" s="40"/>
      <c r="Y213" s="40"/>
      <c r="Z213" s="40"/>
      <c r="AA213" s="40"/>
      <c r="AB213" s="40"/>
      <c r="AC213" s="40"/>
      <c r="AD213" s="40"/>
      <c r="AE213" s="40"/>
      <c r="AR213" s="227" t="s">
        <v>493</v>
      </c>
      <c r="AT213" s="227" t="s">
        <v>623</v>
      </c>
      <c r="AU213" s="227" t="s">
        <v>86</v>
      </c>
      <c r="AY213" s="19" t="s">
        <v>219</v>
      </c>
      <c r="BE213" s="228">
        <f>IF(N213="základní",J213,0)</f>
        <v>0</v>
      </c>
      <c r="BF213" s="228">
        <f>IF(N213="snížená",J213,0)</f>
        <v>0</v>
      </c>
      <c r="BG213" s="228">
        <f>IF(N213="zákl. přenesená",J213,0)</f>
        <v>0</v>
      </c>
      <c r="BH213" s="228">
        <f>IF(N213="sníž. přenesená",J213,0)</f>
        <v>0</v>
      </c>
      <c r="BI213" s="228">
        <f>IF(N213="nulová",J213,0)</f>
        <v>0</v>
      </c>
      <c r="BJ213" s="19" t="s">
        <v>84</v>
      </c>
      <c r="BK213" s="228">
        <f>ROUND(I213*H213,2)</f>
        <v>0</v>
      </c>
      <c r="BL213" s="19" t="s">
        <v>369</v>
      </c>
      <c r="BM213" s="227" t="s">
        <v>2704</v>
      </c>
    </row>
    <row r="214" s="2" customFormat="1">
      <c r="A214" s="40"/>
      <c r="B214" s="41"/>
      <c r="C214" s="42"/>
      <c r="D214" s="229" t="s">
        <v>227</v>
      </c>
      <c r="E214" s="42"/>
      <c r="F214" s="230" t="s">
        <v>1398</v>
      </c>
      <c r="G214" s="42"/>
      <c r="H214" s="42"/>
      <c r="I214" s="231"/>
      <c r="J214" s="42"/>
      <c r="K214" s="42"/>
      <c r="L214" s="46"/>
      <c r="M214" s="232"/>
      <c r="N214" s="233"/>
      <c r="O214" s="86"/>
      <c r="P214" s="86"/>
      <c r="Q214" s="86"/>
      <c r="R214" s="86"/>
      <c r="S214" s="86"/>
      <c r="T214" s="87"/>
      <c r="U214" s="40"/>
      <c r="V214" s="40"/>
      <c r="W214" s="40"/>
      <c r="X214" s="40"/>
      <c r="Y214" s="40"/>
      <c r="Z214" s="40"/>
      <c r="AA214" s="40"/>
      <c r="AB214" s="40"/>
      <c r="AC214" s="40"/>
      <c r="AD214" s="40"/>
      <c r="AE214" s="40"/>
      <c r="AT214" s="19" t="s">
        <v>227</v>
      </c>
      <c r="AU214" s="19" t="s">
        <v>86</v>
      </c>
    </row>
    <row r="215" s="14" customFormat="1">
      <c r="A215" s="14"/>
      <c r="B215" s="246"/>
      <c r="C215" s="247"/>
      <c r="D215" s="229" t="s">
        <v>231</v>
      </c>
      <c r="E215" s="248" t="s">
        <v>19</v>
      </c>
      <c r="F215" s="249" t="s">
        <v>1073</v>
      </c>
      <c r="G215" s="247"/>
      <c r="H215" s="250">
        <v>127.002</v>
      </c>
      <c r="I215" s="251"/>
      <c r="J215" s="247"/>
      <c r="K215" s="247"/>
      <c r="L215" s="252"/>
      <c r="M215" s="253"/>
      <c r="N215" s="254"/>
      <c r="O215" s="254"/>
      <c r="P215" s="254"/>
      <c r="Q215" s="254"/>
      <c r="R215" s="254"/>
      <c r="S215" s="254"/>
      <c r="T215" s="255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56" t="s">
        <v>231</v>
      </c>
      <c r="AU215" s="256" t="s">
        <v>86</v>
      </c>
      <c r="AV215" s="14" t="s">
        <v>86</v>
      </c>
      <c r="AW215" s="14" t="s">
        <v>37</v>
      </c>
      <c r="AX215" s="14" t="s">
        <v>84</v>
      </c>
      <c r="AY215" s="256" t="s">
        <v>219</v>
      </c>
    </row>
    <row r="216" s="14" customFormat="1">
      <c r="A216" s="14"/>
      <c r="B216" s="246"/>
      <c r="C216" s="247"/>
      <c r="D216" s="229" t="s">
        <v>231</v>
      </c>
      <c r="E216" s="247"/>
      <c r="F216" s="249" t="s">
        <v>2705</v>
      </c>
      <c r="G216" s="247"/>
      <c r="H216" s="250">
        <v>0.051999999999999998</v>
      </c>
      <c r="I216" s="251"/>
      <c r="J216" s="247"/>
      <c r="K216" s="247"/>
      <c r="L216" s="252"/>
      <c r="M216" s="253"/>
      <c r="N216" s="254"/>
      <c r="O216" s="254"/>
      <c r="P216" s="254"/>
      <c r="Q216" s="254"/>
      <c r="R216" s="254"/>
      <c r="S216" s="254"/>
      <c r="T216" s="255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56" t="s">
        <v>231</v>
      </c>
      <c r="AU216" s="256" t="s">
        <v>86</v>
      </c>
      <c r="AV216" s="14" t="s">
        <v>86</v>
      </c>
      <c r="AW216" s="14" t="s">
        <v>4</v>
      </c>
      <c r="AX216" s="14" t="s">
        <v>84</v>
      </c>
      <c r="AY216" s="256" t="s">
        <v>219</v>
      </c>
    </row>
    <row r="217" s="2" customFormat="1" ht="16.5" customHeight="1">
      <c r="A217" s="40"/>
      <c r="B217" s="41"/>
      <c r="C217" s="216" t="s">
        <v>444</v>
      </c>
      <c r="D217" s="216" t="s">
        <v>221</v>
      </c>
      <c r="E217" s="217" t="s">
        <v>1402</v>
      </c>
      <c r="F217" s="218" t="s">
        <v>1403</v>
      </c>
      <c r="G217" s="219" t="s">
        <v>182</v>
      </c>
      <c r="H217" s="220">
        <v>0.114</v>
      </c>
      <c r="I217" s="221"/>
      <c r="J217" s="222">
        <f>ROUND(I217*H217,2)</f>
        <v>0</v>
      </c>
      <c r="K217" s="218" t="s">
        <v>224</v>
      </c>
      <c r="L217" s="46"/>
      <c r="M217" s="223" t="s">
        <v>19</v>
      </c>
      <c r="N217" s="224" t="s">
        <v>47</v>
      </c>
      <c r="O217" s="86"/>
      <c r="P217" s="225">
        <f>O217*H217</f>
        <v>0</v>
      </c>
      <c r="Q217" s="225">
        <v>0</v>
      </c>
      <c r="R217" s="225">
        <f>Q217*H217</f>
        <v>0</v>
      </c>
      <c r="S217" s="225">
        <v>0</v>
      </c>
      <c r="T217" s="226">
        <f>S217*H217</f>
        <v>0</v>
      </c>
      <c r="U217" s="40"/>
      <c r="V217" s="40"/>
      <c r="W217" s="40"/>
      <c r="X217" s="40"/>
      <c r="Y217" s="40"/>
      <c r="Z217" s="40"/>
      <c r="AA217" s="40"/>
      <c r="AB217" s="40"/>
      <c r="AC217" s="40"/>
      <c r="AD217" s="40"/>
      <c r="AE217" s="40"/>
      <c r="AR217" s="227" t="s">
        <v>369</v>
      </c>
      <c r="AT217" s="227" t="s">
        <v>221</v>
      </c>
      <c r="AU217" s="227" t="s">
        <v>86</v>
      </c>
      <c r="AY217" s="19" t="s">
        <v>219</v>
      </c>
      <c r="BE217" s="228">
        <f>IF(N217="základní",J217,0)</f>
        <v>0</v>
      </c>
      <c r="BF217" s="228">
        <f>IF(N217="snížená",J217,0)</f>
        <v>0</v>
      </c>
      <c r="BG217" s="228">
        <f>IF(N217="zákl. přenesená",J217,0)</f>
        <v>0</v>
      </c>
      <c r="BH217" s="228">
        <f>IF(N217="sníž. přenesená",J217,0)</f>
        <v>0</v>
      </c>
      <c r="BI217" s="228">
        <f>IF(N217="nulová",J217,0)</f>
        <v>0</v>
      </c>
      <c r="BJ217" s="19" t="s">
        <v>84</v>
      </c>
      <c r="BK217" s="228">
        <f>ROUND(I217*H217,2)</f>
        <v>0</v>
      </c>
      <c r="BL217" s="19" t="s">
        <v>369</v>
      </c>
      <c r="BM217" s="227" t="s">
        <v>2706</v>
      </c>
    </row>
    <row r="218" s="2" customFormat="1">
      <c r="A218" s="40"/>
      <c r="B218" s="41"/>
      <c r="C218" s="42"/>
      <c r="D218" s="229" t="s">
        <v>227</v>
      </c>
      <c r="E218" s="42"/>
      <c r="F218" s="230" t="s">
        <v>1405</v>
      </c>
      <c r="G218" s="42"/>
      <c r="H218" s="42"/>
      <c r="I218" s="231"/>
      <c r="J218" s="42"/>
      <c r="K218" s="42"/>
      <c r="L218" s="46"/>
      <c r="M218" s="232"/>
      <c r="N218" s="233"/>
      <c r="O218" s="86"/>
      <c r="P218" s="86"/>
      <c r="Q218" s="86"/>
      <c r="R218" s="86"/>
      <c r="S218" s="86"/>
      <c r="T218" s="87"/>
      <c r="U218" s="40"/>
      <c r="V218" s="40"/>
      <c r="W218" s="40"/>
      <c r="X218" s="40"/>
      <c r="Y218" s="40"/>
      <c r="Z218" s="40"/>
      <c r="AA218" s="40"/>
      <c r="AB218" s="40"/>
      <c r="AC218" s="40"/>
      <c r="AD218" s="40"/>
      <c r="AE218" s="40"/>
      <c r="AT218" s="19" t="s">
        <v>227</v>
      </c>
      <c r="AU218" s="19" t="s">
        <v>86</v>
      </c>
    </row>
    <row r="219" s="2" customFormat="1">
      <c r="A219" s="40"/>
      <c r="B219" s="41"/>
      <c r="C219" s="42"/>
      <c r="D219" s="234" t="s">
        <v>229</v>
      </c>
      <c r="E219" s="42"/>
      <c r="F219" s="235" t="s">
        <v>1406</v>
      </c>
      <c r="G219" s="42"/>
      <c r="H219" s="42"/>
      <c r="I219" s="231"/>
      <c r="J219" s="42"/>
      <c r="K219" s="42"/>
      <c r="L219" s="46"/>
      <c r="M219" s="232"/>
      <c r="N219" s="233"/>
      <c r="O219" s="86"/>
      <c r="P219" s="86"/>
      <c r="Q219" s="86"/>
      <c r="R219" s="86"/>
      <c r="S219" s="86"/>
      <c r="T219" s="87"/>
      <c r="U219" s="40"/>
      <c r="V219" s="40"/>
      <c r="W219" s="40"/>
      <c r="X219" s="40"/>
      <c r="Y219" s="40"/>
      <c r="Z219" s="40"/>
      <c r="AA219" s="40"/>
      <c r="AB219" s="40"/>
      <c r="AC219" s="40"/>
      <c r="AD219" s="40"/>
      <c r="AE219" s="40"/>
      <c r="AT219" s="19" t="s">
        <v>229</v>
      </c>
      <c r="AU219" s="19" t="s">
        <v>86</v>
      </c>
    </row>
    <row r="220" s="12" customFormat="1" ht="22.8" customHeight="1">
      <c r="A220" s="12"/>
      <c r="B220" s="200"/>
      <c r="C220" s="201"/>
      <c r="D220" s="202" t="s">
        <v>75</v>
      </c>
      <c r="E220" s="214" t="s">
        <v>1775</v>
      </c>
      <c r="F220" s="214" t="s">
        <v>1776</v>
      </c>
      <c r="G220" s="201"/>
      <c r="H220" s="201"/>
      <c r="I220" s="204"/>
      <c r="J220" s="215">
        <f>BK220</f>
        <v>0</v>
      </c>
      <c r="K220" s="201"/>
      <c r="L220" s="206"/>
      <c r="M220" s="207"/>
      <c r="N220" s="208"/>
      <c r="O220" s="208"/>
      <c r="P220" s="209">
        <f>SUM(P221:P232)</f>
        <v>0</v>
      </c>
      <c r="Q220" s="208"/>
      <c r="R220" s="209">
        <f>SUM(R221:R232)</f>
        <v>0.023108999999999998</v>
      </c>
      <c r="S220" s="208"/>
      <c r="T220" s="210">
        <f>SUM(T221:T232)</f>
        <v>0</v>
      </c>
      <c r="U220" s="12"/>
      <c r="V220" s="12"/>
      <c r="W220" s="12"/>
      <c r="X220" s="12"/>
      <c r="Y220" s="12"/>
      <c r="Z220" s="12"/>
      <c r="AA220" s="12"/>
      <c r="AB220" s="12"/>
      <c r="AC220" s="12"/>
      <c r="AD220" s="12"/>
      <c r="AE220" s="12"/>
      <c r="AR220" s="211" t="s">
        <v>86</v>
      </c>
      <c r="AT220" s="212" t="s">
        <v>75</v>
      </c>
      <c r="AU220" s="212" t="s">
        <v>84</v>
      </c>
      <c r="AY220" s="211" t="s">
        <v>219</v>
      </c>
      <c r="BK220" s="213">
        <f>SUM(BK221:BK232)</f>
        <v>0</v>
      </c>
    </row>
    <row r="221" s="2" customFormat="1" ht="16.5" customHeight="1">
      <c r="A221" s="40"/>
      <c r="B221" s="41"/>
      <c r="C221" s="216" t="s">
        <v>451</v>
      </c>
      <c r="D221" s="216" t="s">
        <v>221</v>
      </c>
      <c r="E221" s="217" t="s">
        <v>2707</v>
      </c>
      <c r="F221" s="218" t="s">
        <v>2708</v>
      </c>
      <c r="G221" s="219" t="s">
        <v>158</v>
      </c>
      <c r="H221" s="220">
        <v>4.5</v>
      </c>
      <c r="I221" s="221"/>
      <c r="J221" s="222">
        <f>ROUND(I221*H221,2)</f>
        <v>0</v>
      </c>
      <c r="K221" s="218" t="s">
        <v>19</v>
      </c>
      <c r="L221" s="46"/>
      <c r="M221" s="223" t="s">
        <v>19</v>
      </c>
      <c r="N221" s="224" t="s">
        <v>47</v>
      </c>
      <c r="O221" s="86"/>
      <c r="P221" s="225">
        <f>O221*H221</f>
        <v>0</v>
      </c>
      <c r="Q221" s="225">
        <v>0.0016800000000000001</v>
      </c>
      <c r="R221" s="225">
        <f>Q221*H221</f>
        <v>0.0075600000000000007</v>
      </c>
      <c r="S221" s="225">
        <v>0</v>
      </c>
      <c r="T221" s="226">
        <f>S221*H221</f>
        <v>0</v>
      </c>
      <c r="U221" s="40"/>
      <c r="V221" s="40"/>
      <c r="W221" s="40"/>
      <c r="X221" s="40"/>
      <c r="Y221" s="40"/>
      <c r="Z221" s="40"/>
      <c r="AA221" s="40"/>
      <c r="AB221" s="40"/>
      <c r="AC221" s="40"/>
      <c r="AD221" s="40"/>
      <c r="AE221" s="40"/>
      <c r="AR221" s="227" t="s">
        <v>369</v>
      </c>
      <c r="AT221" s="227" t="s">
        <v>221</v>
      </c>
      <c r="AU221" s="227" t="s">
        <v>86</v>
      </c>
      <c r="AY221" s="19" t="s">
        <v>219</v>
      </c>
      <c r="BE221" s="228">
        <f>IF(N221="základní",J221,0)</f>
        <v>0</v>
      </c>
      <c r="BF221" s="228">
        <f>IF(N221="snížená",J221,0)</f>
        <v>0</v>
      </c>
      <c r="BG221" s="228">
        <f>IF(N221="zákl. přenesená",J221,0)</f>
        <v>0</v>
      </c>
      <c r="BH221" s="228">
        <f>IF(N221="sníž. přenesená",J221,0)</f>
        <v>0</v>
      </c>
      <c r="BI221" s="228">
        <f>IF(N221="nulová",J221,0)</f>
        <v>0</v>
      </c>
      <c r="BJ221" s="19" t="s">
        <v>84</v>
      </c>
      <c r="BK221" s="228">
        <f>ROUND(I221*H221,2)</f>
        <v>0</v>
      </c>
      <c r="BL221" s="19" t="s">
        <v>369</v>
      </c>
      <c r="BM221" s="227" t="s">
        <v>2709</v>
      </c>
    </row>
    <row r="222" s="2" customFormat="1">
      <c r="A222" s="40"/>
      <c r="B222" s="41"/>
      <c r="C222" s="42"/>
      <c r="D222" s="229" t="s">
        <v>227</v>
      </c>
      <c r="E222" s="42"/>
      <c r="F222" s="230" t="s">
        <v>2710</v>
      </c>
      <c r="G222" s="42"/>
      <c r="H222" s="42"/>
      <c r="I222" s="231"/>
      <c r="J222" s="42"/>
      <c r="K222" s="42"/>
      <c r="L222" s="46"/>
      <c r="M222" s="232"/>
      <c r="N222" s="233"/>
      <c r="O222" s="86"/>
      <c r="P222" s="86"/>
      <c r="Q222" s="86"/>
      <c r="R222" s="86"/>
      <c r="S222" s="86"/>
      <c r="T222" s="87"/>
      <c r="U222" s="40"/>
      <c r="V222" s="40"/>
      <c r="W222" s="40"/>
      <c r="X222" s="40"/>
      <c r="Y222" s="40"/>
      <c r="Z222" s="40"/>
      <c r="AA222" s="40"/>
      <c r="AB222" s="40"/>
      <c r="AC222" s="40"/>
      <c r="AD222" s="40"/>
      <c r="AE222" s="40"/>
      <c r="AT222" s="19" t="s">
        <v>227</v>
      </c>
      <c r="AU222" s="19" t="s">
        <v>86</v>
      </c>
    </row>
    <row r="223" s="13" customFormat="1">
      <c r="A223" s="13"/>
      <c r="B223" s="236"/>
      <c r="C223" s="237"/>
      <c r="D223" s="229" t="s">
        <v>231</v>
      </c>
      <c r="E223" s="238" t="s">
        <v>19</v>
      </c>
      <c r="F223" s="239" t="s">
        <v>2711</v>
      </c>
      <c r="G223" s="237"/>
      <c r="H223" s="238" t="s">
        <v>19</v>
      </c>
      <c r="I223" s="240"/>
      <c r="J223" s="237"/>
      <c r="K223" s="237"/>
      <c r="L223" s="241"/>
      <c r="M223" s="242"/>
      <c r="N223" s="243"/>
      <c r="O223" s="243"/>
      <c r="P223" s="243"/>
      <c r="Q223" s="243"/>
      <c r="R223" s="243"/>
      <c r="S223" s="243"/>
      <c r="T223" s="244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45" t="s">
        <v>231</v>
      </c>
      <c r="AU223" s="245" t="s">
        <v>86</v>
      </c>
      <c r="AV223" s="13" t="s">
        <v>84</v>
      </c>
      <c r="AW223" s="13" t="s">
        <v>37</v>
      </c>
      <c r="AX223" s="13" t="s">
        <v>76</v>
      </c>
      <c r="AY223" s="245" t="s">
        <v>219</v>
      </c>
    </row>
    <row r="224" s="14" customFormat="1">
      <c r="A224" s="14"/>
      <c r="B224" s="246"/>
      <c r="C224" s="247"/>
      <c r="D224" s="229" t="s">
        <v>231</v>
      </c>
      <c r="E224" s="248" t="s">
        <v>19</v>
      </c>
      <c r="F224" s="249" t="s">
        <v>2712</v>
      </c>
      <c r="G224" s="247"/>
      <c r="H224" s="250">
        <v>4.5</v>
      </c>
      <c r="I224" s="251"/>
      <c r="J224" s="247"/>
      <c r="K224" s="247"/>
      <c r="L224" s="252"/>
      <c r="M224" s="253"/>
      <c r="N224" s="254"/>
      <c r="O224" s="254"/>
      <c r="P224" s="254"/>
      <c r="Q224" s="254"/>
      <c r="R224" s="254"/>
      <c r="S224" s="254"/>
      <c r="T224" s="255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56" t="s">
        <v>231</v>
      </c>
      <c r="AU224" s="256" t="s">
        <v>86</v>
      </c>
      <c r="AV224" s="14" t="s">
        <v>86</v>
      </c>
      <c r="AW224" s="14" t="s">
        <v>37</v>
      </c>
      <c r="AX224" s="14" t="s">
        <v>84</v>
      </c>
      <c r="AY224" s="256" t="s">
        <v>219</v>
      </c>
    </row>
    <row r="225" s="2" customFormat="1" ht="16.5" customHeight="1">
      <c r="A225" s="40"/>
      <c r="B225" s="41"/>
      <c r="C225" s="216" t="s">
        <v>457</v>
      </c>
      <c r="D225" s="216" t="s">
        <v>221</v>
      </c>
      <c r="E225" s="217" t="s">
        <v>2389</v>
      </c>
      <c r="F225" s="218" t="s">
        <v>2390</v>
      </c>
      <c r="G225" s="219" t="s">
        <v>158</v>
      </c>
      <c r="H225" s="220">
        <v>10.949999999999999</v>
      </c>
      <c r="I225" s="221"/>
      <c r="J225" s="222">
        <f>ROUND(I225*H225,2)</f>
        <v>0</v>
      </c>
      <c r="K225" s="218" t="s">
        <v>224</v>
      </c>
      <c r="L225" s="46"/>
      <c r="M225" s="223" t="s">
        <v>19</v>
      </c>
      <c r="N225" s="224" t="s">
        <v>47</v>
      </c>
      <c r="O225" s="86"/>
      <c r="P225" s="225">
        <f>O225*H225</f>
        <v>0</v>
      </c>
      <c r="Q225" s="225">
        <v>0.00142</v>
      </c>
      <c r="R225" s="225">
        <f>Q225*H225</f>
        <v>0.015548999999999999</v>
      </c>
      <c r="S225" s="225">
        <v>0</v>
      </c>
      <c r="T225" s="226">
        <f>S225*H225</f>
        <v>0</v>
      </c>
      <c r="U225" s="40"/>
      <c r="V225" s="40"/>
      <c r="W225" s="40"/>
      <c r="X225" s="40"/>
      <c r="Y225" s="40"/>
      <c r="Z225" s="40"/>
      <c r="AA225" s="40"/>
      <c r="AB225" s="40"/>
      <c r="AC225" s="40"/>
      <c r="AD225" s="40"/>
      <c r="AE225" s="40"/>
      <c r="AR225" s="227" t="s">
        <v>369</v>
      </c>
      <c r="AT225" s="227" t="s">
        <v>221</v>
      </c>
      <c r="AU225" s="227" t="s">
        <v>86</v>
      </c>
      <c r="AY225" s="19" t="s">
        <v>219</v>
      </c>
      <c r="BE225" s="228">
        <f>IF(N225="základní",J225,0)</f>
        <v>0</v>
      </c>
      <c r="BF225" s="228">
        <f>IF(N225="snížená",J225,0)</f>
        <v>0</v>
      </c>
      <c r="BG225" s="228">
        <f>IF(N225="zákl. přenesená",J225,0)</f>
        <v>0</v>
      </c>
      <c r="BH225" s="228">
        <f>IF(N225="sníž. přenesená",J225,0)</f>
        <v>0</v>
      </c>
      <c r="BI225" s="228">
        <f>IF(N225="nulová",J225,0)</f>
        <v>0</v>
      </c>
      <c r="BJ225" s="19" t="s">
        <v>84</v>
      </c>
      <c r="BK225" s="228">
        <f>ROUND(I225*H225,2)</f>
        <v>0</v>
      </c>
      <c r="BL225" s="19" t="s">
        <v>369</v>
      </c>
      <c r="BM225" s="227" t="s">
        <v>2713</v>
      </c>
    </row>
    <row r="226" s="2" customFormat="1">
      <c r="A226" s="40"/>
      <c r="B226" s="41"/>
      <c r="C226" s="42"/>
      <c r="D226" s="229" t="s">
        <v>227</v>
      </c>
      <c r="E226" s="42"/>
      <c r="F226" s="230" t="s">
        <v>2392</v>
      </c>
      <c r="G226" s="42"/>
      <c r="H226" s="42"/>
      <c r="I226" s="231"/>
      <c r="J226" s="42"/>
      <c r="K226" s="42"/>
      <c r="L226" s="46"/>
      <c r="M226" s="232"/>
      <c r="N226" s="233"/>
      <c r="O226" s="86"/>
      <c r="P226" s="86"/>
      <c r="Q226" s="86"/>
      <c r="R226" s="86"/>
      <c r="S226" s="86"/>
      <c r="T226" s="87"/>
      <c r="U226" s="40"/>
      <c r="V226" s="40"/>
      <c r="W226" s="40"/>
      <c r="X226" s="40"/>
      <c r="Y226" s="40"/>
      <c r="Z226" s="40"/>
      <c r="AA226" s="40"/>
      <c r="AB226" s="40"/>
      <c r="AC226" s="40"/>
      <c r="AD226" s="40"/>
      <c r="AE226" s="40"/>
      <c r="AT226" s="19" t="s">
        <v>227</v>
      </c>
      <c r="AU226" s="19" t="s">
        <v>86</v>
      </c>
    </row>
    <row r="227" s="2" customFormat="1">
      <c r="A227" s="40"/>
      <c r="B227" s="41"/>
      <c r="C227" s="42"/>
      <c r="D227" s="234" t="s">
        <v>229</v>
      </c>
      <c r="E227" s="42"/>
      <c r="F227" s="235" t="s">
        <v>2393</v>
      </c>
      <c r="G227" s="42"/>
      <c r="H227" s="42"/>
      <c r="I227" s="231"/>
      <c r="J227" s="42"/>
      <c r="K227" s="42"/>
      <c r="L227" s="46"/>
      <c r="M227" s="232"/>
      <c r="N227" s="233"/>
      <c r="O227" s="86"/>
      <c r="P227" s="86"/>
      <c r="Q227" s="86"/>
      <c r="R227" s="86"/>
      <c r="S227" s="86"/>
      <c r="T227" s="87"/>
      <c r="U227" s="40"/>
      <c r="V227" s="40"/>
      <c r="W227" s="40"/>
      <c r="X227" s="40"/>
      <c r="Y227" s="40"/>
      <c r="Z227" s="40"/>
      <c r="AA227" s="40"/>
      <c r="AB227" s="40"/>
      <c r="AC227" s="40"/>
      <c r="AD227" s="40"/>
      <c r="AE227" s="40"/>
      <c r="AT227" s="19" t="s">
        <v>229</v>
      </c>
      <c r="AU227" s="19" t="s">
        <v>86</v>
      </c>
    </row>
    <row r="228" s="13" customFormat="1">
      <c r="A228" s="13"/>
      <c r="B228" s="236"/>
      <c r="C228" s="237"/>
      <c r="D228" s="229" t="s">
        <v>231</v>
      </c>
      <c r="E228" s="238" t="s">
        <v>19</v>
      </c>
      <c r="F228" s="239" t="s">
        <v>2711</v>
      </c>
      <c r="G228" s="237"/>
      <c r="H228" s="238" t="s">
        <v>19</v>
      </c>
      <c r="I228" s="240"/>
      <c r="J228" s="237"/>
      <c r="K228" s="237"/>
      <c r="L228" s="241"/>
      <c r="M228" s="242"/>
      <c r="N228" s="243"/>
      <c r="O228" s="243"/>
      <c r="P228" s="243"/>
      <c r="Q228" s="243"/>
      <c r="R228" s="243"/>
      <c r="S228" s="243"/>
      <c r="T228" s="244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45" t="s">
        <v>231</v>
      </c>
      <c r="AU228" s="245" t="s">
        <v>86</v>
      </c>
      <c r="AV228" s="13" t="s">
        <v>84</v>
      </c>
      <c r="AW228" s="13" t="s">
        <v>37</v>
      </c>
      <c r="AX228" s="13" t="s">
        <v>76</v>
      </c>
      <c r="AY228" s="245" t="s">
        <v>219</v>
      </c>
    </row>
    <row r="229" s="14" customFormat="1">
      <c r="A229" s="14"/>
      <c r="B229" s="246"/>
      <c r="C229" s="247"/>
      <c r="D229" s="229" t="s">
        <v>231</v>
      </c>
      <c r="E229" s="248" t="s">
        <v>19</v>
      </c>
      <c r="F229" s="249" t="s">
        <v>2714</v>
      </c>
      <c r="G229" s="247"/>
      <c r="H229" s="250">
        <v>10.949999999999999</v>
      </c>
      <c r="I229" s="251"/>
      <c r="J229" s="247"/>
      <c r="K229" s="247"/>
      <c r="L229" s="252"/>
      <c r="M229" s="253"/>
      <c r="N229" s="254"/>
      <c r="O229" s="254"/>
      <c r="P229" s="254"/>
      <c r="Q229" s="254"/>
      <c r="R229" s="254"/>
      <c r="S229" s="254"/>
      <c r="T229" s="255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56" t="s">
        <v>231</v>
      </c>
      <c r="AU229" s="256" t="s">
        <v>86</v>
      </c>
      <c r="AV229" s="14" t="s">
        <v>86</v>
      </c>
      <c r="AW229" s="14" t="s">
        <v>37</v>
      </c>
      <c r="AX229" s="14" t="s">
        <v>84</v>
      </c>
      <c r="AY229" s="256" t="s">
        <v>219</v>
      </c>
    </row>
    <row r="230" s="2" customFormat="1" ht="16.5" customHeight="1">
      <c r="A230" s="40"/>
      <c r="B230" s="41"/>
      <c r="C230" s="216" t="s">
        <v>464</v>
      </c>
      <c r="D230" s="216" t="s">
        <v>221</v>
      </c>
      <c r="E230" s="217" t="s">
        <v>2715</v>
      </c>
      <c r="F230" s="218" t="s">
        <v>2716</v>
      </c>
      <c r="G230" s="219" t="s">
        <v>182</v>
      </c>
      <c r="H230" s="220">
        <v>0.023</v>
      </c>
      <c r="I230" s="221"/>
      <c r="J230" s="222">
        <f>ROUND(I230*H230,2)</f>
        <v>0</v>
      </c>
      <c r="K230" s="218" t="s">
        <v>224</v>
      </c>
      <c r="L230" s="46"/>
      <c r="M230" s="223" t="s">
        <v>19</v>
      </c>
      <c r="N230" s="224" t="s">
        <v>47</v>
      </c>
      <c r="O230" s="86"/>
      <c r="P230" s="225">
        <f>O230*H230</f>
        <v>0</v>
      </c>
      <c r="Q230" s="225">
        <v>0</v>
      </c>
      <c r="R230" s="225">
        <f>Q230*H230</f>
        <v>0</v>
      </c>
      <c r="S230" s="225">
        <v>0</v>
      </c>
      <c r="T230" s="226">
        <f>S230*H230</f>
        <v>0</v>
      </c>
      <c r="U230" s="40"/>
      <c r="V230" s="40"/>
      <c r="W230" s="40"/>
      <c r="X230" s="40"/>
      <c r="Y230" s="40"/>
      <c r="Z230" s="40"/>
      <c r="AA230" s="40"/>
      <c r="AB230" s="40"/>
      <c r="AC230" s="40"/>
      <c r="AD230" s="40"/>
      <c r="AE230" s="40"/>
      <c r="AR230" s="227" t="s">
        <v>369</v>
      </c>
      <c r="AT230" s="227" t="s">
        <v>221</v>
      </c>
      <c r="AU230" s="227" t="s">
        <v>86</v>
      </c>
      <c r="AY230" s="19" t="s">
        <v>219</v>
      </c>
      <c r="BE230" s="228">
        <f>IF(N230="základní",J230,0)</f>
        <v>0</v>
      </c>
      <c r="BF230" s="228">
        <f>IF(N230="snížená",J230,0)</f>
        <v>0</v>
      </c>
      <c r="BG230" s="228">
        <f>IF(N230="zákl. přenesená",J230,0)</f>
        <v>0</v>
      </c>
      <c r="BH230" s="228">
        <f>IF(N230="sníž. přenesená",J230,0)</f>
        <v>0</v>
      </c>
      <c r="BI230" s="228">
        <f>IF(N230="nulová",J230,0)</f>
        <v>0</v>
      </c>
      <c r="BJ230" s="19" t="s">
        <v>84</v>
      </c>
      <c r="BK230" s="228">
        <f>ROUND(I230*H230,2)</f>
        <v>0</v>
      </c>
      <c r="BL230" s="19" t="s">
        <v>369</v>
      </c>
      <c r="BM230" s="227" t="s">
        <v>2717</v>
      </c>
    </row>
    <row r="231" s="2" customFormat="1">
      <c r="A231" s="40"/>
      <c r="B231" s="41"/>
      <c r="C231" s="42"/>
      <c r="D231" s="229" t="s">
        <v>227</v>
      </c>
      <c r="E231" s="42"/>
      <c r="F231" s="230" t="s">
        <v>2718</v>
      </c>
      <c r="G231" s="42"/>
      <c r="H231" s="42"/>
      <c r="I231" s="231"/>
      <c r="J231" s="42"/>
      <c r="K231" s="42"/>
      <c r="L231" s="46"/>
      <c r="M231" s="232"/>
      <c r="N231" s="233"/>
      <c r="O231" s="86"/>
      <c r="P231" s="86"/>
      <c r="Q231" s="86"/>
      <c r="R231" s="86"/>
      <c r="S231" s="86"/>
      <c r="T231" s="87"/>
      <c r="U231" s="40"/>
      <c r="V231" s="40"/>
      <c r="W231" s="40"/>
      <c r="X231" s="40"/>
      <c r="Y231" s="40"/>
      <c r="Z231" s="40"/>
      <c r="AA231" s="40"/>
      <c r="AB231" s="40"/>
      <c r="AC231" s="40"/>
      <c r="AD231" s="40"/>
      <c r="AE231" s="40"/>
      <c r="AT231" s="19" t="s">
        <v>227</v>
      </c>
      <c r="AU231" s="19" t="s">
        <v>86</v>
      </c>
    </row>
    <row r="232" s="2" customFormat="1">
      <c r="A232" s="40"/>
      <c r="B232" s="41"/>
      <c r="C232" s="42"/>
      <c r="D232" s="234" t="s">
        <v>229</v>
      </c>
      <c r="E232" s="42"/>
      <c r="F232" s="235" t="s">
        <v>2719</v>
      </c>
      <c r="G232" s="42"/>
      <c r="H232" s="42"/>
      <c r="I232" s="231"/>
      <c r="J232" s="42"/>
      <c r="K232" s="42"/>
      <c r="L232" s="46"/>
      <c r="M232" s="232"/>
      <c r="N232" s="233"/>
      <c r="O232" s="86"/>
      <c r="P232" s="86"/>
      <c r="Q232" s="86"/>
      <c r="R232" s="86"/>
      <c r="S232" s="86"/>
      <c r="T232" s="87"/>
      <c r="U232" s="40"/>
      <c r="V232" s="40"/>
      <c r="W232" s="40"/>
      <c r="X232" s="40"/>
      <c r="Y232" s="40"/>
      <c r="Z232" s="40"/>
      <c r="AA232" s="40"/>
      <c r="AB232" s="40"/>
      <c r="AC232" s="40"/>
      <c r="AD232" s="40"/>
      <c r="AE232" s="40"/>
      <c r="AT232" s="19" t="s">
        <v>229</v>
      </c>
      <c r="AU232" s="19" t="s">
        <v>86</v>
      </c>
    </row>
    <row r="233" s="12" customFormat="1" ht="22.8" customHeight="1">
      <c r="A233" s="12"/>
      <c r="B233" s="200"/>
      <c r="C233" s="201"/>
      <c r="D233" s="202" t="s">
        <v>75</v>
      </c>
      <c r="E233" s="214" t="s">
        <v>501</v>
      </c>
      <c r="F233" s="214" t="s">
        <v>502</v>
      </c>
      <c r="G233" s="201"/>
      <c r="H233" s="201"/>
      <c r="I233" s="204"/>
      <c r="J233" s="215">
        <f>BK233</f>
        <v>0</v>
      </c>
      <c r="K233" s="201"/>
      <c r="L233" s="206"/>
      <c r="M233" s="207"/>
      <c r="N233" s="208"/>
      <c r="O233" s="208"/>
      <c r="P233" s="209">
        <f>SUM(P234:P260)</f>
        <v>0</v>
      </c>
      <c r="Q233" s="208"/>
      <c r="R233" s="209">
        <f>SUM(R234:R260)</f>
        <v>0.379388</v>
      </c>
      <c r="S233" s="208"/>
      <c r="T233" s="210">
        <f>SUM(T234:T260)</f>
        <v>0</v>
      </c>
      <c r="U233" s="12"/>
      <c r="V233" s="12"/>
      <c r="W233" s="12"/>
      <c r="X233" s="12"/>
      <c r="Y233" s="12"/>
      <c r="Z233" s="12"/>
      <c r="AA233" s="12"/>
      <c r="AB233" s="12"/>
      <c r="AC233" s="12"/>
      <c r="AD233" s="12"/>
      <c r="AE233" s="12"/>
      <c r="AR233" s="211" t="s">
        <v>86</v>
      </c>
      <c r="AT233" s="212" t="s">
        <v>75</v>
      </c>
      <c r="AU233" s="212" t="s">
        <v>84</v>
      </c>
      <c r="AY233" s="211" t="s">
        <v>219</v>
      </c>
      <c r="BK233" s="213">
        <f>SUM(BK234:BK260)</f>
        <v>0</v>
      </c>
    </row>
    <row r="234" s="2" customFormat="1" ht="16.5" customHeight="1">
      <c r="A234" s="40"/>
      <c r="B234" s="41"/>
      <c r="C234" s="216" t="s">
        <v>473</v>
      </c>
      <c r="D234" s="216" t="s">
        <v>221</v>
      </c>
      <c r="E234" s="217" t="s">
        <v>2022</v>
      </c>
      <c r="F234" s="218" t="s">
        <v>2023</v>
      </c>
      <c r="G234" s="219" t="s">
        <v>162</v>
      </c>
      <c r="H234" s="220">
        <v>8.8000000000000007</v>
      </c>
      <c r="I234" s="221"/>
      <c r="J234" s="222">
        <f>ROUND(I234*H234,2)</f>
        <v>0</v>
      </c>
      <c r="K234" s="218" t="s">
        <v>224</v>
      </c>
      <c r="L234" s="46"/>
      <c r="M234" s="223" t="s">
        <v>19</v>
      </c>
      <c r="N234" s="224" t="s">
        <v>47</v>
      </c>
      <c r="O234" s="86"/>
      <c r="P234" s="225">
        <f>O234*H234</f>
        <v>0</v>
      </c>
      <c r="Q234" s="225">
        <v>6.0000000000000002E-05</v>
      </c>
      <c r="R234" s="225">
        <f>Q234*H234</f>
        <v>0.00052800000000000004</v>
      </c>
      <c r="S234" s="225">
        <v>0</v>
      </c>
      <c r="T234" s="226">
        <f>S234*H234</f>
        <v>0</v>
      </c>
      <c r="U234" s="40"/>
      <c r="V234" s="40"/>
      <c r="W234" s="40"/>
      <c r="X234" s="40"/>
      <c r="Y234" s="40"/>
      <c r="Z234" s="40"/>
      <c r="AA234" s="40"/>
      <c r="AB234" s="40"/>
      <c r="AC234" s="40"/>
      <c r="AD234" s="40"/>
      <c r="AE234" s="40"/>
      <c r="AR234" s="227" t="s">
        <v>369</v>
      </c>
      <c r="AT234" s="227" t="s">
        <v>221</v>
      </c>
      <c r="AU234" s="227" t="s">
        <v>86</v>
      </c>
      <c r="AY234" s="19" t="s">
        <v>219</v>
      </c>
      <c r="BE234" s="228">
        <f>IF(N234="základní",J234,0)</f>
        <v>0</v>
      </c>
      <c r="BF234" s="228">
        <f>IF(N234="snížená",J234,0)</f>
        <v>0</v>
      </c>
      <c r="BG234" s="228">
        <f>IF(N234="zákl. přenesená",J234,0)</f>
        <v>0</v>
      </c>
      <c r="BH234" s="228">
        <f>IF(N234="sníž. přenesená",J234,0)</f>
        <v>0</v>
      </c>
      <c r="BI234" s="228">
        <f>IF(N234="nulová",J234,0)</f>
        <v>0</v>
      </c>
      <c r="BJ234" s="19" t="s">
        <v>84</v>
      </c>
      <c r="BK234" s="228">
        <f>ROUND(I234*H234,2)</f>
        <v>0</v>
      </c>
      <c r="BL234" s="19" t="s">
        <v>369</v>
      </c>
      <c r="BM234" s="227" t="s">
        <v>2720</v>
      </c>
    </row>
    <row r="235" s="2" customFormat="1">
      <c r="A235" s="40"/>
      <c r="B235" s="41"/>
      <c r="C235" s="42"/>
      <c r="D235" s="229" t="s">
        <v>227</v>
      </c>
      <c r="E235" s="42"/>
      <c r="F235" s="230" t="s">
        <v>2025</v>
      </c>
      <c r="G235" s="42"/>
      <c r="H235" s="42"/>
      <c r="I235" s="231"/>
      <c r="J235" s="42"/>
      <c r="K235" s="42"/>
      <c r="L235" s="46"/>
      <c r="M235" s="232"/>
      <c r="N235" s="233"/>
      <c r="O235" s="86"/>
      <c r="P235" s="86"/>
      <c r="Q235" s="86"/>
      <c r="R235" s="86"/>
      <c r="S235" s="86"/>
      <c r="T235" s="87"/>
      <c r="U235" s="40"/>
      <c r="V235" s="40"/>
      <c r="W235" s="40"/>
      <c r="X235" s="40"/>
      <c r="Y235" s="40"/>
      <c r="Z235" s="40"/>
      <c r="AA235" s="40"/>
      <c r="AB235" s="40"/>
      <c r="AC235" s="40"/>
      <c r="AD235" s="40"/>
      <c r="AE235" s="40"/>
      <c r="AT235" s="19" t="s">
        <v>227</v>
      </c>
      <c r="AU235" s="19" t="s">
        <v>86</v>
      </c>
    </row>
    <row r="236" s="2" customFormat="1">
      <c r="A236" s="40"/>
      <c r="B236" s="41"/>
      <c r="C236" s="42"/>
      <c r="D236" s="234" t="s">
        <v>229</v>
      </c>
      <c r="E236" s="42"/>
      <c r="F236" s="235" t="s">
        <v>2026</v>
      </c>
      <c r="G236" s="42"/>
      <c r="H236" s="42"/>
      <c r="I236" s="231"/>
      <c r="J236" s="42"/>
      <c r="K236" s="42"/>
      <c r="L236" s="46"/>
      <c r="M236" s="232"/>
      <c r="N236" s="233"/>
      <c r="O236" s="86"/>
      <c r="P236" s="86"/>
      <c r="Q236" s="86"/>
      <c r="R236" s="86"/>
      <c r="S236" s="86"/>
      <c r="T236" s="87"/>
      <c r="U236" s="40"/>
      <c r="V236" s="40"/>
      <c r="W236" s="40"/>
      <c r="X236" s="40"/>
      <c r="Y236" s="40"/>
      <c r="Z236" s="40"/>
      <c r="AA236" s="40"/>
      <c r="AB236" s="40"/>
      <c r="AC236" s="40"/>
      <c r="AD236" s="40"/>
      <c r="AE236" s="40"/>
      <c r="AT236" s="19" t="s">
        <v>229</v>
      </c>
      <c r="AU236" s="19" t="s">
        <v>86</v>
      </c>
    </row>
    <row r="237" s="14" customFormat="1">
      <c r="A237" s="14"/>
      <c r="B237" s="246"/>
      <c r="C237" s="247"/>
      <c r="D237" s="229" t="s">
        <v>231</v>
      </c>
      <c r="E237" s="248" t="s">
        <v>19</v>
      </c>
      <c r="F237" s="249" t="s">
        <v>2622</v>
      </c>
      <c r="G237" s="247"/>
      <c r="H237" s="250">
        <v>8.8000000000000007</v>
      </c>
      <c r="I237" s="251"/>
      <c r="J237" s="247"/>
      <c r="K237" s="247"/>
      <c r="L237" s="252"/>
      <c r="M237" s="253"/>
      <c r="N237" s="254"/>
      <c r="O237" s="254"/>
      <c r="P237" s="254"/>
      <c r="Q237" s="254"/>
      <c r="R237" s="254"/>
      <c r="S237" s="254"/>
      <c r="T237" s="255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56" t="s">
        <v>231</v>
      </c>
      <c r="AU237" s="256" t="s">
        <v>86</v>
      </c>
      <c r="AV237" s="14" t="s">
        <v>86</v>
      </c>
      <c r="AW237" s="14" t="s">
        <v>37</v>
      </c>
      <c r="AX237" s="14" t="s">
        <v>84</v>
      </c>
      <c r="AY237" s="256" t="s">
        <v>219</v>
      </c>
    </row>
    <row r="238" s="2" customFormat="1" ht="16.5" customHeight="1">
      <c r="A238" s="40"/>
      <c r="B238" s="41"/>
      <c r="C238" s="283" t="s">
        <v>481</v>
      </c>
      <c r="D238" s="283" t="s">
        <v>623</v>
      </c>
      <c r="E238" s="284" t="s">
        <v>2721</v>
      </c>
      <c r="F238" s="285" t="s">
        <v>2722</v>
      </c>
      <c r="G238" s="286" t="s">
        <v>162</v>
      </c>
      <c r="H238" s="287">
        <v>8.8000000000000007</v>
      </c>
      <c r="I238" s="288"/>
      <c r="J238" s="289">
        <f>ROUND(I238*H238,2)</f>
        <v>0</v>
      </c>
      <c r="K238" s="285" t="s">
        <v>19</v>
      </c>
      <c r="L238" s="290"/>
      <c r="M238" s="291" t="s">
        <v>19</v>
      </c>
      <c r="N238" s="292" t="s">
        <v>47</v>
      </c>
      <c r="O238" s="86"/>
      <c r="P238" s="225">
        <f>O238*H238</f>
        <v>0</v>
      </c>
      <c r="Q238" s="225">
        <v>0.001</v>
      </c>
      <c r="R238" s="225">
        <f>Q238*H238</f>
        <v>0.0088000000000000005</v>
      </c>
      <c r="S238" s="225">
        <v>0</v>
      </c>
      <c r="T238" s="226">
        <f>S238*H238</f>
        <v>0</v>
      </c>
      <c r="U238" s="40"/>
      <c r="V238" s="40"/>
      <c r="W238" s="40"/>
      <c r="X238" s="40"/>
      <c r="Y238" s="40"/>
      <c r="Z238" s="40"/>
      <c r="AA238" s="40"/>
      <c r="AB238" s="40"/>
      <c r="AC238" s="40"/>
      <c r="AD238" s="40"/>
      <c r="AE238" s="40"/>
      <c r="AR238" s="227" t="s">
        <v>493</v>
      </c>
      <c r="AT238" s="227" t="s">
        <v>623</v>
      </c>
      <c r="AU238" s="227" t="s">
        <v>86</v>
      </c>
      <c r="AY238" s="19" t="s">
        <v>219</v>
      </c>
      <c r="BE238" s="228">
        <f>IF(N238="základní",J238,0)</f>
        <v>0</v>
      </c>
      <c r="BF238" s="228">
        <f>IF(N238="snížená",J238,0)</f>
        <v>0</v>
      </c>
      <c r="BG238" s="228">
        <f>IF(N238="zákl. přenesená",J238,0)</f>
        <v>0</v>
      </c>
      <c r="BH238" s="228">
        <f>IF(N238="sníž. přenesená",J238,0)</f>
        <v>0</v>
      </c>
      <c r="BI238" s="228">
        <f>IF(N238="nulová",J238,0)</f>
        <v>0</v>
      </c>
      <c r="BJ238" s="19" t="s">
        <v>84</v>
      </c>
      <c r="BK238" s="228">
        <f>ROUND(I238*H238,2)</f>
        <v>0</v>
      </c>
      <c r="BL238" s="19" t="s">
        <v>369</v>
      </c>
      <c r="BM238" s="227" t="s">
        <v>2723</v>
      </c>
    </row>
    <row r="239" s="2" customFormat="1">
      <c r="A239" s="40"/>
      <c r="B239" s="41"/>
      <c r="C239" s="42"/>
      <c r="D239" s="229" t="s">
        <v>227</v>
      </c>
      <c r="E239" s="42"/>
      <c r="F239" s="230" t="s">
        <v>2724</v>
      </c>
      <c r="G239" s="42"/>
      <c r="H239" s="42"/>
      <c r="I239" s="231"/>
      <c r="J239" s="42"/>
      <c r="K239" s="42"/>
      <c r="L239" s="46"/>
      <c r="M239" s="232"/>
      <c r="N239" s="233"/>
      <c r="O239" s="86"/>
      <c r="P239" s="86"/>
      <c r="Q239" s="86"/>
      <c r="R239" s="86"/>
      <c r="S239" s="86"/>
      <c r="T239" s="87"/>
      <c r="U239" s="40"/>
      <c r="V239" s="40"/>
      <c r="W239" s="40"/>
      <c r="X239" s="40"/>
      <c r="Y239" s="40"/>
      <c r="Z239" s="40"/>
      <c r="AA239" s="40"/>
      <c r="AB239" s="40"/>
      <c r="AC239" s="40"/>
      <c r="AD239" s="40"/>
      <c r="AE239" s="40"/>
      <c r="AT239" s="19" t="s">
        <v>227</v>
      </c>
      <c r="AU239" s="19" t="s">
        <v>86</v>
      </c>
    </row>
    <row r="240" s="13" customFormat="1">
      <c r="A240" s="13"/>
      <c r="B240" s="236"/>
      <c r="C240" s="237"/>
      <c r="D240" s="229" t="s">
        <v>231</v>
      </c>
      <c r="E240" s="238" t="s">
        <v>19</v>
      </c>
      <c r="F240" s="239" t="s">
        <v>2725</v>
      </c>
      <c r="G240" s="237"/>
      <c r="H240" s="238" t="s">
        <v>19</v>
      </c>
      <c r="I240" s="240"/>
      <c r="J240" s="237"/>
      <c r="K240" s="237"/>
      <c r="L240" s="241"/>
      <c r="M240" s="242"/>
      <c r="N240" s="243"/>
      <c r="O240" s="243"/>
      <c r="P240" s="243"/>
      <c r="Q240" s="243"/>
      <c r="R240" s="243"/>
      <c r="S240" s="243"/>
      <c r="T240" s="244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45" t="s">
        <v>231</v>
      </c>
      <c r="AU240" s="245" t="s">
        <v>86</v>
      </c>
      <c r="AV240" s="13" t="s">
        <v>84</v>
      </c>
      <c r="AW240" s="13" t="s">
        <v>37</v>
      </c>
      <c r="AX240" s="13" t="s">
        <v>76</v>
      </c>
      <c r="AY240" s="245" t="s">
        <v>219</v>
      </c>
    </row>
    <row r="241" s="14" customFormat="1">
      <c r="A241" s="14"/>
      <c r="B241" s="246"/>
      <c r="C241" s="247"/>
      <c r="D241" s="229" t="s">
        <v>231</v>
      </c>
      <c r="E241" s="248" t="s">
        <v>2622</v>
      </c>
      <c r="F241" s="249" t="s">
        <v>2623</v>
      </c>
      <c r="G241" s="247"/>
      <c r="H241" s="250">
        <v>8.8000000000000007</v>
      </c>
      <c r="I241" s="251"/>
      <c r="J241" s="247"/>
      <c r="K241" s="247"/>
      <c r="L241" s="252"/>
      <c r="M241" s="253"/>
      <c r="N241" s="254"/>
      <c r="O241" s="254"/>
      <c r="P241" s="254"/>
      <c r="Q241" s="254"/>
      <c r="R241" s="254"/>
      <c r="S241" s="254"/>
      <c r="T241" s="255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56" t="s">
        <v>231</v>
      </c>
      <c r="AU241" s="256" t="s">
        <v>86</v>
      </c>
      <c r="AV241" s="14" t="s">
        <v>86</v>
      </c>
      <c r="AW241" s="14" t="s">
        <v>37</v>
      </c>
      <c r="AX241" s="14" t="s">
        <v>84</v>
      </c>
      <c r="AY241" s="256" t="s">
        <v>219</v>
      </c>
    </row>
    <row r="242" s="2" customFormat="1" ht="16.5" customHeight="1">
      <c r="A242" s="40"/>
      <c r="B242" s="41"/>
      <c r="C242" s="216" t="s">
        <v>759</v>
      </c>
      <c r="D242" s="216" t="s">
        <v>221</v>
      </c>
      <c r="E242" s="217" t="s">
        <v>2046</v>
      </c>
      <c r="F242" s="218" t="s">
        <v>2047</v>
      </c>
      <c r="G242" s="219" t="s">
        <v>162</v>
      </c>
      <c r="H242" s="220">
        <v>14.5</v>
      </c>
      <c r="I242" s="221"/>
      <c r="J242" s="222">
        <f>ROUND(I242*H242,2)</f>
        <v>0</v>
      </c>
      <c r="K242" s="218" t="s">
        <v>224</v>
      </c>
      <c r="L242" s="46"/>
      <c r="M242" s="223" t="s">
        <v>19</v>
      </c>
      <c r="N242" s="224" t="s">
        <v>47</v>
      </c>
      <c r="O242" s="86"/>
      <c r="P242" s="225">
        <f>O242*H242</f>
        <v>0</v>
      </c>
      <c r="Q242" s="225">
        <v>6.0000000000000002E-05</v>
      </c>
      <c r="R242" s="225">
        <f>Q242*H242</f>
        <v>0.00087000000000000001</v>
      </c>
      <c r="S242" s="225">
        <v>0</v>
      </c>
      <c r="T242" s="226">
        <f>S242*H242</f>
        <v>0</v>
      </c>
      <c r="U242" s="40"/>
      <c r="V242" s="40"/>
      <c r="W242" s="40"/>
      <c r="X242" s="40"/>
      <c r="Y242" s="40"/>
      <c r="Z242" s="40"/>
      <c r="AA242" s="40"/>
      <c r="AB242" s="40"/>
      <c r="AC242" s="40"/>
      <c r="AD242" s="40"/>
      <c r="AE242" s="40"/>
      <c r="AR242" s="227" t="s">
        <v>369</v>
      </c>
      <c r="AT242" s="227" t="s">
        <v>221</v>
      </c>
      <c r="AU242" s="227" t="s">
        <v>86</v>
      </c>
      <c r="AY242" s="19" t="s">
        <v>219</v>
      </c>
      <c r="BE242" s="228">
        <f>IF(N242="základní",J242,0)</f>
        <v>0</v>
      </c>
      <c r="BF242" s="228">
        <f>IF(N242="snížená",J242,0)</f>
        <v>0</v>
      </c>
      <c r="BG242" s="228">
        <f>IF(N242="zákl. přenesená",J242,0)</f>
        <v>0</v>
      </c>
      <c r="BH242" s="228">
        <f>IF(N242="sníž. přenesená",J242,0)</f>
        <v>0</v>
      </c>
      <c r="BI242" s="228">
        <f>IF(N242="nulová",J242,0)</f>
        <v>0</v>
      </c>
      <c r="BJ242" s="19" t="s">
        <v>84</v>
      </c>
      <c r="BK242" s="228">
        <f>ROUND(I242*H242,2)</f>
        <v>0</v>
      </c>
      <c r="BL242" s="19" t="s">
        <v>369</v>
      </c>
      <c r="BM242" s="227" t="s">
        <v>2726</v>
      </c>
    </row>
    <row r="243" s="2" customFormat="1">
      <c r="A243" s="40"/>
      <c r="B243" s="41"/>
      <c r="C243" s="42"/>
      <c r="D243" s="229" t="s">
        <v>227</v>
      </c>
      <c r="E243" s="42"/>
      <c r="F243" s="230" t="s">
        <v>2049</v>
      </c>
      <c r="G243" s="42"/>
      <c r="H243" s="42"/>
      <c r="I243" s="231"/>
      <c r="J243" s="42"/>
      <c r="K243" s="42"/>
      <c r="L243" s="46"/>
      <c r="M243" s="232"/>
      <c r="N243" s="233"/>
      <c r="O243" s="86"/>
      <c r="P243" s="86"/>
      <c r="Q243" s="86"/>
      <c r="R243" s="86"/>
      <c r="S243" s="86"/>
      <c r="T243" s="87"/>
      <c r="U243" s="40"/>
      <c r="V243" s="40"/>
      <c r="W243" s="40"/>
      <c r="X243" s="40"/>
      <c r="Y243" s="40"/>
      <c r="Z243" s="40"/>
      <c r="AA243" s="40"/>
      <c r="AB243" s="40"/>
      <c r="AC243" s="40"/>
      <c r="AD243" s="40"/>
      <c r="AE243" s="40"/>
      <c r="AT243" s="19" t="s">
        <v>227</v>
      </c>
      <c r="AU243" s="19" t="s">
        <v>86</v>
      </c>
    </row>
    <row r="244" s="2" customFormat="1">
      <c r="A244" s="40"/>
      <c r="B244" s="41"/>
      <c r="C244" s="42"/>
      <c r="D244" s="234" t="s">
        <v>229</v>
      </c>
      <c r="E244" s="42"/>
      <c r="F244" s="235" t="s">
        <v>2050</v>
      </c>
      <c r="G244" s="42"/>
      <c r="H244" s="42"/>
      <c r="I244" s="231"/>
      <c r="J244" s="42"/>
      <c r="K244" s="42"/>
      <c r="L244" s="46"/>
      <c r="M244" s="232"/>
      <c r="N244" s="233"/>
      <c r="O244" s="86"/>
      <c r="P244" s="86"/>
      <c r="Q244" s="86"/>
      <c r="R244" s="86"/>
      <c r="S244" s="86"/>
      <c r="T244" s="87"/>
      <c r="U244" s="40"/>
      <c r="V244" s="40"/>
      <c r="W244" s="40"/>
      <c r="X244" s="40"/>
      <c r="Y244" s="40"/>
      <c r="Z244" s="40"/>
      <c r="AA244" s="40"/>
      <c r="AB244" s="40"/>
      <c r="AC244" s="40"/>
      <c r="AD244" s="40"/>
      <c r="AE244" s="40"/>
      <c r="AT244" s="19" t="s">
        <v>229</v>
      </c>
      <c r="AU244" s="19" t="s">
        <v>86</v>
      </c>
    </row>
    <row r="245" s="13" customFormat="1">
      <c r="A245" s="13"/>
      <c r="B245" s="236"/>
      <c r="C245" s="237"/>
      <c r="D245" s="229" t="s">
        <v>231</v>
      </c>
      <c r="E245" s="238" t="s">
        <v>19</v>
      </c>
      <c r="F245" s="239" t="s">
        <v>1913</v>
      </c>
      <c r="G245" s="237"/>
      <c r="H245" s="238" t="s">
        <v>19</v>
      </c>
      <c r="I245" s="240"/>
      <c r="J245" s="237"/>
      <c r="K245" s="237"/>
      <c r="L245" s="241"/>
      <c r="M245" s="242"/>
      <c r="N245" s="243"/>
      <c r="O245" s="243"/>
      <c r="P245" s="243"/>
      <c r="Q245" s="243"/>
      <c r="R245" s="243"/>
      <c r="S245" s="243"/>
      <c r="T245" s="244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45" t="s">
        <v>231</v>
      </c>
      <c r="AU245" s="245" t="s">
        <v>86</v>
      </c>
      <c r="AV245" s="13" t="s">
        <v>84</v>
      </c>
      <c r="AW245" s="13" t="s">
        <v>37</v>
      </c>
      <c r="AX245" s="13" t="s">
        <v>76</v>
      </c>
      <c r="AY245" s="245" t="s">
        <v>219</v>
      </c>
    </row>
    <row r="246" s="14" customFormat="1">
      <c r="A246" s="14"/>
      <c r="B246" s="246"/>
      <c r="C246" s="247"/>
      <c r="D246" s="229" t="s">
        <v>231</v>
      </c>
      <c r="E246" s="248" t="s">
        <v>19</v>
      </c>
      <c r="F246" s="249" t="s">
        <v>2608</v>
      </c>
      <c r="G246" s="247"/>
      <c r="H246" s="250">
        <v>14.5</v>
      </c>
      <c r="I246" s="251"/>
      <c r="J246" s="247"/>
      <c r="K246" s="247"/>
      <c r="L246" s="252"/>
      <c r="M246" s="253"/>
      <c r="N246" s="254"/>
      <c r="O246" s="254"/>
      <c r="P246" s="254"/>
      <c r="Q246" s="254"/>
      <c r="R246" s="254"/>
      <c r="S246" s="254"/>
      <c r="T246" s="255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56" t="s">
        <v>231</v>
      </c>
      <c r="AU246" s="256" t="s">
        <v>86</v>
      </c>
      <c r="AV246" s="14" t="s">
        <v>86</v>
      </c>
      <c r="AW246" s="14" t="s">
        <v>37</v>
      </c>
      <c r="AX246" s="14" t="s">
        <v>84</v>
      </c>
      <c r="AY246" s="256" t="s">
        <v>219</v>
      </c>
    </row>
    <row r="247" s="2" customFormat="1" ht="16.5" customHeight="1">
      <c r="A247" s="40"/>
      <c r="B247" s="41"/>
      <c r="C247" s="283" t="s">
        <v>766</v>
      </c>
      <c r="D247" s="283" t="s">
        <v>623</v>
      </c>
      <c r="E247" s="284" t="s">
        <v>2056</v>
      </c>
      <c r="F247" s="285" t="s">
        <v>2057</v>
      </c>
      <c r="G247" s="286" t="s">
        <v>162</v>
      </c>
      <c r="H247" s="287">
        <v>14.5</v>
      </c>
      <c r="I247" s="288"/>
      <c r="J247" s="289">
        <f>ROUND(I247*H247,2)</f>
        <v>0</v>
      </c>
      <c r="K247" s="285" t="s">
        <v>19</v>
      </c>
      <c r="L247" s="290"/>
      <c r="M247" s="291" t="s">
        <v>19</v>
      </c>
      <c r="N247" s="292" t="s">
        <v>47</v>
      </c>
      <c r="O247" s="86"/>
      <c r="P247" s="225">
        <f>O247*H247</f>
        <v>0</v>
      </c>
      <c r="Q247" s="225">
        <v>0.001</v>
      </c>
      <c r="R247" s="225">
        <f>Q247*H247</f>
        <v>0.014500000000000001</v>
      </c>
      <c r="S247" s="225">
        <v>0</v>
      </c>
      <c r="T247" s="226">
        <f>S247*H247</f>
        <v>0</v>
      </c>
      <c r="U247" s="40"/>
      <c r="V247" s="40"/>
      <c r="W247" s="40"/>
      <c r="X247" s="40"/>
      <c r="Y247" s="40"/>
      <c r="Z247" s="40"/>
      <c r="AA247" s="40"/>
      <c r="AB247" s="40"/>
      <c r="AC247" s="40"/>
      <c r="AD247" s="40"/>
      <c r="AE247" s="40"/>
      <c r="AR247" s="227" t="s">
        <v>493</v>
      </c>
      <c r="AT247" s="227" t="s">
        <v>623</v>
      </c>
      <c r="AU247" s="227" t="s">
        <v>86</v>
      </c>
      <c r="AY247" s="19" t="s">
        <v>219</v>
      </c>
      <c r="BE247" s="228">
        <f>IF(N247="základní",J247,0)</f>
        <v>0</v>
      </c>
      <c r="BF247" s="228">
        <f>IF(N247="snížená",J247,0)</f>
        <v>0</v>
      </c>
      <c r="BG247" s="228">
        <f>IF(N247="zákl. přenesená",J247,0)</f>
        <v>0</v>
      </c>
      <c r="BH247" s="228">
        <f>IF(N247="sníž. přenesená",J247,0)</f>
        <v>0</v>
      </c>
      <c r="BI247" s="228">
        <f>IF(N247="nulová",J247,0)</f>
        <v>0</v>
      </c>
      <c r="BJ247" s="19" t="s">
        <v>84</v>
      </c>
      <c r="BK247" s="228">
        <f>ROUND(I247*H247,2)</f>
        <v>0</v>
      </c>
      <c r="BL247" s="19" t="s">
        <v>369</v>
      </c>
      <c r="BM247" s="227" t="s">
        <v>2727</v>
      </c>
    </row>
    <row r="248" s="2" customFormat="1">
      <c r="A248" s="40"/>
      <c r="B248" s="41"/>
      <c r="C248" s="42"/>
      <c r="D248" s="229" t="s">
        <v>227</v>
      </c>
      <c r="E248" s="42"/>
      <c r="F248" s="230" t="s">
        <v>2057</v>
      </c>
      <c r="G248" s="42"/>
      <c r="H248" s="42"/>
      <c r="I248" s="231"/>
      <c r="J248" s="42"/>
      <c r="K248" s="42"/>
      <c r="L248" s="46"/>
      <c r="M248" s="232"/>
      <c r="N248" s="233"/>
      <c r="O248" s="86"/>
      <c r="P248" s="86"/>
      <c r="Q248" s="86"/>
      <c r="R248" s="86"/>
      <c r="S248" s="86"/>
      <c r="T248" s="87"/>
      <c r="U248" s="40"/>
      <c r="V248" s="40"/>
      <c r="W248" s="40"/>
      <c r="X248" s="40"/>
      <c r="Y248" s="40"/>
      <c r="Z248" s="40"/>
      <c r="AA248" s="40"/>
      <c r="AB248" s="40"/>
      <c r="AC248" s="40"/>
      <c r="AD248" s="40"/>
      <c r="AE248" s="40"/>
      <c r="AT248" s="19" t="s">
        <v>227</v>
      </c>
      <c r="AU248" s="19" t="s">
        <v>86</v>
      </c>
    </row>
    <row r="249" s="14" customFormat="1">
      <c r="A249" s="14"/>
      <c r="B249" s="246"/>
      <c r="C249" s="247"/>
      <c r="D249" s="229" t="s">
        <v>231</v>
      </c>
      <c r="E249" s="248" t="s">
        <v>19</v>
      </c>
      <c r="F249" s="249" t="s">
        <v>2608</v>
      </c>
      <c r="G249" s="247"/>
      <c r="H249" s="250">
        <v>14.5</v>
      </c>
      <c r="I249" s="251"/>
      <c r="J249" s="247"/>
      <c r="K249" s="247"/>
      <c r="L249" s="252"/>
      <c r="M249" s="253"/>
      <c r="N249" s="254"/>
      <c r="O249" s="254"/>
      <c r="P249" s="254"/>
      <c r="Q249" s="254"/>
      <c r="R249" s="254"/>
      <c r="S249" s="254"/>
      <c r="T249" s="255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56" t="s">
        <v>231</v>
      </c>
      <c r="AU249" s="256" t="s">
        <v>86</v>
      </c>
      <c r="AV249" s="14" t="s">
        <v>86</v>
      </c>
      <c r="AW249" s="14" t="s">
        <v>37</v>
      </c>
      <c r="AX249" s="14" t="s">
        <v>84</v>
      </c>
      <c r="AY249" s="256" t="s">
        <v>219</v>
      </c>
    </row>
    <row r="250" s="2" customFormat="1" ht="16.5" customHeight="1">
      <c r="A250" s="40"/>
      <c r="B250" s="41"/>
      <c r="C250" s="216" t="s">
        <v>487</v>
      </c>
      <c r="D250" s="216" t="s">
        <v>221</v>
      </c>
      <c r="E250" s="217" t="s">
        <v>2113</v>
      </c>
      <c r="F250" s="218" t="s">
        <v>2114</v>
      </c>
      <c r="G250" s="219" t="s">
        <v>162</v>
      </c>
      <c r="H250" s="220">
        <v>337.80000000000001</v>
      </c>
      <c r="I250" s="221"/>
      <c r="J250" s="222">
        <f>ROUND(I250*H250,2)</f>
        <v>0</v>
      </c>
      <c r="K250" s="218" t="s">
        <v>224</v>
      </c>
      <c r="L250" s="46"/>
      <c r="M250" s="223" t="s">
        <v>19</v>
      </c>
      <c r="N250" s="224" t="s">
        <v>47</v>
      </c>
      <c r="O250" s="86"/>
      <c r="P250" s="225">
        <f>O250*H250</f>
        <v>0</v>
      </c>
      <c r="Q250" s="225">
        <v>5.0000000000000002E-05</v>
      </c>
      <c r="R250" s="225">
        <f>Q250*H250</f>
        <v>0.016890000000000002</v>
      </c>
      <c r="S250" s="225">
        <v>0</v>
      </c>
      <c r="T250" s="226">
        <f>S250*H250</f>
        <v>0</v>
      </c>
      <c r="U250" s="40"/>
      <c r="V250" s="40"/>
      <c r="W250" s="40"/>
      <c r="X250" s="40"/>
      <c r="Y250" s="40"/>
      <c r="Z250" s="40"/>
      <c r="AA250" s="40"/>
      <c r="AB250" s="40"/>
      <c r="AC250" s="40"/>
      <c r="AD250" s="40"/>
      <c r="AE250" s="40"/>
      <c r="AR250" s="227" t="s">
        <v>369</v>
      </c>
      <c r="AT250" s="227" t="s">
        <v>221</v>
      </c>
      <c r="AU250" s="227" t="s">
        <v>86</v>
      </c>
      <c r="AY250" s="19" t="s">
        <v>219</v>
      </c>
      <c r="BE250" s="228">
        <f>IF(N250="základní",J250,0)</f>
        <v>0</v>
      </c>
      <c r="BF250" s="228">
        <f>IF(N250="snížená",J250,0)</f>
        <v>0</v>
      </c>
      <c r="BG250" s="228">
        <f>IF(N250="zákl. přenesená",J250,0)</f>
        <v>0</v>
      </c>
      <c r="BH250" s="228">
        <f>IF(N250="sníž. přenesená",J250,0)</f>
        <v>0</v>
      </c>
      <c r="BI250" s="228">
        <f>IF(N250="nulová",J250,0)</f>
        <v>0</v>
      </c>
      <c r="BJ250" s="19" t="s">
        <v>84</v>
      </c>
      <c r="BK250" s="228">
        <f>ROUND(I250*H250,2)</f>
        <v>0</v>
      </c>
      <c r="BL250" s="19" t="s">
        <v>369</v>
      </c>
      <c r="BM250" s="227" t="s">
        <v>2728</v>
      </c>
    </row>
    <row r="251" s="2" customFormat="1">
      <c r="A251" s="40"/>
      <c r="B251" s="41"/>
      <c r="C251" s="42"/>
      <c r="D251" s="229" t="s">
        <v>227</v>
      </c>
      <c r="E251" s="42"/>
      <c r="F251" s="230" t="s">
        <v>2116</v>
      </c>
      <c r="G251" s="42"/>
      <c r="H251" s="42"/>
      <c r="I251" s="231"/>
      <c r="J251" s="42"/>
      <c r="K251" s="42"/>
      <c r="L251" s="46"/>
      <c r="M251" s="232"/>
      <c r="N251" s="233"/>
      <c r="O251" s="86"/>
      <c r="P251" s="86"/>
      <c r="Q251" s="86"/>
      <c r="R251" s="86"/>
      <c r="S251" s="86"/>
      <c r="T251" s="87"/>
      <c r="U251" s="40"/>
      <c r="V251" s="40"/>
      <c r="W251" s="40"/>
      <c r="X251" s="40"/>
      <c r="Y251" s="40"/>
      <c r="Z251" s="40"/>
      <c r="AA251" s="40"/>
      <c r="AB251" s="40"/>
      <c r="AC251" s="40"/>
      <c r="AD251" s="40"/>
      <c r="AE251" s="40"/>
      <c r="AT251" s="19" t="s">
        <v>227</v>
      </c>
      <c r="AU251" s="19" t="s">
        <v>86</v>
      </c>
    </row>
    <row r="252" s="2" customFormat="1">
      <c r="A252" s="40"/>
      <c r="B252" s="41"/>
      <c r="C252" s="42"/>
      <c r="D252" s="234" t="s">
        <v>229</v>
      </c>
      <c r="E252" s="42"/>
      <c r="F252" s="235" t="s">
        <v>2117</v>
      </c>
      <c r="G252" s="42"/>
      <c r="H252" s="42"/>
      <c r="I252" s="231"/>
      <c r="J252" s="42"/>
      <c r="K252" s="42"/>
      <c r="L252" s="46"/>
      <c r="M252" s="232"/>
      <c r="N252" s="233"/>
      <c r="O252" s="86"/>
      <c r="P252" s="86"/>
      <c r="Q252" s="86"/>
      <c r="R252" s="86"/>
      <c r="S252" s="86"/>
      <c r="T252" s="87"/>
      <c r="U252" s="40"/>
      <c r="V252" s="40"/>
      <c r="W252" s="40"/>
      <c r="X252" s="40"/>
      <c r="Y252" s="40"/>
      <c r="Z252" s="40"/>
      <c r="AA252" s="40"/>
      <c r="AB252" s="40"/>
      <c r="AC252" s="40"/>
      <c r="AD252" s="40"/>
      <c r="AE252" s="40"/>
      <c r="AT252" s="19" t="s">
        <v>229</v>
      </c>
      <c r="AU252" s="19" t="s">
        <v>86</v>
      </c>
    </row>
    <row r="253" s="14" customFormat="1">
      <c r="A253" s="14"/>
      <c r="B253" s="246"/>
      <c r="C253" s="247"/>
      <c r="D253" s="229" t="s">
        <v>231</v>
      </c>
      <c r="E253" s="248" t="s">
        <v>19</v>
      </c>
      <c r="F253" s="249" t="s">
        <v>2624</v>
      </c>
      <c r="G253" s="247"/>
      <c r="H253" s="250">
        <v>337.80000000000001</v>
      </c>
      <c r="I253" s="251"/>
      <c r="J253" s="247"/>
      <c r="K253" s="247"/>
      <c r="L253" s="252"/>
      <c r="M253" s="253"/>
      <c r="N253" s="254"/>
      <c r="O253" s="254"/>
      <c r="P253" s="254"/>
      <c r="Q253" s="254"/>
      <c r="R253" s="254"/>
      <c r="S253" s="254"/>
      <c r="T253" s="255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56" t="s">
        <v>231</v>
      </c>
      <c r="AU253" s="256" t="s">
        <v>86</v>
      </c>
      <c r="AV253" s="14" t="s">
        <v>86</v>
      </c>
      <c r="AW253" s="14" t="s">
        <v>37</v>
      </c>
      <c r="AX253" s="14" t="s">
        <v>84</v>
      </c>
      <c r="AY253" s="256" t="s">
        <v>219</v>
      </c>
    </row>
    <row r="254" s="2" customFormat="1" ht="16.5" customHeight="1">
      <c r="A254" s="40"/>
      <c r="B254" s="41"/>
      <c r="C254" s="283" t="s">
        <v>493</v>
      </c>
      <c r="D254" s="283" t="s">
        <v>623</v>
      </c>
      <c r="E254" s="284" t="s">
        <v>2729</v>
      </c>
      <c r="F254" s="285" t="s">
        <v>2730</v>
      </c>
      <c r="G254" s="286" t="s">
        <v>162</v>
      </c>
      <c r="H254" s="287">
        <v>337.80000000000001</v>
      </c>
      <c r="I254" s="288"/>
      <c r="J254" s="289">
        <f>ROUND(I254*H254,2)</f>
        <v>0</v>
      </c>
      <c r="K254" s="285" t="s">
        <v>19</v>
      </c>
      <c r="L254" s="290"/>
      <c r="M254" s="291" t="s">
        <v>19</v>
      </c>
      <c r="N254" s="292" t="s">
        <v>47</v>
      </c>
      <c r="O254" s="86"/>
      <c r="P254" s="225">
        <f>O254*H254</f>
        <v>0</v>
      </c>
      <c r="Q254" s="225">
        <v>0.001</v>
      </c>
      <c r="R254" s="225">
        <f>Q254*H254</f>
        <v>0.33780000000000004</v>
      </c>
      <c r="S254" s="225">
        <v>0</v>
      </c>
      <c r="T254" s="226">
        <f>S254*H254</f>
        <v>0</v>
      </c>
      <c r="U254" s="40"/>
      <c r="V254" s="40"/>
      <c r="W254" s="40"/>
      <c r="X254" s="40"/>
      <c r="Y254" s="40"/>
      <c r="Z254" s="40"/>
      <c r="AA254" s="40"/>
      <c r="AB254" s="40"/>
      <c r="AC254" s="40"/>
      <c r="AD254" s="40"/>
      <c r="AE254" s="40"/>
      <c r="AR254" s="227" t="s">
        <v>493</v>
      </c>
      <c r="AT254" s="227" t="s">
        <v>623</v>
      </c>
      <c r="AU254" s="227" t="s">
        <v>86</v>
      </c>
      <c r="AY254" s="19" t="s">
        <v>219</v>
      </c>
      <c r="BE254" s="228">
        <f>IF(N254="základní",J254,0)</f>
        <v>0</v>
      </c>
      <c r="BF254" s="228">
        <f>IF(N254="snížená",J254,0)</f>
        <v>0</v>
      </c>
      <c r="BG254" s="228">
        <f>IF(N254="zákl. přenesená",J254,0)</f>
        <v>0</v>
      </c>
      <c r="BH254" s="228">
        <f>IF(N254="sníž. přenesená",J254,0)</f>
        <v>0</v>
      </c>
      <c r="BI254" s="228">
        <f>IF(N254="nulová",J254,0)</f>
        <v>0</v>
      </c>
      <c r="BJ254" s="19" t="s">
        <v>84</v>
      </c>
      <c r="BK254" s="228">
        <f>ROUND(I254*H254,2)</f>
        <v>0</v>
      </c>
      <c r="BL254" s="19" t="s">
        <v>369</v>
      </c>
      <c r="BM254" s="227" t="s">
        <v>2731</v>
      </c>
    </row>
    <row r="255" s="2" customFormat="1">
      <c r="A255" s="40"/>
      <c r="B255" s="41"/>
      <c r="C255" s="42"/>
      <c r="D255" s="229" t="s">
        <v>227</v>
      </c>
      <c r="E255" s="42"/>
      <c r="F255" s="230" t="s">
        <v>2724</v>
      </c>
      <c r="G255" s="42"/>
      <c r="H255" s="42"/>
      <c r="I255" s="231"/>
      <c r="J255" s="42"/>
      <c r="K255" s="42"/>
      <c r="L255" s="46"/>
      <c r="M255" s="232"/>
      <c r="N255" s="233"/>
      <c r="O255" s="86"/>
      <c r="P255" s="86"/>
      <c r="Q255" s="86"/>
      <c r="R255" s="86"/>
      <c r="S255" s="86"/>
      <c r="T255" s="87"/>
      <c r="U255" s="40"/>
      <c r="V255" s="40"/>
      <c r="W255" s="40"/>
      <c r="X255" s="40"/>
      <c r="Y255" s="40"/>
      <c r="Z255" s="40"/>
      <c r="AA255" s="40"/>
      <c r="AB255" s="40"/>
      <c r="AC255" s="40"/>
      <c r="AD255" s="40"/>
      <c r="AE255" s="40"/>
      <c r="AT255" s="19" t="s">
        <v>227</v>
      </c>
      <c r="AU255" s="19" t="s">
        <v>86</v>
      </c>
    </row>
    <row r="256" s="13" customFormat="1">
      <c r="A256" s="13"/>
      <c r="B256" s="236"/>
      <c r="C256" s="237"/>
      <c r="D256" s="229" t="s">
        <v>231</v>
      </c>
      <c r="E256" s="238" t="s">
        <v>19</v>
      </c>
      <c r="F256" s="239" t="s">
        <v>2732</v>
      </c>
      <c r="G256" s="237"/>
      <c r="H256" s="238" t="s">
        <v>19</v>
      </c>
      <c r="I256" s="240"/>
      <c r="J256" s="237"/>
      <c r="K256" s="237"/>
      <c r="L256" s="241"/>
      <c r="M256" s="242"/>
      <c r="N256" s="243"/>
      <c r="O256" s="243"/>
      <c r="P256" s="243"/>
      <c r="Q256" s="243"/>
      <c r="R256" s="243"/>
      <c r="S256" s="243"/>
      <c r="T256" s="244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45" t="s">
        <v>231</v>
      </c>
      <c r="AU256" s="245" t="s">
        <v>86</v>
      </c>
      <c r="AV256" s="13" t="s">
        <v>84</v>
      </c>
      <c r="AW256" s="13" t="s">
        <v>37</v>
      </c>
      <c r="AX256" s="13" t="s">
        <v>76</v>
      </c>
      <c r="AY256" s="245" t="s">
        <v>219</v>
      </c>
    </row>
    <row r="257" s="14" customFormat="1">
      <c r="A257" s="14"/>
      <c r="B257" s="246"/>
      <c r="C257" s="247"/>
      <c r="D257" s="229" t="s">
        <v>231</v>
      </c>
      <c r="E257" s="248" t="s">
        <v>2624</v>
      </c>
      <c r="F257" s="249" t="s">
        <v>2733</v>
      </c>
      <c r="G257" s="247"/>
      <c r="H257" s="250">
        <v>337.80000000000001</v>
      </c>
      <c r="I257" s="251"/>
      <c r="J257" s="247"/>
      <c r="K257" s="247"/>
      <c r="L257" s="252"/>
      <c r="M257" s="253"/>
      <c r="N257" s="254"/>
      <c r="O257" s="254"/>
      <c r="P257" s="254"/>
      <c r="Q257" s="254"/>
      <c r="R257" s="254"/>
      <c r="S257" s="254"/>
      <c r="T257" s="255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256" t="s">
        <v>231</v>
      </c>
      <c r="AU257" s="256" t="s">
        <v>86</v>
      </c>
      <c r="AV257" s="14" t="s">
        <v>86</v>
      </c>
      <c r="AW257" s="14" t="s">
        <v>37</v>
      </c>
      <c r="AX257" s="14" t="s">
        <v>84</v>
      </c>
      <c r="AY257" s="256" t="s">
        <v>219</v>
      </c>
    </row>
    <row r="258" s="2" customFormat="1" ht="16.5" customHeight="1">
      <c r="A258" s="40"/>
      <c r="B258" s="41"/>
      <c r="C258" s="216" t="s">
        <v>503</v>
      </c>
      <c r="D258" s="216" t="s">
        <v>221</v>
      </c>
      <c r="E258" s="217" t="s">
        <v>1435</v>
      </c>
      <c r="F258" s="218" t="s">
        <v>1436</v>
      </c>
      <c r="G258" s="219" t="s">
        <v>182</v>
      </c>
      <c r="H258" s="220">
        <v>0.379</v>
      </c>
      <c r="I258" s="221"/>
      <c r="J258" s="222">
        <f>ROUND(I258*H258,2)</f>
        <v>0</v>
      </c>
      <c r="K258" s="218" t="s">
        <v>224</v>
      </c>
      <c r="L258" s="46"/>
      <c r="M258" s="223" t="s">
        <v>19</v>
      </c>
      <c r="N258" s="224" t="s">
        <v>47</v>
      </c>
      <c r="O258" s="86"/>
      <c r="P258" s="225">
        <f>O258*H258</f>
        <v>0</v>
      </c>
      <c r="Q258" s="225">
        <v>0</v>
      </c>
      <c r="R258" s="225">
        <f>Q258*H258</f>
        <v>0</v>
      </c>
      <c r="S258" s="225">
        <v>0</v>
      </c>
      <c r="T258" s="226">
        <f>S258*H258</f>
        <v>0</v>
      </c>
      <c r="U258" s="40"/>
      <c r="V258" s="40"/>
      <c r="W258" s="40"/>
      <c r="X258" s="40"/>
      <c r="Y258" s="40"/>
      <c r="Z258" s="40"/>
      <c r="AA258" s="40"/>
      <c r="AB258" s="40"/>
      <c r="AC258" s="40"/>
      <c r="AD258" s="40"/>
      <c r="AE258" s="40"/>
      <c r="AR258" s="227" t="s">
        <v>369</v>
      </c>
      <c r="AT258" s="227" t="s">
        <v>221</v>
      </c>
      <c r="AU258" s="227" t="s">
        <v>86</v>
      </c>
      <c r="AY258" s="19" t="s">
        <v>219</v>
      </c>
      <c r="BE258" s="228">
        <f>IF(N258="základní",J258,0)</f>
        <v>0</v>
      </c>
      <c r="BF258" s="228">
        <f>IF(N258="snížená",J258,0)</f>
        <v>0</v>
      </c>
      <c r="BG258" s="228">
        <f>IF(N258="zákl. přenesená",J258,0)</f>
        <v>0</v>
      </c>
      <c r="BH258" s="228">
        <f>IF(N258="sníž. přenesená",J258,0)</f>
        <v>0</v>
      </c>
      <c r="BI258" s="228">
        <f>IF(N258="nulová",J258,0)</f>
        <v>0</v>
      </c>
      <c r="BJ258" s="19" t="s">
        <v>84</v>
      </c>
      <c r="BK258" s="228">
        <f>ROUND(I258*H258,2)</f>
        <v>0</v>
      </c>
      <c r="BL258" s="19" t="s">
        <v>369</v>
      </c>
      <c r="BM258" s="227" t="s">
        <v>2734</v>
      </c>
    </row>
    <row r="259" s="2" customFormat="1">
      <c r="A259" s="40"/>
      <c r="B259" s="41"/>
      <c r="C259" s="42"/>
      <c r="D259" s="229" t="s">
        <v>227</v>
      </c>
      <c r="E259" s="42"/>
      <c r="F259" s="230" t="s">
        <v>1438</v>
      </c>
      <c r="G259" s="42"/>
      <c r="H259" s="42"/>
      <c r="I259" s="231"/>
      <c r="J259" s="42"/>
      <c r="K259" s="42"/>
      <c r="L259" s="46"/>
      <c r="M259" s="232"/>
      <c r="N259" s="233"/>
      <c r="O259" s="86"/>
      <c r="P259" s="86"/>
      <c r="Q259" s="86"/>
      <c r="R259" s="86"/>
      <c r="S259" s="86"/>
      <c r="T259" s="87"/>
      <c r="U259" s="40"/>
      <c r="V259" s="40"/>
      <c r="W259" s="40"/>
      <c r="X259" s="40"/>
      <c r="Y259" s="40"/>
      <c r="Z259" s="40"/>
      <c r="AA259" s="40"/>
      <c r="AB259" s="40"/>
      <c r="AC259" s="40"/>
      <c r="AD259" s="40"/>
      <c r="AE259" s="40"/>
      <c r="AT259" s="19" t="s">
        <v>227</v>
      </c>
      <c r="AU259" s="19" t="s">
        <v>86</v>
      </c>
    </row>
    <row r="260" s="2" customFormat="1">
      <c r="A260" s="40"/>
      <c r="B260" s="41"/>
      <c r="C260" s="42"/>
      <c r="D260" s="234" t="s">
        <v>229</v>
      </c>
      <c r="E260" s="42"/>
      <c r="F260" s="235" t="s">
        <v>1439</v>
      </c>
      <c r="G260" s="42"/>
      <c r="H260" s="42"/>
      <c r="I260" s="231"/>
      <c r="J260" s="42"/>
      <c r="K260" s="42"/>
      <c r="L260" s="46"/>
      <c r="M260" s="293"/>
      <c r="N260" s="294"/>
      <c r="O260" s="295"/>
      <c r="P260" s="295"/>
      <c r="Q260" s="295"/>
      <c r="R260" s="295"/>
      <c r="S260" s="295"/>
      <c r="T260" s="296"/>
      <c r="U260" s="40"/>
      <c r="V260" s="40"/>
      <c r="W260" s="40"/>
      <c r="X260" s="40"/>
      <c r="Y260" s="40"/>
      <c r="Z260" s="40"/>
      <c r="AA260" s="40"/>
      <c r="AB260" s="40"/>
      <c r="AC260" s="40"/>
      <c r="AD260" s="40"/>
      <c r="AE260" s="40"/>
      <c r="AT260" s="19" t="s">
        <v>229</v>
      </c>
      <c r="AU260" s="19" t="s">
        <v>86</v>
      </c>
    </row>
    <row r="261" s="2" customFormat="1" ht="6.96" customHeight="1">
      <c r="A261" s="40"/>
      <c r="B261" s="61"/>
      <c r="C261" s="62"/>
      <c r="D261" s="62"/>
      <c r="E261" s="62"/>
      <c r="F261" s="62"/>
      <c r="G261" s="62"/>
      <c r="H261" s="62"/>
      <c r="I261" s="62"/>
      <c r="J261" s="62"/>
      <c r="K261" s="62"/>
      <c r="L261" s="46"/>
      <c r="M261" s="40"/>
      <c r="O261" s="40"/>
      <c r="P261" s="40"/>
      <c r="Q261" s="40"/>
      <c r="R261" s="40"/>
      <c r="S261" s="40"/>
      <c r="T261" s="40"/>
      <c r="U261" s="40"/>
      <c r="V261" s="40"/>
      <c r="W261" s="40"/>
      <c r="X261" s="40"/>
      <c r="Y261" s="40"/>
      <c r="Z261" s="40"/>
      <c r="AA261" s="40"/>
      <c r="AB261" s="40"/>
      <c r="AC261" s="40"/>
      <c r="AD261" s="40"/>
      <c r="AE261" s="40"/>
    </row>
  </sheetData>
  <sheetProtection sheet="1" autoFilter="0" formatColumns="0" formatRows="0" objects="1" scenarios="1" spinCount="100000" saltValue="63ZUkuFUrmMnjuH3XvcaD1VcCwbUxAa2o3QB7+dWGLYpngK4KVqdEeeGC12D9OHiFMUY0m7hzItlOaaB5kmA2A==" hashValue="c5d+/aVLMa4DsqH02JtOFK036Xnf0iKXdFYBp+05lcCOrhiWs3h03nVm1jIglFO2CrHQbDBleLgcBr90jORFDQ==" algorithmName="SHA-512" password="CC35"/>
  <autoFilter ref="C93:K260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2:H82"/>
    <mergeCell ref="E84:H84"/>
    <mergeCell ref="E86:H86"/>
    <mergeCell ref="L2:V2"/>
  </mergeCells>
  <hyperlinks>
    <hyperlink ref="F103" r:id="rId1" display="https://podminky.urs.cz/item/CS_URS_2023_01/321321116"/>
    <hyperlink ref="F113" r:id="rId2" display="https://podminky.urs.cz/item/CS_URS_2023_01/321351010"/>
    <hyperlink ref="F122" r:id="rId3" display="https://podminky.urs.cz/item/CS_URS_2023_01/321352010"/>
    <hyperlink ref="F126" r:id="rId4" display="https://podminky.urs.cz/item/CS_URS_2023_01/321366111"/>
    <hyperlink ref="F131" r:id="rId5" display="https://podminky.urs.cz/item/CS_URS_2023_01/451315124"/>
    <hyperlink ref="F138" r:id="rId6" display="https://podminky.urs.cz/item/CS_URS_2023_01/931994142"/>
    <hyperlink ref="F144" r:id="rId7" display="https://podminky.urs.cz/item/CS_URS_2023_01/931994151"/>
    <hyperlink ref="F148" r:id="rId8" display="https://podminky.urs.cz/item/CS_URS_2023_01/941111111"/>
    <hyperlink ref="F154" r:id="rId9" display="https://podminky.urs.cz/item/CS_URS_2023_01/941111211"/>
    <hyperlink ref="F158" r:id="rId10" display="https://podminky.urs.cz/item/CS_URS_2023_01/941111811"/>
    <hyperlink ref="F166" r:id="rId11" display="https://podminky.urs.cz/item/CS_URS_2023_01/953333321"/>
    <hyperlink ref="F185" r:id="rId12" display="https://podminky.urs.cz/item/CS_URS_2023_01/711111001"/>
    <hyperlink ref="F194" r:id="rId13" display="https://podminky.urs.cz/item/CS_URS_2023_01/711111002"/>
    <hyperlink ref="F202" r:id="rId14" display="https://podminky.urs.cz/item/CS_URS_2023_01/711112001"/>
    <hyperlink ref="F211" r:id="rId15" display="https://podminky.urs.cz/item/CS_URS_2023_01/711112002"/>
    <hyperlink ref="F219" r:id="rId16" display="https://podminky.urs.cz/item/CS_URS_2023_01/998711101"/>
    <hyperlink ref="F227" r:id="rId17" display="https://podminky.urs.cz/item/CS_URS_2023_01/721173401"/>
    <hyperlink ref="F232" r:id="rId18" display="https://podminky.urs.cz/item/CS_URS_2023_01/998721101"/>
    <hyperlink ref="F236" r:id="rId19" display="https://podminky.urs.cz/item/CS_URS_2023_01/767995112"/>
    <hyperlink ref="F244" r:id="rId20" display="https://podminky.urs.cz/item/CS_URS_2023_01/767995113"/>
    <hyperlink ref="F252" r:id="rId21" display="https://podminky.urs.cz/item/CS_URS_2023_01/767995115"/>
    <hyperlink ref="F260" r:id="rId22" display="https://podminky.urs.cz/item/CS_URS_2023_01/99876710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23"/>
</worksheet>
</file>

<file path=xl/worksheets/sheet1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127</v>
      </c>
      <c r="AZ2" s="141" t="s">
        <v>2735</v>
      </c>
      <c r="BA2" s="141" t="s">
        <v>2735</v>
      </c>
      <c r="BB2" s="141" t="s">
        <v>152</v>
      </c>
      <c r="BC2" s="141" t="s">
        <v>2736</v>
      </c>
      <c r="BD2" s="141" t="s">
        <v>86</v>
      </c>
    </row>
    <row r="3" s="1" customFormat="1" ht="6.96" customHeight="1">
      <c r="B3" s="142"/>
      <c r="C3" s="143"/>
      <c r="D3" s="143"/>
      <c r="E3" s="143"/>
      <c r="F3" s="143"/>
      <c r="G3" s="143"/>
      <c r="H3" s="143"/>
      <c r="I3" s="143"/>
      <c r="J3" s="143"/>
      <c r="K3" s="143"/>
      <c r="L3" s="22"/>
      <c r="AT3" s="19" t="s">
        <v>86</v>
      </c>
      <c r="AZ3" s="141" t="s">
        <v>2737</v>
      </c>
      <c r="BA3" s="141" t="s">
        <v>2737</v>
      </c>
      <c r="BB3" s="141" t="s">
        <v>158</v>
      </c>
      <c r="BC3" s="141" t="s">
        <v>2738</v>
      </c>
      <c r="BD3" s="141" t="s">
        <v>86</v>
      </c>
    </row>
    <row r="4" s="1" customFormat="1" ht="24.96" customHeight="1">
      <c r="B4" s="22"/>
      <c r="D4" s="144" t="s">
        <v>154</v>
      </c>
      <c r="L4" s="22"/>
      <c r="M4" s="145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6" t="s">
        <v>16</v>
      </c>
      <c r="L6" s="22"/>
    </row>
    <row r="7" s="1" customFormat="1" ht="16.5" customHeight="1">
      <c r="B7" s="22"/>
      <c r="E7" s="147" t="str">
        <f>'Rekapitulace stavby'!K6</f>
        <v>MVE jez Rajhrad vč. rekonstrukce jezu a rybího přechodu</v>
      </c>
      <c r="F7" s="146"/>
      <c r="G7" s="146"/>
      <c r="H7" s="146"/>
      <c r="L7" s="22"/>
    </row>
    <row r="8" s="1" customFormat="1" ht="12" customHeight="1">
      <c r="B8" s="22"/>
      <c r="D8" s="146" t="s">
        <v>167</v>
      </c>
      <c r="L8" s="22"/>
    </row>
    <row r="9" s="2" customFormat="1" ht="16.5" customHeight="1">
      <c r="A9" s="40"/>
      <c r="B9" s="46"/>
      <c r="C9" s="40"/>
      <c r="D9" s="40"/>
      <c r="E9" s="147" t="s">
        <v>847</v>
      </c>
      <c r="F9" s="40"/>
      <c r="G9" s="40"/>
      <c r="H9" s="40"/>
      <c r="I9" s="40"/>
      <c r="J9" s="40"/>
      <c r="K9" s="40"/>
      <c r="L9" s="148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 ht="12" customHeight="1">
      <c r="A10" s="40"/>
      <c r="B10" s="46"/>
      <c r="C10" s="40"/>
      <c r="D10" s="146" t="s">
        <v>848</v>
      </c>
      <c r="E10" s="40"/>
      <c r="F10" s="40"/>
      <c r="G10" s="40"/>
      <c r="H10" s="40"/>
      <c r="I10" s="40"/>
      <c r="J10" s="40"/>
      <c r="K10" s="40"/>
      <c r="L10" s="148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6.5" customHeight="1">
      <c r="A11" s="40"/>
      <c r="B11" s="46"/>
      <c r="C11" s="40"/>
      <c r="D11" s="40"/>
      <c r="E11" s="149" t="s">
        <v>2739</v>
      </c>
      <c r="F11" s="40"/>
      <c r="G11" s="40"/>
      <c r="H11" s="40"/>
      <c r="I11" s="40"/>
      <c r="J11" s="40"/>
      <c r="K11" s="40"/>
      <c r="L11" s="148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>
      <c r="A12" s="40"/>
      <c r="B12" s="46"/>
      <c r="C12" s="40"/>
      <c r="D12" s="40"/>
      <c r="E12" s="40"/>
      <c r="F12" s="40"/>
      <c r="G12" s="40"/>
      <c r="H12" s="40"/>
      <c r="I12" s="40"/>
      <c r="J12" s="40"/>
      <c r="K12" s="40"/>
      <c r="L12" s="148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2" customHeight="1">
      <c r="A13" s="40"/>
      <c r="B13" s="46"/>
      <c r="C13" s="40"/>
      <c r="D13" s="146" t="s">
        <v>18</v>
      </c>
      <c r="E13" s="40"/>
      <c r="F13" s="135" t="s">
        <v>19</v>
      </c>
      <c r="G13" s="40"/>
      <c r="H13" s="40"/>
      <c r="I13" s="146" t="s">
        <v>20</v>
      </c>
      <c r="J13" s="135" t="s">
        <v>19</v>
      </c>
      <c r="K13" s="40"/>
      <c r="L13" s="148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6" t="s">
        <v>21</v>
      </c>
      <c r="E14" s="40"/>
      <c r="F14" s="135" t="s">
        <v>22</v>
      </c>
      <c r="G14" s="40"/>
      <c r="H14" s="40"/>
      <c r="I14" s="146" t="s">
        <v>23</v>
      </c>
      <c r="J14" s="150" t="str">
        <f>'Rekapitulace stavby'!AN8</f>
        <v>2. 5. 2023</v>
      </c>
      <c r="K14" s="40"/>
      <c r="L14" s="148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0.8" customHeight="1">
      <c r="A15" s="40"/>
      <c r="B15" s="46"/>
      <c r="C15" s="40"/>
      <c r="D15" s="40"/>
      <c r="E15" s="40"/>
      <c r="F15" s="40"/>
      <c r="G15" s="40"/>
      <c r="H15" s="40"/>
      <c r="I15" s="40"/>
      <c r="J15" s="40"/>
      <c r="K15" s="40"/>
      <c r="L15" s="148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46" t="s">
        <v>25</v>
      </c>
      <c r="E16" s="40"/>
      <c r="F16" s="40"/>
      <c r="G16" s="40"/>
      <c r="H16" s="40"/>
      <c r="I16" s="146" t="s">
        <v>26</v>
      </c>
      <c r="J16" s="135" t="s">
        <v>27</v>
      </c>
      <c r="K16" s="40"/>
      <c r="L16" s="148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8" customHeight="1">
      <c r="A17" s="40"/>
      <c r="B17" s="46"/>
      <c r="C17" s="40"/>
      <c r="D17" s="40"/>
      <c r="E17" s="135" t="s">
        <v>28</v>
      </c>
      <c r="F17" s="40"/>
      <c r="G17" s="40"/>
      <c r="H17" s="40"/>
      <c r="I17" s="146" t="s">
        <v>29</v>
      </c>
      <c r="J17" s="135" t="s">
        <v>30</v>
      </c>
      <c r="K17" s="40"/>
      <c r="L17" s="148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6.96" customHeight="1">
      <c r="A18" s="40"/>
      <c r="B18" s="46"/>
      <c r="C18" s="40"/>
      <c r="D18" s="40"/>
      <c r="E18" s="40"/>
      <c r="F18" s="40"/>
      <c r="G18" s="40"/>
      <c r="H18" s="40"/>
      <c r="I18" s="40"/>
      <c r="J18" s="40"/>
      <c r="K18" s="40"/>
      <c r="L18" s="148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2" customHeight="1">
      <c r="A19" s="40"/>
      <c r="B19" s="46"/>
      <c r="C19" s="40"/>
      <c r="D19" s="146" t="s">
        <v>31</v>
      </c>
      <c r="E19" s="40"/>
      <c r="F19" s="40"/>
      <c r="G19" s="40"/>
      <c r="H19" s="40"/>
      <c r="I19" s="146" t="s">
        <v>26</v>
      </c>
      <c r="J19" s="35" t="str">
        <f>'Rekapitulace stavby'!AN13</f>
        <v>Vyplň údaj</v>
      </c>
      <c r="K19" s="40"/>
      <c r="L19" s="148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8" customHeight="1">
      <c r="A20" s="40"/>
      <c r="B20" s="46"/>
      <c r="C20" s="40"/>
      <c r="D20" s="40"/>
      <c r="E20" s="35" t="str">
        <f>'Rekapitulace stavby'!E14</f>
        <v>Vyplň údaj</v>
      </c>
      <c r="F20" s="135"/>
      <c r="G20" s="135"/>
      <c r="H20" s="135"/>
      <c r="I20" s="146" t="s">
        <v>29</v>
      </c>
      <c r="J20" s="35" t="str">
        <f>'Rekapitulace stavby'!AN14</f>
        <v>Vyplň údaj</v>
      </c>
      <c r="K20" s="40"/>
      <c r="L20" s="148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6.96" customHeight="1">
      <c r="A21" s="40"/>
      <c r="B21" s="46"/>
      <c r="C21" s="40"/>
      <c r="D21" s="40"/>
      <c r="E21" s="40"/>
      <c r="F21" s="40"/>
      <c r="G21" s="40"/>
      <c r="H21" s="40"/>
      <c r="I21" s="40"/>
      <c r="J21" s="40"/>
      <c r="K21" s="40"/>
      <c r="L21" s="148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2" customHeight="1">
      <c r="A22" s="40"/>
      <c r="B22" s="46"/>
      <c r="C22" s="40"/>
      <c r="D22" s="146" t="s">
        <v>33</v>
      </c>
      <c r="E22" s="40"/>
      <c r="F22" s="40"/>
      <c r="G22" s="40"/>
      <c r="H22" s="40"/>
      <c r="I22" s="146" t="s">
        <v>26</v>
      </c>
      <c r="J22" s="135" t="s">
        <v>34</v>
      </c>
      <c r="K22" s="40"/>
      <c r="L22" s="148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8" customHeight="1">
      <c r="A23" s="40"/>
      <c r="B23" s="46"/>
      <c r="C23" s="40"/>
      <c r="D23" s="40"/>
      <c r="E23" s="135" t="s">
        <v>35</v>
      </c>
      <c r="F23" s="40"/>
      <c r="G23" s="40"/>
      <c r="H23" s="40"/>
      <c r="I23" s="146" t="s">
        <v>29</v>
      </c>
      <c r="J23" s="135" t="s">
        <v>36</v>
      </c>
      <c r="K23" s="40"/>
      <c r="L23" s="148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6.96" customHeight="1">
      <c r="A24" s="40"/>
      <c r="B24" s="46"/>
      <c r="C24" s="40"/>
      <c r="D24" s="40"/>
      <c r="E24" s="40"/>
      <c r="F24" s="40"/>
      <c r="G24" s="40"/>
      <c r="H24" s="40"/>
      <c r="I24" s="40"/>
      <c r="J24" s="40"/>
      <c r="K24" s="40"/>
      <c r="L24" s="148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2" customHeight="1">
      <c r="A25" s="40"/>
      <c r="B25" s="46"/>
      <c r="C25" s="40"/>
      <c r="D25" s="146" t="s">
        <v>38</v>
      </c>
      <c r="E25" s="40"/>
      <c r="F25" s="40"/>
      <c r="G25" s="40"/>
      <c r="H25" s="40"/>
      <c r="I25" s="146" t="s">
        <v>26</v>
      </c>
      <c r="J25" s="135" t="s">
        <v>19</v>
      </c>
      <c r="K25" s="40"/>
      <c r="L25" s="148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8" customHeight="1">
      <c r="A26" s="40"/>
      <c r="B26" s="46"/>
      <c r="C26" s="40"/>
      <c r="D26" s="40"/>
      <c r="E26" s="135" t="s">
        <v>39</v>
      </c>
      <c r="F26" s="40"/>
      <c r="G26" s="40"/>
      <c r="H26" s="40"/>
      <c r="I26" s="146" t="s">
        <v>29</v>
      </c>
      <c r="J26" s="135" t="s">
        <v>19</v>
      </c>
      <c r="K26" s="40"/>
      <c r="L26" s="148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6.96" customHeight="1">
      <c r="A27" s="40"/>
      <c r="B27" s="46"/>
      <c r="C27" s="40"/>
      <c r="D27" s="40"/>
      <c r="E27" s="40"/>
      <c r="F27" s="40"/>
      <c r="G27" s="40"/>
      <c r="H27" s="40"/>
      <c r="I27" s="40"/>
      <c r="J27" s="40"/>
      <c r="K27" s="40"/>
      <c r="L27" s="148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2" customHeight="1">
      <c r="A28" s="40"/>
      <c r="B28" s="46"/>
      <c r="C28" s="40"/>
      <c r="D28" s="146" t="s">
        <v>40</v>
      </c>
      <c r="E28" s="40"/>
      <c r="F28" s="40"/>
      <c r="G28" s="40"/>
      <c r="H28" s="40"/>
      <c r="I28" s="40"/>
      <c r="J28" s="40"/>
      <c r="K28" s="40"/>
      <c r="L28" s="148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8" customFormat="1" ht="16.5" customHeight="1">
      <c r="A29" s="151"/>
      <c r="B29" s="152"/>
      <c r="C29" s="151"/>
      <c r="D29" s="151"/>
      <c r="E29" s="153" t="s">
        <v>19</v>
      </c>
      <c r="F29" s="153"/>
      <c r="G29" s="153"/>
      <c r="H29" s="153"/>
      <c r="I29" s="151"/>
      <c r="J29" s="151"/>
      <c r="K29" s="151"/>
      <c r="L29" s="154"/>
      <c r="S29" s="151"/>
      <c r="T29" s="151"/>
      <c r="U29" s="151"/>
      <c r="V29" s="151"/>
      <c r="W29" s="151"/>
      <c r="X29" s="151"/>
      <c r="Y29" s="151"/>
      <c r="Z29" s="151"/>
      <c r="AA29" s="151"/>
      <c r="AB29" s="151"/>
      <c r="AC29" s="151"/>
      <c r="AD29" s="151"/>
      <c r="AE29" s="151"/>
    </row>
    <row r="30" s="2" customFormat="1" ht="6.96" customHeight="1">
      <c r="A30" s="40"/>
      <c r="B30" s="46"/>
      <c r="C30" s="40"/>
      <c r="D30" s="40"/>
      <c r="E30" s="40"/>
      <c r="F30" s="40"/>
      <c r="G30" s="40"/>
      <c r="H30" s="40"/>
      <c r="I30" s="40"/>
      <c r="J30" s="40"/>
      <c r="K30" s="40"/>
      <c r="L30" s="148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5"/>
      <c r="E31" s="155"/>
      <c r="F31" s="155"/>
      <c r="G31" s="155"/>
      <c r="H31" s="155"/>
      <c r="I31" s="155"/>
      <c r="J31" s="155"/>
      <c r="K31" s="155"/>
      <c r="L31" s="148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25.44" customHeight="1">
      <c r="A32" s="40"/>
      <c r="B32" s="46"/>
      <c r="C32" s="40"/>
      <c r="D32" s="156" t="s">
        <v>42</v>
      </c>
      <c r="E32" s="40"/>
      <c r="F32" s="40"/>
      <c r="G32" s="40"/>
      <c r="H32" s="40"/>
      <c r="I32" s="40"/>
      <c r="J32" s="157">
        <f>ROUND(J89, 2)</f>
        <v>0</v>
      </c>
      <c r="K32" s="40"/>
      <c r="L32" s="148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55"/>
      <c r="E33" s="155"/>
      <c r="F33" s="155"/>
      <c r="G33" s="155"/>
      <c r="H33" s="155"/>
      <c r="I33" s="155"/>
      <c r="J33" s="155"/>
      <c r="K33" s="155"/>
      <c r="L33" s="148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40"/>
      <c r="F34" s="158" t="s">
        <v>44</v>
      </c>
      <c r="G34" s="40"/>
      <c r="H34" s="40"/>
      <c r="I34" s="158" t="s">
        <v>43</v>
      </c>
      <c r="J34" s="158" t="s">
        <v>45</v>
      </c>
      <c r="K34" s="40"/>
      <c r="L34" s="148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14.4" customHeight="1">
      <c r="A35" s="40"/>
      <c r="B35" s="46"/>
      <c r="C35" s="40"/>
      <c r="D35" s="159" t="s">
        <v>46</v>
      </c>
      <c r="E35" s="146" t="s">
        <v>47</v>
      </c>
      <c r="F35" s="160">
        <f>ROUND((SUM(BE89:BE141)),  2)</f>
        <v>0</v>
      </c>
      <c r="G35" s="40"/>
      <c r="H35" s="40"/>
      <c r="I35" s="161">
        <v>0.20999999999999999</v>
      </c>
      <c r="J35" s="160">
        <f>ROUND(((SUM(BE89:BE141))*I35),  2)</f>
        <v>0</v>
      </c>
      <c r="K35" s="40"/>
      <c r="L35" s="148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146" t="s">
        <v>48</v>
      </c>
      <c r="F36" s="160">
        <f>ROUND((SUM(BF89:BF141)),  2)</f>
        <v>0</v>
      </c>
      <c r="G36" s="40"/>
      <c r="H36" s="40"/>
      <c r="I36" s="161">
        <v>0.14999999999999999</v>
      </c>
      <c r="J36" s="160">
        <f>ROUND(((SUM(BF89:BF141))*I36),  2)</f>
        <v>0</v>
      </c>
      <c r="K36" s="40"/>
      <c r="L36" s="148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6" t="s">
        <v>49</v>
      </c>
      <c r="F37" s="160">
        <f>ROUND((SUM(BG89:BG141)),  2)</f>
        <v>0</v>
      </c>
      <c r="G37" s="40"/>
      <c r="H37" s="40"/>
      <c r="I37" s="161">
        <v>0.20999999999999999</v>
      </c>
      <c r="J37" s="160">
        <f>0</f>
        <v>0</v>
      </c>
      <c r="K37" s="40"/>
      <c r="L37" s="148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hidden="1" s="2" customFormat="1" ht="14.4" customHeight="1">
      <c r="A38" s="40"/>
      <c r="B38" s="46"/>
      <c r="C38" s="40"/>
      <c r="D38" s="40"/>
      <c r="E38" s="146" t="s">
        <v>50</v>
      </c>
      <c r="F38" s="160">
        <f>ROUND((SUM(BH89:BH141)),  2)</f>
        <v>0</v>
      </c>
      <c r="G38" s="40"/>
      <c r="H38" s="40"/>
      <c r="I38" s="161">
        <v>0.14999999999999999</v>
      </c>
      <c r="J38" s="160">
        <f>0</f>
        <v>0</v>
      </c>
      <c r="K38" s="40"/>
      <c r="L38" s="148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6" t="s">
        <v>51</v>
      </c>
      <c r="F39" s="160">
        <f>ROUND((SUM(BI89:BI141)),  2)</f>
        <v>0</v>
      </c>
      <c r="G39" s="40"/>
      <c r="H39" s="40"/>
      <c r="I39" s="161">
        <v>0</v>
      </c>
      <c r="J39" s="160">
        <f>0</f>
        <v>0</v>
      </c>
      <c r="K39" s="40"/>
      <c r="L39" s="148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6.96" customHeight="1">
      <c r="A40" s="40"/>
      <c r="B40" s="46"/>
      <c r="C40" s="40"/>
      <c r="D40" s="40"/>
      <c r="E40" s="40"/>
      <c r="F40" s="40"/>
      <c r="G40" s="40"/>
      <c r="H40" s="40"/>
      <c r="I40" s="40"/>
      <c r="J40" s="40"/>
      <c r="K40" s="40"/>
      <c r="L40" s="148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s="2" customFormat="1" ht="25.44" customHeight="1">
      <c r="A41" s="40"/>
      <c r="B41" s="46"/>
      <c r="C41" s="162"/>
      <c r="D41" s="163" t="s">
        <v>52</v>
      </c>
      <c r="E41" s="164"/>
      <c r="F41" s="164"/>
      <c r="G41" s="165" t="s">
        <v>53</v>
      </c>
      <c r="H41" s="166" t="s">
        <v>54</v>
      </c>
      <c r="I41" s="164"/>
      <c r="J41" s="167">
        <f>SUM(J32:J39)</f>
        <v>0</v>
      </c>
      <c r="K41" s="168"/>
      <c r="L41" s="148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14.4" customHeight="1">
      <c r="A42" s="40"/>
      <c r="B42" s="169"/>
      <c r="C42" s="170"/>
      <c r="D42" s="170"/>
      <c r="E42" s="170"/>
      <c r="F42" s="170"/>
      <c r="G42" s="170"/>
      <c r="H42" s="170"/>
      <c r="I42" s="170"/>
      <c r="J42" s="170"/>
      <c r="K42" s="170"/>
      <c r="L42" s="148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6" s="2" customFormat="1" ht="6.96" customHeight="1">
      <c r="A46" s="40"/>
      <c r="B46" s="171"/>
      <c r="C46" s="172"/>
      <c r="D46" s="172"/>
      <c r="E46" s="172"/>
      <c r="F46" s="172"/>
      <c r="G46" s="172"/>
      <c r="H46" s="172"/>
      <c r="I46" s="172"/>
      <c r="J46" s="172"/>
      <c r="K46" s="172"/>
      <c r="L46" s="148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24.96" customHeight="1">
      <c r="A47" s="40"/>
      <c r="B47" s="41"/>
      <c r="C47" s="25" t="s">
        <v>192</v>
      </c>
      <c r="D47" s="42"/>
      <c r="E47" s="42"/>
      <c r="F47" s="42"/>
      <c r="G47" s="42"/>
      <c r="H47" s="42"/>
      <c r="I47" s="42"/>
      <c r="J47" s="42"/>
      <c r="K47" s="42"/>
      <c r="L47" s="148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148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16</v>
      </c>
      <c r="D49" s="42"/>
      <c r="E49" s="42"/>
      <c r="F49" s="42"/>
      <c r="G49" s="42"/>
      <c r="H49" s="42"/>
      <c r="I49" s="42"/>
      <c r="J49" s="42"/>
      <c r="K49" s="42"/>
      <c r="L49" s="148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173" t="str">
        <f>E7</f>
        <v>MVE jez Rajhrad vč. rekonstrukce jezu a rybího přechodu</v>
      </c>
      <c r="F50" s="34"/>
      <c r="G50" s="34"/>
      <c r="H50" s="34"/>
      <c r="I50" s="42"/>
      <c r="J50" s="42"/>
      <c r="K50" s="42"/>
      <c r="L50" s="148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1" customFormat="1" ht="12" customHeight="1">
      <c r="B51" s="23"/>
      <c r="C51" s="34" t="s">
        <v>167</v>
      </c>
      <c r="D51" s="24"/>
      <c r="E51" s="24"/>
      <c r="F51" s="24"/>
      <c r="G51" s="24"/>
      <c r="H51" s="24"/>
      <c r="I51" s="24"/>
      <c r="J51" s="24"/>
      <c r="K51" s="24"/>
      <c r="L51" s="22"/>
    </row>
    <row r="52" s="2" customFormat="1" ht="16.5" customHeight="1">
      <c r="A52" s="40"/>
      <c r="B52" s="41"/>
      <c r="C52" s="42"/>
      <c r="D52" s="42"/>
      <c r="E52" s="173" t="s">
        <v>847</v>
      </c>
      <c r="F52" s="42"/>
      <c r="G52" s="42"/>
      <c r="H52" s="42"/>
      <c r="I52" s="42"/>
      <c r="J52" s="42"/>
      <c r="K52" s="42"/>
      <c r="L52" s="148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12" customHeight="1">
      <c r="A53" s="40"/>
      <c r="B53" s="41"/>
      <c r="C53" s="34" t="s">
        <v>848</v>
      </c>
      <c r="D53" s="42"/>
      <c r="E53" s="42"/>
      <c r="F53" s="42"/>
      <c r="G53" s="42"/>
      <c r="H53" s="42"/>
      <c r="I53" s="42"/>
      <c r="J53" s="42"/>
      <c r="K53" s="42"/>
      <c r="L53" s="148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6.5" customHeight="1">
      <c r="A54" s="40"/>
      <c r="B54" s="41"/>
      <c r="C54" s="42"/>
      <c r="D54" s="42"/>
      <c r="E54" s="71" t="str">
        <f>E11</f>
        <v>SO 05 - Komunikace a zpevněné plochy</v>
      </c>
      <c r="F54" s="42"/>
      <c r="G54" s="42"/>
      <c r="H54" s="42"/>
      <c r="I54" s="42"/>
      <c r="J54" s="42"/>
      <c r="K54" s="42"/>
      <c r="L54" s="148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6.96" customHeight="1">
      <c r="A55" s="40"/>
      <c r="B55" s="41"/>
      <c r="C55" s="42"/>
      <c r="D55" s="42"/>
      <c r="E55" s="42"/>
      <c r="F55" s="42"/>
      <c r="G55" s="42"/>
      <c r="H55" s="42"/>
      <c r="I55" s="42"/>
      <c r="J55" s="42"/>
      <c r="K55" s="42"/>
      <c r="L55" s="148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2" customHeight="1">
      <c r="A56" s="40"/>
      <c r="B56" s="41"/>
      <c r="C56" s="34" t="s">
        <v>21</v>
      </c>
      <c r="D56" s="42"/>
      <c r="E56" s="42"/>
      <c r="F56" s="29" t="str">
        <f>F14</f>
        <v xml:space="preserve">Svratka, říční km 29,430 – jez </v>
      </c>
      <c r="G56" s="42"/>
      <c r="H56" s="42"/>
      <c r="I56" s="34" t="s">
        <v>23</v>
      </c>
      <c r="J56" s="74" t="str">
        <f>IF(J14="","",J14)</f>
        <v>2. 5. 2023</v>
      </c>
      <c r="K56" s="42"/>
      <c r="L56" s="148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6.96" customHeight="1">
      <c r="A57" s="40"/>
      <c r="B57" s="41"/>
      <c r="C57" s="42"/>
      <c r="D57" s="42"/>
      <c r="E57" s="42"/>
      <c r="F57" s="42"/>
      <c r="G57" s="42"/>
      <c r="H57" s="42"/>
      <c r="I57" s="42"/>
      <c r="J57" s="42"/>
      <c r="K57" s="42"/>
      <c r="L57" s="148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5.15" customHeight="1">
      <c r="A58" s="40"/>
      <c r="B58" s="41"/>
      <c r="C58" s="34" t="s">
        <v>25</v>
      </c>
      <c r="D58" s="42"/>
      <c r="E58" s="42"/>
      <c r="F58" s="29" t="str">
        <f>E17</f>
        <v>Povodí Moravy, státní podnik</v>
      </c>
      <c r="G58" s="42"/>
      <c r="H58" s="42"/>
      <c r="I58" s="34" t="s">
        <v>33</v>
      </c>
      <c r="J58" s="38" t="str">
        <f>E23</f>
        <v>AQUATIS a. s.</v>
      </c>
      <c r="K58" s="42"/>
      <c r="L58" s="148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15.15" customHeight="1">
      <c r="A59" s="40"/>
      <c r="B59" s="41"/>
      <c r="C59" s="34" t="s">
        <v>31</v>
      </c>
      <c r="D59" s="42"/>
      <c r="E59" s="42"/>
      <c r="F59" s="29" t="str">
        <f>IF(E20="","",E20)</f>
        <v>Vyplň údaj</v>
      </c>
      <c r="G59" s="42"/>
      <c r="H59" s="42"/>
      <c r="I59" s="34" t="s">
        <v>38</v>
      </c>
      <c r="J59" s="38" t="str">
        <f>E26</f>
        <v>Bc. Aneta Patková</v>
      </c>
      <c r="K59" s="42"/>
      <c r="L59" s="148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s="2" customFormat="1" ht="10.32" customHeight="1">
      <c r="A60" s="40"/>
      <c r="B60" s="41"/>
      <c r="C60" s="42"/>
      <c r="D60" s="42"/>
      <c r="E60" s="42"/>
      <c r="F60" s="42"/>
      <c r="G60" s="42"/>
      <c r="H60" s="42"/>
      <c r="I60" s="42"/>
      <c r="J60" s="42"/>
      <c r="K60" s="42"/>
      <c r="L60" s="148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s="2" customFormat="1" ht="29.28" customHeight="1">
      <c r="A61" s="40"/>
      <c r="B61" s="41"/>
      <c r="C61" s="174" t="s">
        <v>193</v>
      </c>
      <c r="D61" s="175"/>
      <c r="E61" s="175"/>
      <c r="F61" s="175"/>
      <c r="G61" s="175"/>
      <c r="H61" s="175"/>
      <c r="I61" s="175"/>
      <c r="J61" s="176" t="s">
        <v>194</v>
      </c>
      <c r="K61" s="175"/>
      <c r="L61" s="148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10.32" customHeight="1">
      <c r="A62" s="40"/>
      <c r="B62" s="41"/>
      <c r="C62" s="42"/>
      <c r="D62" s="42"/>
      <c r="E62" s="42"/>
      <c r="F62" s="42"/>
      <c r="G62" s="42"/>
      <c r="H62" s="42"/>
      <c r="I62" s="42"/>
      <c r="J62" s="42"/>
      <c r="K62" s="42"/>
      <c r="L62" s="148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22.8" customHeight="1">
      <c r="A63" s="40"/>
      <c r="B63" s="41"/>
      <c r="C63" s="177" t="s">
        <v>74</v>
      </c>
      <c r="D63" s="42"/>
      <c r="E63" s="42"/>
      <c r="F63" s="42"/>
      <c r="G63" s="42"/>
      <c r="H63" s="42"/>
      <c r="I63" s="42"/>
      <c r="J63" s="104">
        <f>J89</f>
        <v>0</v>
      </c>
      <c r="K63" s="42"/>
      <c r="L63" s="148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  <c r="AU63" s="19" t="s">
        <v>195</v>
      </c>
    </row>
    <row r="64" s="9" customFormat="1" ht="24.96" customHeight="1">
      <c r="A64" s="9"/>
      <c r="B64" s="178"/>
      <c r="C64" s="179"/>
      <c r="D64" s="180" t="s">
        <v>196</v>
      </c>
      <c r="E64" s="181"/>
      <c r="F64" s="181"/>
      <c r="G64" s="181"/>
      <c r="H64" s="181"/>
      <c r="I64" s="181"/>
      <c r="J64" s="182">
        <f>J90</f>
        <v>0</v>
      </c>
      <c r="K64" s="179"/>
      <c r="L64" s="183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4"/>
      <c r="C65" s="127"/>
      <c r="D65" s="185" t="s">
        <v>2740</v>
      </c>
      <c r="E65" s="186"/>
      <c r="F65" s="186"/>
      <c r="G65" s="186"/>
      <c r="H65" s="186"/>
      <c r="I65" s="186"/>
      <c r="J65" s="187">
        <f>J91</f>
        <v>0</v>
      </c>
      <c r="K65" s="127"/>
      <c r="L65" s="18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4"/>
      <c r="C66" s="127"/>
      <c r="D66" s="185" t="s">
        <v>199</v>
      </c>
      <c r="E66" s="186"/>
      <c r="F66" s="186"/>
      <c r="G66" s="186"/>
      <c r="H66" s="186"/>
      <c r="I66" s="186"/>
      <c r="J66" s="187">
        <f>J118</f>
        <v>0</v>
      </c>
      <c r="K66" s="127"/>
      <c r="L66" s="188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4"/>
      <c r="C67" s="127"/>
      <c r="D67" s="185" t="s">
        <v>201</v>
      </c>
      <c r="E67" s="186"/>
      <c r="F67" s="186"/>
      <c r="G67" s="186"/>
      <c r="H67" s="186"/>
      <c r="I67" s="186"/>
      <c r="J67" s="187">
        <f>J138</f>
        <v>0</v>
      </c>
      <c r="K67" s="127"/>
      <c r="L67" s="188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2" customFormat="1" ht="21.84" customHeight="1">
      <c r="A68" s="40"/>
      <c r="B68" s="41"/>
      <c r="C68" s="42"/>
      <c r="D68" s="42"/>
      <c r="E68" s="42"/>
      <c r="F68" s="42"/>
      <c r="G68" s="42"/>
      <c r="H68" s="42"/>
      <c r="I68" s="42"/>
      <c r="J68" s="42"/>
      <c r="K68" s="42"/>
      <c r="L68" s="148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</row>
    <row r="69" s="2" customFormat="1" ht="6.96" customHeight="1">
      <c r="A69" s="40"/>
      <c r="B69" s="61"/>
      <c r="C69" s="62"/>
      <c r="D69" s="62"/>
      <c r="E69" s="62"/>
      <c r="F69" s="62"/>
      <c r="G69" s="62"/>
      <c r="H69" s="62"/>
      <c r="I69" s="62"/>
      <c r="J69" s="62"/>
      <c r="K69" s="62"/>
      <c r="L69" s="148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3" s="2" customFormat="1" ht="6.96" customHeight="1">
      <c r="A73" s="40"/>
      <c r="B73" s="63"/>
      <c r="C73" s="64"/>
      <c r="D73" s="64"/>
      <c r="E73" s="64"/>
      <c r="F73" s="64"/>
      <c r="G73" s="64"/>
      <c r="H73" s="64"/>
      <c r="I73" s="64"/>
      <c r="J73" s="64"/>
      <c r="K73" s="64"/>
      <c r="L73" s="148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24.96" customHeight="1">
      <c r="A74" s="40"/>
      <c r="B74" s="41"/>
      <c r="C74" s="25" t="s">
        <v>204</v>
      </c>
      <c r="D74" s="42"/>
      <c r="E74" s="42"/>
      <c r="F74" s="42"/>
      <c r="G74" s="42"/>
      <c r="H74" s="42"/>
      <c r="I74" s="42"/>
      <c r="J74" s="42"/>
      <c r="K74" s="42"/>
      <c r="L74" s="148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6.96" customHeight="1">
      <c r="A75" s="40"/>
      <c r="B75" s="41"/>
      <c r="C75" s="42"/>
      <c r="D75" s="42"/>
      <c r="E75" s="42"/>
      <c r="F75" s="42"/>
      <c r="G75" s="42"/>
      <c r="H75" s="42"/>
      <c r="I75" s="42"/>
      <c r="J75" s="42"/>
      <c r="K75" s="42"/>
      <c r="L75" s="148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2" customHeight="1">
      <c r="A76" s="40"/>
      <c r="B76" s="41"/>
      <c r="C76" s="34" t="s">
        <v>16</v>
      </c>
      <c r="D76" s="42"/>
      <c r="E76" s="42"/>
      <c r="F76" s="42"/>
      <c r="G76" s="42"/>
      <c r="H76" s="42"/>
      <c r="I76" s="42"/>
      <c r="J76" s="42"/>
      <c r="K76" s="42"/>
      <c r="L76" s="148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6.5" customHeight="1">
      <c r="A77" s="40"/>
      <c r="B77" s="41"/>
      <c r="C77" s="42"/>
      <c r="D77" s="42"/>
      <c r="E77" s="173" t="str">
        <f>E7</f>
        <v>MVE jez Rajhrad vč. rekonstrukce jezu a rybího přechodu</v>
      </c>
      <c r="F77" s="34"/>
      <c r="G77" s="34"/>
      <c r="H77" s="34"/>
      <c r="I77" s="42"/>
      <c r="J77" s="42"/>
      <c r="K77" s="42"/>
      <c r="L77" s="148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1" customFormat="1" ht="12" customHeight="1">
      <c r="B78" s="23"/>
      <c r="C78" s="34" t="s">
        <v>167</v>
      </c>
      <c r="D78" s="24"/>
      <c r="E78" s="24"/>
      <c r="F78" s="24"/>
      <c r="G78" s="24"/>
      <c r="H78" s="24"/>
      <c r="I78" s="24"/>
      <c r="J78" s="24"/>
      <c r="K78" s="24"/>
      <c r="L78" s="22"/>
    </row>
    <row r="79" s="2" customFormat="1" ht="16.5" customHeight="1">
      <c r="A79" s="40"/>
      <c r="B79" s="41"/>
      <c r="C79" s="42"/>
      <c r="D79" s="42"/>
      <c r="E79" s="173" t="s">
        <v>847</v>
      </c>
      <c r="F79" s="42"/>
      <c r="G79" s="42"/>
      <c r="H79" s="42"/>
      <c r="I79" s="42"/>
      <c r="J79" s="42"/>
      <c r="K79" s="42"/>
      <c r="L79" s="148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2" customHeight="1">
      <c r="A80" s="40"/>
      <c r="B80" s="41"/>
      <c r="C80" s="34" t="s">
        <v>848</v>
      </c>
      <c r="D80" s="42"/>
      <c r="E80" s="42"/>
      <c r="F80" s="42"/>
      <c r="G80" s="42"/>
      <c r="H80" s="42"/>
      <c r="I80" s="42"/>
      <c r="J80" s="42"/>
      <c r="K80" s="42"/>
      <c r="L80" s="148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6.5" customHeight="1">
      <c r="A81" s="40"/>
      <c r="B81" s="41"/>
      <c r="C81" s="42"/>
      <c r="D81" s="42"/>
      <c r="E81" s="71" t="str">
        <f>E11</f>
        <v>SO 05 - Komunikace a zpevněné plochy</v>
      </c>
      <c r="F81" s="42"/>
      <c r="G81" s="42"/>
      <c r="H81" s="42"/>
      <c r="I81" s="42"/>
      <c r="J81" s="42"/>
      <c r="K81" s="42"/>
      <c r="L81" s="148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6.96" customHeight="1">
      <c r="A82" s="40"/>
      <c r="B82" s="41"/>
      <c r="C82" s="42"/>
      <c r="D82" s="42"/>
      <c r="E82" s="42"/>
      <c r="F82" s="42"/>
      <c r="G82" s="42"/>
      <c r="H82" s="42"/>
      <c r="I82" s="42"/>
      <c r="J82" s="42"/>
      <c r="K82" s="42"/>
      <c r="L82" s="148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2" customHeight="1">
      <c r="A83" s="40"/>
      <c r="B83" s="41"/>
      <c r="C83" s="34" t="s">
        <v>21</v>
      </c>
      <c r="D83" s="42"/>
      <c r="E83" s="42"/>
      <c r="F83" s="29" t="str">
        <f>F14</f>
        <v xml:space="preserve">Svratka, říční km 29,430 – jez </v>
      </c>
      <c r="G83" s="42"/>
      <c r="H83" s="42"/>
      <c r="I83" s="34" t="s">
        <v>23</v>
      </c>
      <c r="J83" s="74" t="str">
        <f>IF(J14="","",J14)</f>
        <v>2. 5. 2023</v>
      </c>
      <c r="K83" s="42"/>
      <c r="L83" s="148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6.96" customHeight="1">
      <c r="A84" s="40"/>
      <c r="B84" s="41"/>
      <c r="C84" s="42"/>
      <c r="D84" s="42"/>
      <c r="E84" s="42"/>
      <c r="F84" s="42"/>
      <c r="G84" s="42"/>
      <c r="H84" s="42"/>
      <c r="I84" s="42"/>
      <c r="J84" s="42"/>
      <c r="K84" s="42"/>
      <c r="L84" s="148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5.15" customHeight="1">
      <c r="A85" s="40"/>
      <c r="B85" s="41"/>
      <c r="C85" s="34" t="s">
        <v>25</v>
      </c>
      <c r="D85" s="42"/>
      <c r="E85" s="42"/>
      <c r="F85" s="29" t="str">
        <f>E17</f>
        <v>Povodí Moravy, státní podnik</v>
      </c>
      <c r="G85" s="42"/>
      <c r="H85" s="42"/>
      <c r="I85" s="34" t="s">
        <v>33</v>
      </c>
      <c r="J85" s="38" t="str">
        <f>E23</f>
        <v>AQUATIS a. s.</v>
      </c>
      <c r="K85" s="42"/>
      <c r="L85" s="148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15.15" customHeight="1">
      <c r="A86" s="40"/>
      <c r="B86" s="41"/>
      <c r="C86" s="34" t="s">
        <v>31</v>
      </c>
      <c r="D86" s="42"/>
      <c r="E86" s="42"/>
      <c r="F86" s="29" t="str">
        <f>IF(E20="","",E20)</f>
        <v>Vyplň údaj</v>
      </c>
      <c r="G86" s="42"/>
      <c r="H86" s="42"/>
      <c r="I86" s="34" t="s">
        <v>38</v>
      </c>
      <c r="J86" s="38" t="str">
        <f>E26</f>
        <v>Bc. Aneta Patková</v>
      </c>
      <c r="K86" s="42"/>
      <c r="L86" s="148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10.32" customHeight="1">
      <c r="A87" s="40"/>
      <c r="B87" s="41"/>
      <c r="C87" s="42"/>
      <c r="D87" s="42"/>
      <c r="E87" s="42"/>
      <c r="F87" s="42"/>
      <c r="G87" s="42"/>
      <c r="H87" s="42"/>
      <c r="I87" s="42"/>
      <c r="J87" s="42"/>
      <c r="K87" s="42"/>
      <c r="L87" s="148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11" customFormat="1" ht="29.28" customHeight="1">
      <c r="A88" s="189"/>
      <c r="B88" s="190"/>
      <c r="C88" s="191" t="s">
        <v>205</v>
      </c>
      <c r="D88" s="192" t="s">
        <v>61</v>
      </c>
      <c r="E88" s="192" t="s">
        <v>57</v>
      </c>
      <c r="F88" s="192" t="s">
        <v>58</v>
      </c>
      <c r="G88" s="192" t="s">
        <v>206</v>
      </c>
      <c r="H88" s="192" t="s">
        <v>207</v>
      </c>
      <c r="I88" s="192" t="s">
        <v>208</v>
      </c>
      <c r="J88" s="192" t="s">
        <v>194</v>
      </c>
      <c r="K88" s="193" t="s">
        <v>209</v>
      </c>
      <c r="L88" s="194"/>
      <c r="M88" s="94" t="s">
        <v>19</v>
      </c>
      <c r="N88" s="95" t="s">
        <v>46</v>
      </c>
      <c r="O88" s="95" t="s">
        <v>210</v>
      </c>
      <c r="P88" s="95" t="s">
        <v>211</v>
      </c>
      <c r="Q88" s="95" t="s">
        <v>212</v>
      </c>
      <c r="R88" s="95" t="s">
        <v>213</v>
      </c>
      <c r="S88" s="95" t="s">
        <v>214</v>
      </c>
      <c r="T88" s="96" t="s">
        <v>215</v>
      </c>
      <c r="U88" s="189"/>
      <c r="V88" s="189"/>
      <c r="W88" s="189"/>
      <c r="X88" s="189"/>
      <c r="Y88" s="189"/>
      <c r="Z88" s="189"/>
      <c r="AA88" s="189"/>
      <c r="AB88" s="189"/>
      <c r="AC88" s="189"/>
      <c r="AD88" s="189"/>
      <c r="AE88" s="189"/>
    </row>
    <row r="89" s="2" customFormat="1" ht="22.8" customHeight="1">
      <c r="A89" s="40"/>
      <c r="B89" s="41"/>
      <c r="C89" s="101" t="s">
        <v>216</v>
      </c>
      <c r="D89" s="42"/>
      <c r="E89" s="42"/>
      <c r="F89" s="42"/>
      <c r="G89" s="42"/>
      <c r="H89" s="42"/>
      <c r="I89" s="42"/>
      <c r="J89" s="195">
        <f>BK89</f>
        <v>0</v>
      </c>
      <c r="K89" s="42"/>
      <c r="L89" s="46"/>
      <c r="M89" s="97"/>
      <c r="N89" s="196"/>
      <c r="O89" s="98"/>
      <c r="P89" s="197">
        <f>P90</f>
        <v>0</v>
      </c>
      <c r="Q89" s="98"/>
      <c r="R89" s="197">
        <f>R90</f>
        <v>47.395611000000002</v>
      </c>
      <c r="S89" s="98"/>
      <c r="T89" s="198">
        <f>T90</f>
        <v>0</v>
      </c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T89" s="19" t="s">
        <v>75</v>
      </c>
      <c r="AU89" s="19" t="s">
        <v>195</v>
      </c>
      <c r="BK89" s="199">
        <f>BK90</f>
        <v>0</v>
      </c>
    </row>
    <row r="90" s="12" customFormat="1" ht="25.92" customHeight="1">
      <c r="A90" s="12"/>
      <c r="B90" s="200"/>
      <c r="C90" s="201"/>
      <c r="D90" s="202" t="s">
        <v>75</v>
      </c>
      <c r="E90" s="203" t="s">
        <v>217</v>
      </c>
      <c r="F90" s="203" t="s">
        <v>218</v>
      </c>
      <c r="G90" s="201"/>
      <c r="H90" s="201"/>
      <c r="I90" s="204"/>
      <c r="J90" s="205">
        <f>BK90</f>
        <v>0</v>
      </c>
      <c r="K90" s="201"/>
      <c r="L90" s="206"/>
      <c r="M90" s="207"/>
      <c r="N90" s="208"/>
      <c r="O90" s="208"/>
      <c r="P90" s="209">
        <f>P91+P118+P138</f>
        <v>0</v>
      </c>
      <c r="Q90" s="208"/>
      <c r="R90" s="209">
        <f>R91+R118+R138</f>
        <v>47.395611000000002</v>
      </c>
      <c r="S90" s="208"/>
      <c r="T90" s="210">
        <f>T91+T118+T138</f>
        <v>0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11" t="s">
        <v>84</v>
      </c>
      <c r="AT90" s="212" t="s">
        <v>75</v>
      </c>
      <c r="AU90" s="212" t="s">
        <v>76</v>
      </c>
      <c r="AY90" s="211" t="s">
        <v>219</v>
      </c>
      <c r="BK90" s="213">
        <f>BK91+BK118+BK138</f>
        <v>0</v>
      </c>
    </row>
    <row r="91" s="12" customFormat="1" ht="22.8" customHeight="1">
      <c r="A91" s="12"/>
      <c r="B91" s="200"/>
      <c r="C91" s="201"/>
      <c r="D91" s="202" t="s">
        <v>75</v>
      </c>
      <c r="E91" s="214" t="s">
        <v>254</v>
      </c>
      <c r="F91" s="214" t="s">
        <v>2741</v>
      </c>
      <c r="G91" s="201"/>
      <c r="H91" s="201"/>
      <c r="I91" s="204"/>
      <c r="J91" s="215">
        <f>BK91</f>
        <v>0</v>
      </c>
      <c r="K91" s="201"/>
      <c r="L91" s="206"/>
      <c r="M91" s="207"/>
      <c r="N91" s="208"/>
      <c r="O91" s="208"/>
      <c r="P91" s="209">
        <f>SUM(P92:P117)</f>
        <v>0</v>
      </c>
      <c r="Q91" s="208"/>
      <c r="R91" s="209">
        <f>SUM(R92:R117)</f>
        <v>0</v>
      </c>
      <c r="S91" s="208"/>
      <c r="T91" s="210">
        <f>SUM(T92:T117)</f>
        <v>0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211" t="s">
        <v>84</v>
      </c>
      <c r="AT91" s="212" t="s">
        <v>75</v>
      </c>
      <c r="AU91" s="212" t="s">
        <v>84</v>
      </c>
      <c r="AY91" s="211" t="s">
        <v>219</v>
      </c>
      <c r="BK91" s="213">
        <f>SUM(BK92:BK117)</f>
        <v>0</v>
      </c>
    </row>
    <row r="92" s="2" customFormat="1" ht="16.5" customHeight="1">
      <c r="A92" s="40"/>
      <c r="B92" s="41"/>
      <c r="C92" s="216" t="s">
        <v>84</v>
      </c>
      <c r="D92" s="216" t="s">
        <v>221</v>
      </c>
      <c r="E92" s="217" t="s">
        <v>2742</v>
      </c>
      <c r="F92" s="218" t="s">
        <v>2743</v>
      </c>
      <c r="G92" s="219" t="s">
        <v>152</v>
      </c>
      <c r="H92" s="220">
        <v>292</v>
      </c>
      <c r="I92" s="221"/>
      <c r="J92" s="222">
        <f>ROUND(I92*H92,2)</f>
        <v>0</v>
      </c>
      <c r="K92" s="218" t="s">
        <v>224</v>
      </c>
      <c r="L92" s="46"/>
      <c r="M92" s="223" t="s">
        <v>19</v>
      </c>
      <c r="N92" s="224" t="s">
        <v>47</v>
      </c>
      <c r="O92" s="86"/>
      <c r="P92" s="225">
        <f>O92*H92</f>
        <v>0</v>
      </c>
      <c r="Q92" s="225">
        <v>0</v>
      </c>
      <c r="R92" s="225">
        <f>Q92*H92</f>
        <v>0</v>
      </c>
      <c r="S92" s="225">
        <v>0</v>
      </c>
      <c r="T92" s="226">
        <f>S92*H92</f>
        <v>0</v>
      </c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R92" s="227" t="s">
        <v>225</v>
      </c>
      <c r="AT92" s="227" t="s">
        <v>221</v>
      </c>
      <c r="AU92" s="227" t="s">
        <v>86</v>
      </c>
      <c r="AY92" s="19" t="s">
        <v>219</v>
      </c>
      <c r="BE92" s="228">
        <f>IF(N92="základní",J92,0)</f>
        <v>0</v>
      </c>
      <c r="BF92" s="228">
        <f>IF(N92="snížená",J92,0)</f>
        <v>0</v>
      </c>
      <c r="BG92" s="228">
        <f>IF(N92="zákl. přenesená",J92,0)</f>
        <v>0</v>
      </c>
      <c r="BH92" s="228">
        <f>IF(N92="sníž. přenesená",J92,0)</f>
        <v>0</v>
      </c>
      <c r="BI92" s="228">
        <f>IF(N92="nulová",J92,0)</f>
        <v>0</v>
      </c>
      <c r="BJ92" s="19" t="s">
        <v>84</v>
      </c>
      <c r="BK92" s="228">
        <f>ROUND(I92*H92,2)</f>
        <v>0</v>
      </c>
      <c r="BL92" s="19" t="s">
        <v>225</v>
      </c>
      <c r="BM92" s="227" t="s">
        <v>2744</v>
      </c>
    </row>
    <row r="93" s="2" customFormat="1">
      <c r="A93" s="40"/>
      <c r="B93" s="41"/>
      <c r="C93" s="42"/>
      <c r="D93" s="229" t="s">
        <v>227</v>
      </c>
      <c r="E93" s="42"/>
      <c r="F93" s="230" t="s">
        <v>2745</v>
      </c>
      <c r="G93" s="42"/>
      <c r="H93" s="42"/>
      <c r="I93" s="231"/>
      <c r="J93" s="42"/>
      <c r="K93" s="42"/>
      <c r="L93" s="46"/>
      <c r="M93" s="232"/>
      <c r="N93" s="233"/>
      <c r="O93" s="86"/>
      <c r="P93" s="86"/>
      <c r="Q93" s="86"/>
      <c r="R93" s="86"/>
      <c r="S93" s="86"/>
      <c r="T93" s="87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T93" s="19" t="s">
        <v>227</v>
      </c>
      <c r="AU93" s="19" t="s">
        <v>86</v>
      </c>
    </row>
    <row r="94" s="2" customFormat="1">
      <c r="A94" s="40"/>
      <c r="B94" s="41"/>
      <c r="C94" s="42"/>
      <c r="D94" s="234" t="s">
        <v>229</v>
      </c>
      <c r="E94" s="42"/>
      <c r="F94" s="235" t="s">
        <v>2746</v>
      </c>
      <c r="G94" s="42"/>
      <c r="H94" s="42"/>
      <c r="I94" s="231"/>
      <c r="J94" s="42"/>
      <c r="K94" s="42"/>
      <c r="L94" s="46"/>
      <c r="M94" s="232"/>
      <c r="N94" s="233"/>
      <c r="O94" s="86"/>
      <c r="P94" s="86"/>
      <c r="Q94" s="86"/>
      <c r="R94" s="86"/>
      <c r="S94" s="86"/>
      <c r="T94" s="87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T94" s="19" t="s">
        <v>229</v>
      </c>
      <c r="AU94" s="19" t="s">
        <v>86</v>
      </c>
    </row>
    <row r="95" s="2" customFormat="1">
      <c r="A95" s="40"/>
      <c r="B95" s="41"/>
      <c r="C95" s="42"/>
      <c r="D95" s="229" t="s">
        <v>275</v>
      </c>
      <c r="E95" s="42"/>
      <c r="F95" s="268" t="s">
        <v>2747</v>
      </c>
      <c r="G95" s="42"/>
      <c r="H95" s="42"/>
      <c r="I95" s="231"/>
      <c r="J95" s="42"/>
      <c r="K95" s="42"/>
      <c r="L95" s="46"/>
      <c r="M95" s="232"/>
      <c r="N95" s="233"/>
      <c r="O95" s="86"/>
      <c r="P95" s="86"/>
      <c r="Q95" s="86"/>
      <c r="R95" s="86"/>
      <c r="S95" s="86"/>
      <c r="T95" s="87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T95" s="19" t="s">
        <v>275</v>
      </c>
      <c r="AU95" s="19" t="s">
        <v>86</v>
      </c>
    </row>
    <row r="96" s="14" customFormat="1">
      <c r="A96" s="14"/>
      <c r="B96" s="246"/>
      <c r="C96" s="247"/>
      <c r="D96" s="229" t="s">
        <v>231</v>
      </c>
      <c r="E96" s="248" t="s">
        <v>19</v>
      </c>
      <c r="F96" s="249" t="s">
        <v>2748</v>
      </c>
      <c r="G96" s="247"/>
      <c r="H96" s="250">
        <v>292</v>
      </c>
      <c r="I96" s="251"/>
      <c r="J96" s="247"/>
      <c r="K96" s="247"/>
      <c r="L96" s="252"/>
      <c r="M96" s="253"/>
      <c r="N96" s="254"/>
      <c r="O96" s="254"/>
      <c r="P96" s="254"/>
      <c r="Q96" s="254"/>
      <c r="R96" s="254"/>
      <c r="S96" s="254"/>
      <c r="T96" s="255"/>
      <c r="U96" s="14"/>
      <c r="V96" s="14"/>
      <c r="W96" s="14"/>
      <c r="X96" s="14"/>
      <c r="Y96" s="14"/>
      <c r="Z96" s="14"/>
      <c r="AA96" s="14"/>
      <c r="AB96" s="14"/>
      <c r="AC96" s="14"/>
      <c r="AD96" s="14"/>
      <c r="AE96" s="14"/>
      <c r="AT96" s="256" t="s">
        <v>231</v>
      </c>
      <c r="AU96" s="256" t="s">
        <v>86</v>
      </c>
      <c r="AV96" s="14" t="s">
        <v>86</v>
      </c>
      <c r="AW96" s="14" t="s">
        <v>37</v>
      </c>
      <c r="AX96" s="14" t="s">
        <v>84</v>
      </c>
      <c r="AY96" s="256" t="s">
        <v>219</v>
      </c>
    </row>
    <row r="97" s="2" customFormat="1" ht="16.5" customHeight="1">
      <c r="A97" s="40"/>
      <c r="B97" s="41"/>
      <c r="C97" s="216" t="s">
        <v>86</v>
      </c>
      <c r="D97" s="216" t="s">
        <v>221</v>
      </c>
      <c r="E97" s="217" t="s">
        <v>2742</v>
      </c>
      <c r="F97" s="218" t="s">
        <v>2743</v>
      </c>
      <c r="G97" s="219" t="s">
        <v>152</v>
      </c>
      <c r="H97" s="220">
        <v>292</v>
      </c>
      <c r="I97" s="221"/>
      <c r="J97" s="222">
        <f>ROUND(I97*H97,2)</f>
        <v>0</v>
      </c>
      <c r="K97" s="218" t="s">
        <v>224</v>
      </c>
      <c r="L97" s="46"/>
      <c r="M97" s="223" t="s">
        <v>19</v>
      </c>
      <c r="N97" s="224" t="s">
        <v>47</v>
      </c>
      <c r="O97" s="86"/>
      <c r="P97" s="225">
        <f>O97*H97</f>
        <v>0</v>
      </c>
      <c r="Q97" s="225">
        <v>0</v>
      </c>
      <c r="R97" s="225">
        <f>Q97*H97</f>
        <v>0</v>
      </c>
      <c r="S97" s="225">
        <v>0</v>
      </c>
      <c r="T97" s="226">
        <f>S97*H97</f>
        <v>0</v>
      </c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R97" s="227" t="s">
        <v>225</v>
      </c>
      <c r="AT97" s="227" t="s">
        <v>221</v>
      </c>
      <c r="AU97" s="227" t="s">
        <v>86</v>
      </c>
      <c r="AY97" s="19" t="s">
        <v>219</v>
      </c>
      <c r="BE97" s="228">
        <f>IF(N97="základní",J97,0)</f>
        <v>0</v>
      </c>
      <c r="BF97" s="228">
        <f>IF(N97="snížená",J97,0)</f>
        <v>0</v>
      </c>
      <c r="BG97" s="228">
        <f>IF(N97="zákl. přenesená",J97,0)</f>
        <v>0</v>
      </c>
      <c r="BH97" s="228">
        <f>IF(N97="sníž. přenesená",J97,0)</f>
        <v>0</v>
      </c>
      <c r="BI97" s="228">
        <f>IF(N97="nulová",J97,0)</f>
        <v>0</v>
      </c>
      <c r="BJ97" s="19" t="s">
        <v>84</v>
      </c>
      <c r="BK97" s="228">
        <f>ROUND(I97*H97,2)</f>
        <v>0</v>
      </c>
      <c r="BL97" s="19" t="s">
        <v>225</v>
      </c>
      <c r="BM97" s="227" t="s">
        <v>2749</v>
      </c>
    </row>
    <row r="98" s="2" customFormat="1">
      <c r="A98" s="40"/>
      <c r="B98" s="41"/>
      <c r="C98" s="42"/>
      <c r="D98" s="229" t="s">
        <v>227</v>
      </c>
      <c r="E98" s="42"/>
      <c r="F98" s="230" t="s">
        <v>2745</v>
      </c>
      <c r="G98" s="42"/>
      <c r="H98" s="42"/>
      <c r="I98" s="231"/>
      <c r="J98" s="42"/>
      <c r="K98" s="42"/>
      <c r="L98" s="46"/>
      <c r="M98" s="232"/>
      <c r="N98" s="233"/>
      <c r="O98" s="86"/>
      <c r="P98" s="86"/>
      <c r="Q98" s="86"/>
      <c r="R98" s="86"/>
      <c r="S98" s="86"/>
      <c r="T98" s="87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T98" s="19" t="s">
        <v>227</v>
      </c>
      <c r="AU98" s="19" t="s">
        <v>86</v>
      </c>
    </row>
    <row r="99" s="2" customFormat="1">
      <c r="A99" s="40"/>
      <c r="B99" s="41"/>
      <c r="C99" s="42"/>
      <c r="D99" s="234" t="s">
        <v>229</v>
      </c>
      <c r="E99" s="42"/>
      <c r="F99" s="235" t="s">
        <v>2746</v>
      </c>
      <c r="G99" s="42"/>
      <c r="H99" s="42"/>
      <c r="I99" s="231"/>
      <c r="J99" s="42"/>
      <c r="K99" s="42"/>
      <c r="L99" s="46"/>
      <c r="M99" s="232"/>
      <c r="N99" s="233"/>
      <c r="O99" s="86"/>
      <c r="P99" s="86"/>
      <c r="Q99" s="86"/>
      <c r="R99" s="86"/>
      <c r="S99" s="86"/>
      <c r="T99" s="87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T99" s="19" t="s">
        <v>229</v>
      </c>
      <c r="AU99" s="19" t="s">
        <v>86</v>
      </c>
    </row>
    <row r="100" s="14" customFormat="1">
      <c r="A100" s="14"/>
      <c r="B100" s="246"/>
      <c r="C100" s="247"/>
      <c r="D100" s="229" t="s">
        <v>231</v>
      </c>
      <c r="E100" s="248" t="s">
        <v>19</v>
      </c>
      <c r="F100" s="249" t="s">
        <v>2735</v>
      </c>
      <c r="G100" s="247"/>
      <c r="H100" s="250">
        <v>292</v>
      </c>
      <c r="I100" s="251"/>
      <c r="J100" s="247"/>
      <c r="K100" s="247"/>
      <c r="L100" s="252"/>
      <c r="M100" s="253"/>
      <c r="N100" s="254"/>
      <c r="O100" s="254"/>
      <c r="P100" s="254"/>
      <c r="Q100" s="254"/>
      <c r="R100" s="254"/>
      <c r="S100" s="254"/>
      <c r="T100" s="255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T100" s="256" t="s">
        <v>231</v>
      </c>
      <c r="AU100" s="256" t="s">
        <v>86</v>
      </c>
      <c r="AV100" s="14" t="s">
        <v>86</v>
      </c>
      <c r="AW100" s="14" t="s">
        <v>37</v>
      </c>
      <c r="AX100" s="14" t="s">
        <v>84</v>
      </c>
      <c r="AY100" s="256" t="s">
        <v>219</v>
      </c>
    </row>
    <row r="101" s="2" customFormat="1" ht="16.5" customHeight="1">
      <c r="A101" s="40"/>
      <c r="B101" s="41"/>
      <c r="C101" s="216" t="s">
        <v>111</v>
      </c>
      <c r="D101" s="216" t="s">
        <v>221</v>
      </c>
      <c r="E101" s="217" t="s">
        <v>2750</v>
      </c>
      <c r="F101" s="218" t="s">
        <v>2751</v>
      </c>
      <c r="G101" s="219" t="s">
        <v>152</v>
      </c>
      <c r="H101" s="220">
        <v>292</v>
      </c>
      <c r="I101" s="221"/>
      <c r="J101" s="222">
        <f>ROUND(I101*H101,2)</f>
        <v>0</v>
      </c>
      <c r="K101" s="218" t="s">
        <v>224</v>
      </c>
      <c r="L101" s="46"/>
      <c r="M101" s="223" t="s">
        <v>19</v>
      </c>
      <c r="N101" s="224" t="s">
        <v>47</v>
      </c>
      <c r="O101" s="86"/>
      <c r="P101" s="225">
        <f>O101*H101</f>
        <v>0</v>
      </c>
      <c r="Q101" s="225">
        <v>0</v>
      </c>
      <c r="R101" s="225">
        <f>Q101*H101</f>
        <v>0</v>
      </c>
      <c r="S101" s="225">
        <v>0</v>
      </c>
      <c r="T101" s="226">
        <f>S101*H101</f>
        <v>0</v>
      </c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R101" s="227" t="s">
        <v>225</v>
      </c>
      <c r="AT101" s="227" t="s">
        <v>221</v>
      </c>
      <c r="AU101" s="227" t="s">
        <v>86</v>
      </c>
      <c r="AY101" s="19" t="s">
        <v>219</v>
      </c>
      <c r="BE101" s="228">
        <f>IF(N101="základní",J101,0)</f>
        <v>0</v>
      </c>
      <c r="BF101" s="228">
        <f>IF(N101="snížená",J101,0)</f>
        <v>0</v>
      </c>
      <c r="BG101" s="228">
        <f>IF(N101="zákl. přenesená",J101,0)</f>
        <v>0</v>
      </c>
      <c r="BH101" s="228">
        <f>IF(N101="sníž. přenesená",J101,0)</f>
        <v>0</v>
      </c>
      <c r="BI101" s="228">
        <f>IF(N101="nulová",J101,0)</f>
        <v>0</v>
      </c>
      <c r="BJ101" s="19" t="s">
        <v>84</v>
      </c>
      <c r="BK101" s="228">
        <f>ROUND(I101*H101,2)</f>
        <v>0</v>
      </c>
      <c r="BL101" s="19" t="s">
        <v>225</v>
      </c>
      <c r="BM101" s="227" t="s">
        <v>2752</v>
      </c>
    </row>
    <row r="102" s="2" customFormat="1">
      <c r="A102" s="40"/>
      <c r="B102" s="41"/>
      <c r="C102" s="42"/>
      <c r="D102" s="229" t="s">
        <v>227</v>
      </c>
      <c r="E102" s="42"/>
      <c r="F102" s="230" t="s">
        <v>2753</v>
      </c>
      <c r="G102" s="42"/>
      <c r="H102" s="42"/>
      <c r="I102" s="231"/>
      <c r="J102" s="42"/>
      <c r="K102" s="42"/>
      <c r="L102" s="46"/>
      <c r="M102" s="232"/>
      <c r="N102" s="233"/>
      <c r="O102" s="86"/>
      <c r="P102" s="86"/>
      <c r="Q102" s="86"/>
      <c r="R102" s="86"/>
      <c r="S102" s="86"/>
      <c r="T102" s="87"/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T102" s="19" t="s">
        <v>227</v>
      </c>
      <c r="AU102" s="19" t="s">
        <v>86</v>
      </c>
    </row>
    <row r="103" s="2" customFormat="1">
      <c r="A103" s="40"/>
      <c r="B103" s="41"/>
      <c r="C103" s="42"/>
      <c r="D103" s="234" t="s">
        <v>229</v>
      </c>
      <c r="E103" s="42"/>
      <c r="F103" s="235" t="s">
        <v>2754</v>
      </c>
      <c r="G103" s="42"/>
      <c r="H103" s="42"/>
      <c r="I103" s="231"/>
      <c r="J103" s="42"/>
      <c r="K103" s="42"/>
      <c r="L103" s="46"/>
      <c r="M103" s="232"/>
      <c r="N103" s="233"/>
      <c r="O103" s="86"/>
      <c r="P103" s="86"/>
      <c r="Q103" s="86"/>
      <c r="R103" s="86"/>
      <c r="S103" s="86"/>
      <c r="T103" s="87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T103" s="19" t="s">
        <v>229</v>
      </c>
      <c r="AU103" s="19" t="s">
        <v>86</v>
      </c>
    </row>
    <row r="104" s="14" customFormat="1">
      <c r="A104" s="14"/>
      <c r="B104" s="246"/>
      <c r="C104" s="247"/>
      <c r="D104" s="229" t="s">
        <v>231</v>
      </c>
      <c r="E104" s="248" t="s">
        <v>19</v>
      </c>
      <c r="F104" s="249" t="s">
        <v>2748</v>
      </c>
      <c r="G104" s="247"/>
      <c r="H104" s="250">
        <v>292</v>
      </c>
      <c r="I104" s="251"/>
      <c r="J104" s="247"/>
      <c r="K104" s="247"/>
      <c r="L104" s="252"/>
      <c r="M104" s="253"/>
      <c r="N104" s="254"/>
      <c r="O104" s="254"/>
      <c r="P104" s="254"/>
      <c r="Q104" s="254"/>
      <c r="R104" s="254"/>
      <c r="S104" s="254"/>
      <c r="T104" s="255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T104" s="256" t="s">
        <v>231</v>
      </c>
      <c r="AU104" s="256" t="s">
        <v>86</v>
      </c>
      <c r="AV104" s="14" t="s">
        <v>86</v>
      </c>
      <c r="AW104" s="14" t="s">
        <v>37</v>
      </c>
      <c r="AX104" s="14" t="s">
        <v>84</v>
      </c>
      <c r="AY104" s="256" t="s">
        <v>219</v>
      </c>
    </row>
    <row r="105" s="2" customFormat="1" ht="16.5" customHeight="1">
      <c r="A105" s="40"/>
      <c r="B105" s="41"/>
      <c r="C105" s="216" t="s">
        <v>225</v>
      </c>
      <c r="D105" s="216" t="s">
        <v>221</v>
      </c>
      <c r="E105" s="217" t="s">
        <v>2755</v>
      </c>
      <c r="F105" s="218" t="s">
        <v>2756</v>
      </c>
      <c r="G105" s="219" t="s">
        <v>152</v>
      </c>
      <c r="H105" s="220">
        <v>292</v>
      </c>
      <c r="I105" s="221"/>
      <c r="J105" s="222">
        <f>ROUND(I105*H105,2)</f>
        <v>0</v>
      </c>
      <c r="K105" s="218" t="s">
        <v>224</v>
      </c>
      <c r="L105" s="46"/>
      <c r="M105" s="223" t="s">
        <v>19</v>
      </c>
      <c r="N105" s="224" t="s">
        <v>47</v>
      </c>
      <c r="O105" s="86"/>
      <c r="P105" s="225">
        <f>O105*H105</f>
        <v>0</v>
      </c>
      <c r="Q105" s="225">
        <v>0</v>
      </c>
      <c r="R105" s="225">
        <f>Q105*H105</f>
        <v>0</v>
      </c>
      <c r="S105" s="225">
        <v>0</v>
      </c>
      <c r="T105" s="226">
        <f>S105*H105</f>
        <v>0</v>
      </c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R105" s="227" t="s">
        <v>225</v>
      </c>
      <c r="AT105" s="227" t="s">
        <v>221</v>
      </c>
      <c r="AU105" s="227" t="s">
        <v>86</v>
      </c>
      <c r="AY105" s="19" t="s">
        <v>219</v>
      </c>
      <c r="BE105" s="228">
        <f>IF(N105="základní",J105,0)</f>
        <v>0</v>
      </c>
      <c r="BF105" s="228">
        <f>IF(N105="snížená",J105,0)</f>
        <v>0</v>
      </c>
      <c r="BG105" s="228">
        <f>IF(N105="zákl. přenesená",J105,0)</f>
        <v>0</v>
      </c>
      <c r="BH105" s="228">
        <f>IF(N105="sníž. přenesená",J105,0)</f>
        <v>0</v>
      </c>
      <c r="BI105" s="228">
        <f>IF(N105="nulová",J105,0)</f>
        <v>0</v>
      </c>
      <c r="BJ105" s="19" t="s">
        <v>84</v>
      </c>
      <c r="BK105" s="228">
        <f>ROUND(I105*H105,2)</f>
        <v>0</v>
      </c>
      <c r="BL105" s="19" t="s">
        <v>225</v>
      </c>
      <c r="BM105" s="227" t="s">
        <v>2757</v>
      </c>
    </row>
    <row r="106" s="2" customFormat="1">
      <c r="A106" s="40"/>
      <c r="B106" s="41"/>
      <c r="C106" s="42"/>
      <c r="D106" s="229" t="s">
        <v>227</v>
      </c>
      <c r="E106" s="42"/>
      <c r="F106" s="230" t="s">
        <v>2758</v>
      </c>
      <c r="G106" s="42"/>
      <c r="H106" s="42"/>
      <c r="I106" s="231"/>
      <c r="J106" s="42"/>
      <c r="K106" s="42"/>
      <c r="L106" s="46"/>
      <c r="M106" s="232"/>
      <c r="N106" s="233"/>
      <c r="O106" s="86"/>
      <c r="P106" s="86"/>
      <c r="Q106" s="86"/>
      <c r="R106" s="86"/>
      <c r="S106" s="86"/>
      <c r="T106" s="87"/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T106" s="19" t="s">
        <v>227</v>
      </c>
      <c r="AU106" s="19" t="s">
        <v>86</v>
      </c>
    </row>
    <row r="107" s="2" customFormat="1">
      <c r="A107" s="40"/>
      <c r="B107" s="41"/>
      <c r="C107" s="42"/>
      <c r="D107" s="234" t="s">
        <v>229</v>
      </c>
      <c r="E107" s="42"/>
      <c r="F107" s="235" t="s">
        <v>2759</v>
      </c>
      <c r="G107" s="42"/>
      <c r="H107" s="42"/>
      <c r="I107" s="231"/>
      <c r="J107" s="42"/>
      <c r="K107" s="42"/>
      <c r="L107" s="46"/>
      <c r="M107" s="232"/>
      <c r="N107" s="233"/>
      <c r="O107" s="86"/>
      <c r="P107" s="86"/>
      <c r="Q107" s="86"/>
      <c r="R107" s="86"/>
      <c r="S107" s="86"/>
      <c r="T107" s="87"/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T107" s="19" t="s">
        <v>229</v>
      </c>
      <c r="AU107" s="19" t="s">
        <v>86</v>
      </c>
    </row>
    <row r="108" s="14" customFormat="1">
      <c r="A108" s="14"/>
      <c r="B108" s="246"/>
      <c r="C108" s="247"/>
      <c r="D108" s="229" t="s">
        <v>231</v>
      </c>
      <c r="E108" s="248" t="s">
        <v>19</v>
      </c>
      <c r="F108" s="249" t="s">
        <v>2735</v>
      </c>
      <c r="G108" s="247"/>
      <c r="H108" s="250">
        <v>292</v>
      </c>
      <c r="I108" s="251"/>
      <c r="J108" s="247"/>
      <c r="K108" s="247"/>
      <c r="L108" s="252"/>
      <c r="M108" s="253"/>
      <c r="N108" s="254"/>
      <c r="O108" s="254"/>
      <c r="P108" s="254"/>
      <c r="Q108" s="254"/>
      <c r="R108" s="254"/>
      <c r="S108" s="254"/>
      <c r="T108" s="255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T108" s="256" t="s">
        <v>231</v>
      </c>
      <c r="AU108" s="256" t="s">
        <v>86</v>
      </c>
      <c r="AV108" s="14" t="s">
        <v>86</v>
      </c>
      <c r="AW108" s="14" t="s">
        <v>37</v>
      </c>
      <c r="AX108" s="14" t="s">
        <v>84</v>
      </c>
      <c r="AY108" s="256" t="s">
        <v>219</v>
      </c>
    </row>
    <row r="109" s="2" customFormat="1" ht="16.5" customHeight="1">
      <c r="A109" s="40"/>
      <c r="B109" s="41"/>
      <c r="C109" s="216" t="s">
        <v>254</v>
      </c>
      <c r="D109" s="216" t="s">
        <v>221</v>
      </c>
      <c r="E109" s="217" t="s">
        <v>2760</v>
      </c>
      <c r="F109" s="218" t="s">
        <v>2761</v>
      </c>
      <c r="G109" s="219" t="s">
        <v>152</v>
      </c>
      <c r="H109" s="220">
        <v>292</v>
      </c>
      <c r="I109" s="221"/>
      <c r="J109" s="222">
        <f>ROUND(I109*H109,2)</f>
        <v>0</v>
      </c>
      <c r="K109" s="218" t="s">
        <v>224</v>
      </c>
      <c r="L109" s="46"/>
      <c r="M109" s="223" t="s">
        <v>19</v>
      </c>
      <c r="N109" s="224" t="s">
        <v>47</v>
      </c>
      <c r="O109" s="86"/>
      <c r="P109" s="225">
        <f>O109*H109</f>
        <v>0</v>
      </c>
      <c r="Q109" s="225">
        <v>0</v>
      </c>
      <c r="R109" s="225">
        <f>Q109*H109</f>
        <v>0</v>
      </c>
      <c r="S109" s="225">
        <v>0</v>
      </c>
      <c r="T109" s="226">
        <f>S109*H109</f>
        <v>0</v>
      </c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R109" s="227" t="s">
        <v>225</v>
      </c>
      <c r="AT109" s="227" t="s">
        <v>221</v>
      </c>
      <c r="AU109" s="227" t="s">
        <v>86</v>
      </c>
      <c r="AY109" s="19" t="s">
        <v>219</v>
      </c>
      <c r="BE109" s="228">
        <f>IF(N109="základní",J109,0)</f>
        <v>0</v>
      </c>
      <c r="BF109" s="228">
        <f>IF(N109="snížená",J109,0)</f>
        <v>0</v>
      </c>
      <c r="BG109" s="228">
        <f>IF(N109="zákl. přenesená",J109,0)</f>
        <v>0</v>
      </c>
      <c r="BH109" s="228">
        <f>IF(N109="sníž. přenesená",J109,0)</f>
        <v>0</v>
      </c>
      <c r="BI109" s="228">
        <f>IF(N109="nulová",J109,0)</f>
        <v>0</v>
      </c>
      <c r="BJ109" s="19" t="s">
        <v>84</v>
      </c>
      <c r="BK109" s="228">
        <f>ROUND(I109*H109,2)</f>
        <v>0</v>
      </c>
      <c r="BL109" s="19" t="s">
        <v>225</v>
      </c>
      <c r="BM109" s="227" t="s">
        <v>2762</v>
      </c>
    </row>
    <row r="110" s="2" customFormat="1">
      <c r="A110" s="40"/>
      <c r="B110" s="41"/>
      <c r="C110" s="42"/>
      <c r="D110" s="229" t="s">
        <v>227</v>
      </c>
      <c r="E110" s="42"/>
      <c r="F110" s="230" t="s">
        <v>2763</v>
      </c>
      <c r="G110" s="42"/>
      <c r="H110" s="42"/>
      <c r="I110" s="231"/>
      <c r="J110" s="42"/>
      <c r="K110" s="42"/>
      <c r="L110" s="46"/>
      <c r="M110" s="232"/>
      <c r="N110" s="233"/>
      <c r="O110" s="86"/>
      <c r="P110" s="86"/>
      <c r="Q110" s="86"/>
      <c r="R110" s="86"/>
      <c r="S110" s="86"/>
      <c r="T110" s="87"/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T110" s="19" t="s">
        <v>227</v>
      </c>
      <c r="AU110" s="19" t="s">
        <v>86</v>
      </c>
    </row>
    <row r="111" s="2" customFormat="1">
      <c r="A111" s="40"/>
      <c r="B111" s="41"/>
      <c r="C111" s="42"/>
      <c r="D111" s="234" t="s">
        <v>229</v>
      </c>
      <c r="E111" s="42"/>
      <c r="F111" s="235" t="s">
        <v>2764</v>
      </c>
      <c r="G111" s="42"/>
      <c r="H111" s="42"/>
      <c r="I111" s="231"/>
      <c r="J111" s="42"/>
      <c r="K111" s="42"/>
      <c r="L111" s="46"/>
      <c r="M111" s="232"/>
      <c r="N111" s="233"/>
      <c r="O111" s="86"/>
      <c r="P111" s="86"/>
      <c r="Q111" s="86"/>
      <c r="R111" s="86"/>
      <c r="S111" s="86"/>
      <c r="T111" s="87"/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T111" s="19" t="s">
        <v>229</v>
      </c>
      <c r="AU111" s="19" t="s">
        <v>86</v>
      </c>
    </row>
    <row r="112" s="14" customFormat="1">
      <c r="A112" s="14"/>
      <c r="B112" s="246"/>
      <c r="C112" s="247"/>
      <c r="D112" s="229" t="s">
        <v>231</v>
      </c>
      <c r="E112" s="248" t="s">
        <v>19</v>
      </c>
      <c r="F112" s="249" t="s">
        <v>2735</v>
      </c>
      <c r="G112" s="247"/>
      <c r="H112" s="250">
        <v>292</v>
      </c>
      <c r="I112" s="251"/>
      <c r="J112" s="247"/>
      <c r="K112" s="247"/>
      <c r="L112" s="252"/>
      <c r="M112" s="253"/>
      <c r="N112" s="254"/>
      <c r="O112" s="254"/>
      <c r="P112" s="254"/>
      <c r="Q112" s="254"/>
      <c r="R112" s="254"/>
      <c r="S112" s="254"/>
      <c r="T112" s="255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T112" s="256" t="s">
        <v>231</v>
      </c>
      <c r="AU112" s="256" t="s">
        <v>86</v>
      </c>
      <c r="AV112" s="14" t="s">
        <v>86</v>
      </c>
      <c r="AW112" s="14" t="s">
        <v>37</v>
      </c>
      <c r="AX112" s="14" t="s">
        <v>84</v>
      </c>
      <c r="AY112" s="256" t="s">
        <v>219</v>
      </c>
    </row>
    <row r="113" s="2" customFormat="1" ht="21.75" customHeight="1">
      <c r="A113" s="40"/>
      <c r="B113" s="41"/>
      <c r="C113" s="216" t="s">
        <v>261</v>
      </c>
      <c r="D113" s="216" t="s">
        <v>221</v>
      </c>
      <c r="E113" s="217" t="s">
        <v>2765</v>
      </c>
      <c r="F113" s="218" t="s">
        <v>2766</v>
      </c>
      <c r="G113" s="219" t="s">
        <v>152</v>
      </c>
      <c r="H113" s="220">
        <v>292</v>
      </c>
      <c r="I113" s="221"/>
      <c r="J113" s="222">
        <f>ROUND(I113*H113,2)</f>
        <v>0</v>
      </c>
      <c r="K113" s="218" t="s">
        <v>224</v>
      </c>
      <c r="L113" s="46"/>
      <c r="M113" s="223" t="s">
        <v>19</v>
      </c>
      <c r="N113" s="224" t="s">
        <v>47</v>
      </c>
      <c r="O113" s="86"/>
      <c r="P113" s="225">
        <f>O113*H113</f>
        <v>0</v>
      </c>
      <c r="Q113" s="225">
        <v>0</v>
      </c>
      <c r="R113" s="225">
        <f>Q113*H113</f>
        <v>0</v>
      </c>
      <c r="S113" s="225">
        <v>0</v>
      </c>
      <c r="T113" s="226">
        <f>S113*H113</f>
        <v>0</v>
      </c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R113" s="227" t="s">
        <v>225</v>
      </c>
      <c r="AT113" s="227" t="s">
        <v>221</v>
      </c>
      <c r="AU113" s="227" t="s">
        <v>86</v>
      </c>
      <c r="AY113" s="19" t="s">
        <v>219</v>
      </c>
      <c r="BE113" s="228">
        <f>IF(N113="základní",J113,0)</f>
        <v>0</v>
      </c>
      <c r="BF113" s="228">
        <f>IF(N113="snížená",J113,0)</f>
        <v>0</v>
      </c>
      <c r="BG113" s="228">
        <f>IF(N113="zákl. přenesená",J113,0)</f>
        <v>0</v>
      </c>
      <c r="BH113" s="228">
        <f>IF(N113="sníž. přenesená",J113,0)</f>
        <v>0</v>
      </c>
      <c r="BI113" s="228">
        <f>IF(N113="nulová",J113,0)</f>
        <v>0</v>
      </c>
      <c r="BJ113" s="19" t="s">
        <v>84</v>
      </c>
      <c r="BK113" s="228">
        <f>ROUND(I113*H113,2)</f>
        <v>0</v>
      </c>
      <c r="BL113" s="19" t="s">
        <v>225</v>
      </c>
      <c r="BM113" s="227" t="s">
        <v>2767</v>
      </c>
    </row>
    <row r="114" s="2" customFormat="1">
      <c r="A114" s="40"/>
      <c r="B114" s="41"/>
      <c r="C114" s="42"/>
      <c r="D114" s="229" t="s">
        <v>227</v>
      </c>
      <c r="E114" s="42"/>
      <c r="F114" s="230" t="s">
        <v>2768</v>
      </c>
      <c r="G114" s="42"/>
      <c r="H114" s="42"/>
      <c r="I114" s="231"/>
      <c r="J114" s="42"/>
      <c r="K114" s="42"/>
      <c r="L114" s="46"/>
      <c r="M114" s="232"/>
      <c r="N114" s="233"/>
      <c r="O114" s="86"/>
      <c r="P114" s="86"/>
      <c r="Q114" s="86"/>
      <c r="R114" s="86"/>
      <c r="S114" s="86"/>
      <c r="T114" s="87"/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T114" s="19" t="s">
        <v>227</v>
      </c>
      <c r="AU114" s="19" t="s">
        <v>86</v>
      </c>
    </row>
    <row r="115" s="2" customFormat="1">
      <c r="A115" s="40"/>
      <c r="B115" s="41"/>
      <c r="C115" s="42"/>
      <c r="D115" s="234" t="s">
        <v>229</v>
      </c>
      <c r="E115" s="42"/>
      <c r="F115" s="235" t="s">
        <v>2769</v>
      </c>
      <c r="G115" s="42"/>
      <c r="H115" s="42"/>
      <c r="I115" s="231"/>
      <c r="J115" s="42"/>
      <c r="K115" s="42"/>
      <c r="L115" s="46"/>
      <c r="M115" s="232"/>
      <c r="N115" s="233"/>
      <c r="O115" s="86"/>
      <c r="P115" s="86"/>
      <c r="Q115" s="86"/>
      <c r="R115" s="86"/>
      <c r="S115" s="86"/>
      <c r="T115" s="87"/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T115" s="19" t="s">
        <v>229</v>
      </c>
      <c r="AU115" s="19" t="s">
        <v>86</v>
      </c>
    </row>
    <row r="116" s="13" customFormat="1">
      <c r="A116" s="13"/>
      <c r="B116" s="236"/>
      <c r="C116" s="237"/>
      <c r="D116" s="229" t="s">
        <v>231</v>
      </c>
      <c r="E116" s="238" t="s">
        <v>19</v>
      </c>
      <c r="F116" s="239" t="s">
        <v>232</v>
      </c>
      <c r="G116" s="237"/>
      <c r="H116" s="238" t="s">
        <v>19</v>
      </c>
      <c r="I116" s="240"/>
      <c r="J116" s="237"/>
      <c r="K116" s="237"/>
      <c r="L116" s="241"/>
      <c r="M116" s="242"/>
      <c r="N116" s="243"/>
      <c r="O116" s="243"/>
      <c r="P116" s="243"/>
      <c r="Q116" s="243"/>
      <c r="R116" s="243"/>
      <c r="S116" s="243"/>
      <c r="T116" s="244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45" t="s">
        <v>231</v>
      </c>
      <c r="AU116" s="245" t="s">
        <v>86</v>
      </c>
      <c r="AV116" s="13" t="s">
        <v>84</v>
      </c>
      <c r="AW116" s="13" t="s">
        <v>37</v>
      </c>
      <c r="AX116" s="13" t="s">
        <v>76</v>
      </c>
      <c r="AY116" s="245" t="s">
        <v>219</v>
      </c>
    </row>
    <row r="117" s="14" customFormat="1">
      <c r="A117" s="14"/>
      <c r="B117" s="246"/>
      <c r="C117" s="247"/>
      <c r="D117" s="229" t="s">
        <v>231</v>
      </c>
      <c r="E117" s="248" t="s">
        <v>2735</v>
      </c>
      <c r="F117" s="249" t="s">
        <v>2770</v>
      </c>
      <c r="G117" s="247"/>
      <c r="H117" s="250">
        <v>292</v>
      </c>
      <c r="I117" s="251"/>
      <c r="J117" s="247"/>
      <c r="K117" s="247"/>
      <c r="L117" s="252"/>
      <c r="M117" s="253"/>
      <c r="N117" s="254"/>
      <c r="O117" s="254"/>
      <c r="P117" s="254"/>
      <c r="Q117" s="254"/>
      <c r="R117" s="254"/>
      <c r="S117" s="254"/>
      <c r="T117" s="255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T117" s="256" t="s">
        <v>231</v>
      </c>
      <c r="AU117" s="256" t="s">
        <v>86</v>
      </c>
      <c r="AV117" s="14" t="s">
        <v>86</v>
      </c>
      <c r="AW117" s="14" t="s">
        <v>37</v>
      </c>
      <c r="AX117" s="14" t="s">
        <v>84</v>
      </c>
      <c r="AY117" s="256" t="s">
        <v>219</v>
      </c>
    </row>
    <row r="118" s="12" customFormat="1" ht="22.8" customHeight="1">
      <c r="A118" s="12"/>
      <c r="B118" s="200"/>
      <c r="C118" s="201"/>
      <c r="D118" s="202" t="s">
        <v>75</v>
      </c>
      <c r="E118" s="214" t="s">
        <v>309</v>
      </c>
      <c r="F118" s="214" t="s">
        <v>384</v>
      </c>
      <c r="G118" s="201"/>
      <c r="H118" s="201"/>
      <c r="I118" s="204"/>
      <c r="J118" s="215">
        <f>BK118</f>
        <v>0</v>
      </c>
      <c r="K118" s="201"/>
      <c r="L118" s="206"/>
      <c r="M118" s="207"/>
      <c r="N118" s="208"/>
      <c r="O118" s="208"/>
      <c r="P118" s="209">
        <f>SUM(P119:P137)</f>
        <v>0</v>
      </c>
      <c r="Q118" s="208"/>
      <c r="R118" s="209">
        <f>SUM(R119:R137)</f>
        <v>47.395611000000002</v>
      </c>
      <c r="S118" s="208"/>
      <c r="T118" s="210">
        <f>SUM(T119:T137)</f>
        <v>0</v>
      </c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R118" s="211" t="s">
        <v>84</v>
      </c>
      <c r="AT118" s="212" t="s">
        <v>75</v>
      </c>
      <c r="AU118" s="212" t="s">
        <v>84</v>
      </c>
      <c r="AY118" s="211" t="s">
        <v>219</v>
      </c>
      <c r="BK118" s="213">
        <f>SUM(BK119:BK137)</f>
        <v>0</v>
      </c>
    </row>
    <row r="119" s="2" customFormat="1" ht="16.5" customHeight="1">
      <c r="A119" s="40"/>
      <c r="B119" s="41"/>
      <c r="C119" s="216" t="s">
        <v>269</v>
      </c>
      <c r="D119" s="216" t="s">
        <v>221</v>
      </c>
      <c r="E119" s="217" t="s">
        <v>2771</v>
      </c>
      <c r="F119" s="218" t="s">
        <v>2772</v>
      </c>
      <c r="G119" s="219" t="s">
        <v>158</v>
      </c>
      <c r="H119" s="220">
        <v>120.5</v>
      </c>
      <c r="I119" s="221"/>
      <c r="J119" s="222">
        <f>ROUND(I119*H119,2)</f>
        <v>0</v>
      </c>
      <c r="K119" s="218" t="s">
        <v>224</v>
      </c>
      <c r="L119" s="46"/>
      <c r="M119" s="223" t="s">
        <v>19</v>
      </c>
      <c r="N119" s="224" t="s">
        <v>47</v>
      </c>
      <c r="O119" s="86"/>
      <c r="P119" s="225">
        <f>O119*H119</f>
        <v>0</v>
      </c>
      <c r="Q119" s="225">
        <v>0.15540000000000001</v>
      </c>
      <c r="R119" s="225">
        <f>Q119*H119</f>
        <v>18.7257</v>
      </c>
      <c r="S119" s="225">
        <v>0</v>
      </c>
      <c r="T119" s="226">
        <f>S119*H119</f>
        <v>0</v>
      </c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R119" s="227" t="s">
        <v>225</v>
      </c>
      <c r="AT119" s="227" t="s">
        <v>221</v>
      </c>
      <c r="AU119" s="227" t="s">
        <v>86</v>
      </c>
      <c r="AY119" s="19" t="s">
        <v>219</v>
      </c>
      <c r="BE119" s="228">
        <f>IF(N119="základní",J119,0)</f>
        <v>0</v>
      </c>
      <c r="BF119" s="228">
        <f>IF(N119="snížená",J119,0)</f>
        <v>0</v>
      </c>
      <c r="BG119" s="228">
        <f>IF(N119="zákl. přenesená",J119,0)</f>
        <v>0</v>
      </c>
      <c r="BH119" s="228">
        <f>IF(N119="sníž. přenesená",J119,0)</f>
        <v>0</v>
      </c>
      <c r="BI119" s="228">
        <f>IF(N119="nulová",J119,0)</f>
        <v>0</v>
      </c>
      <c r="BJ119" s="19" t="s">
        <v>84</v>
      </c>
      <c r="BK119" s="228">
        <f>ROUND(I119*H119,2)</f>
        <v>0</v>
      </c>
      <c r="BL119" s="19" t="s">
        <v>225</v>
      </c>
      <c r="BM119" s="227" t="s">
        <v>2773</v>
      </c>
    </row>
    <row r="120" s="2" customFormat="1">
      <c r="A120" s="40"/>
      <c r="B120" s="41"/>
      <c r="C120" s="42"/>
      <c r="D120" s="229" t="s">
        <v>227</v>
      </c>
      <c r="E120" s="42"/>
      <c r="F120" s="230" t="s">
        <v>2774</v>
      </c>
      <c r="G120" s="42"/>
      <c r="H120" s="42"/>
      <c r="I120" s="231"/>
      <c r="J120" s="42"/>
      <c r="K120" s="42"/>
      <c r="L120" s="46"/>
      <c r="M120" s="232"/>
      <c r="N120" s="233"/>
      <c r="O120" s="86"/>
      <c r="P120" s="86"/>
      <c r="Q120" s="86"/>
      <c r="R120" s="86"/>
      <c r="S120" s="86"/>
      <c r="T120" s="87"/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T120" s="19" t="s">
        <v>227</v>
      </c>
      <c r="AU120" s="19" t="s">
        <v>86</v>
      </c>
    </row>
    <row r="121" s="2" customFormat="1">
      <c r="A121" s="40"/>
      <c r="B121" s="41"/>
      <c r="C121" s="42"/>
      <c r="D121" s="234" t="s">
        <v>229</v>
      </c>
      <c r="E121" s="42"/>
      <c r="F121" s="235" t="s">
        <v>2775</v>
      </c>
      <c r="G121" s="42"/>
      <c r="H121" s="42"/>
      <c r="I121" s="231"/>
      <c r="J121" s="42"/>
      <c r="K121" s="42"/>
      <c r="L121" s="46"/>
      <c r="M121" s="232"/>
      <c r="N121" s="233"/>
      <c r="O121" s="86"/>
      <c r="P121" s="86"/>
      <c r="Q121" s="86"/>
      <c r="R121" s="86"/>
      <c r="S121" s="86"/>
      <c r="T121" s="87"/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T121" s="19" t="s">
        <v>229</v>
      </c>
      <c r="AU121" s="19" t="s">
        <v>86</v>
      </c>
    </row>
    <row r="122" s="13" customFormat="1">
      <c r="A122" s="13"/>
      <c r="B122" s="236"/>
      <c r="C122" s="237"/>
      <c r="D122" s="229" t="s">
        <v>231</v>
      </c>
      <c r="E122" s="238" t="s">
        <v>19</v>
      </c>
      <c r="F122" s="239" t="s">
        <v>232</v>
      </c>
      <c r="G122" s="237"/>
      <c r="H122" s="238" t="s">
        <v>19</v>
      </c>
      <c r="I122" s="240"/>
      <c r="J122" s="237"/>
      <c r="K122" s="237"/>
      <c r="L122" s="241"/>
      <c r="M122" s="242"/>
      <c r="N122" s="243"/>
      <c r="O122" s="243"/>
      <c r="P122" s="243"/>
      <c r="Q122" s="243"/>
      <c r="R122" s="243"/>
      <c r="S122" s="243"/>
      <c r="T122" s="244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45" t="s">
        <v>231</v>
      </c>
      <c r="AU122" s="245" t="s">
        <v>86</v>
      </c>
      <c r="AV122" s="13" t="s">
        <v>84</v>
      </c>
      <c r="AW122" s="13" t="s">
        <v>37</v>
      </c>
      <c r="AX122" s="13" t="s">
        <v>76</v>
      </c>
      <c r="AY122" s="245" t="s">
        <v>219</v>
      </c>
    </row>
    <row r="123" s="14" customFormat="1">
      <c r="A123" s="14"/>
      <c r="B123" s="246"/>
      <c r="C123" s="247"/>
      <c r="D123" s="229" t="s">
        <v>231</v>
      </c>
      <c r="E123" s="248" t="s">
        <v>19</v>
      </c>
      <c r="F123" s="249" t="s">
        <v>2776</v>
      </c>
      <c r="G123" s="247"/>
      <c r="H123" s="250">
        <v>120.5</v>
      </c>
      <c r="I123" s="251"/>
      <c r="J123" s="247"/>
      <c r="K123" s="247"/>
      <c r="L123" s="252"/>
      <c r="M123" s="253"/>
      <c r="N123" s="254"/>
      <c r="O123" s="254"/>
      <c r="P123" s="254"/>
      <c r="Q123" s="254"/>
      <c r="R123" s="254"/>
      <c r="S123" s="254"/>
      <c r="T123" s="255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256" t="s">
        <v>231</v>
      </c>
      <c r="AU123" s="256" t="s">
        <v>86</v>
      </c>
      <c r="AV123" s="14" t="s">
        <v>86</v>
      </c>
      <c r="AW123" s="14" t="s">
        <v>37</v>
      </c>
      <c r="AX123" s="14" t="s">
        <v>76</v>
      </c>
      <c r="AY123" s="256" t="s">
        <v>219</v>
      </c>
    </row>
    <row r="124" s="15" customFormat="1">
      <c r="A124" s="15"/>
      <c r="B124" s="257"/>
      <c r="C124" s="258"/>
      <c r="D124" s="229" t="s">
        <v>231</v>
      </c>
      <c r="E124" s="259" t="s">
        <v>2737</v>
      </c>
      <c r="F124" s="260" t="s">
        <v>236</v>
      </c>
      <c r="G124" s="258"/>
      <c r="H124" s="261">
        <v>120.5</v>
      </c>
      <c r="I124" s="262"/>
      <c r="J124" s="258"/>
      <c r="K124" s="258"/>
      <c r="L124" s="263"/>
      <c r="M124" s="264"/>
      <c r="N124" s="265"/>
      <c r="O124" s="265"/>
      <c r="P124" s="265"/>
      <c r="Q124" s="265"/>
      <c r="R124" s="265"/>
      <c r="S124" s="265"/>
      <c r="T124" s="266"/>
      <c r="U124" s="15"/>
      <c r="V124" s="15"/>
      <c r="W124" s="15"/>
      <c r="X124" s="15"/>
      <c r="Y124" s="15"/>
      <c r="Z124" s="15"/>
      <c r="AA124" s="15"/>
      <c r="AB124" s="15"/>
      <c r="AC124" s="15"/>
      <c r="AD124" s="15"/>
      <c r="AE124" s="15"/>
      <c r="AT124" s="267" t="s">
        <v>231</v>
      </c>
      <c r="AU124" s="267" t="s">
        <v>86</v>
      </c>
      <c r="AV124" s="15" t="s">
        <v>225</v>
      </c>
      <c r="AW124" s="15" t="s">
        <v>37</v>
      </c>
      <c r="AX124" s="15" t="s">
        <v>84</v>
      </c>
      <c r="AY124" s="267" t="s">
        <v>219</v>
      </c>
    </row>
    <row r="125" s="2" customFormat="1" ht="16.5" customHeight="1">
      <c r="A125" s="40"/>
      <c r="B125" s="41"/>
      <c r="C125" s="283" t="s">
        <v>300</v>
      </c>
      <c r="D125" s="283" t="s">
        <v>623</v>
      </c>
      <c r="E125" s="284" t="s">
        <v>2777</v>
      </c>
      <c r="F125" s="285" t="s">
        <v>2778</v>
      </c>
      <c r="G125" s="286" t="s">
        <v>158</v>
      </c>
      <c r="H125" s="287">
        <v>121.10299999999999</v>
      </c>
      <c r="I125" s="288"/>
      <c r="J125" s="289">
        <f>ROUND(I125*H125,2)</f>
        <v>0</v>
      </c>
      <c r="K125" s="285" t="s">
        <v>224</v>
      </c>
      <c r="L125" s="290"/>
      <c r="M125" s="291" t="s">
        <v>19</v>
      </c>
      <c r="N125" s="292" t="s">
        <v>47</v>
      </c>
      <c r="O125" s="86"/>
      <c r="P125" s="225">
        <f>O125*H125</f>
        <v>0</v>
      </c>
      <c r="Q125" s="225">
        <v>0.10199999999999999</v>
      </c>
      <c r="R125" s="225">
        <f>Q125*H125</f>
        <v>12.352505999999998</v>
      </c>
      <c r="S125" s="225">
        <v>0</v>
      </c>
      <c r="T125" s="226">
        <f>S125*H125</f>
        <v>0</v>
      </c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R125" s="227" t="s">
        <v>300</v>
      </c>
      <c r="AT125" s="227" t="s">
        <v>623</v>
      </c>
      <c r="AU125" s="227" t="s">
        <v>86</v>
      </c>
      <c r="AY125" s="19" t="s">
        <v>219</v>
      </c>
      <c r="BE125" s="228">
        <f>IF(N125="základní",J125,0)</f>
        <v>0</v>
      </c>
      <c r="BF125" s="228">
        <f>IF(N125="snížená",J125,0)</f>
        <v>0</v>
      </c>
      <c r="BG125" s="228">
        <f>IF(N125="zákl. přenesená",J125,0)</f>
        <v>0</v>
      </c>
      <c r="BH125" s="228">
        <f>IF(N125="sníž. přenesená",J125,0)</f>
        <v>0</v>
      </c>
      <c r="BI125" s="228">
        <f>IF(N125="nulová",J125,0)</f>
        <v>0</v>
      </c>
      <c r="BJ125" s="19" t="s">
        <v>84</v>
      </c>
      <c r="BK125" s="228">
        <f>ROUND(I125*H125,2)</f>
        <v>0</v>
      </c>
      <c r="BL125" s="19" t="s">
        <v>225</v>
      </c>
      <c r="BM125" s="227" t="s">
        <v>2779</v>
      </c>
    </row>
    <row r="126" s="2" customFormat="1">
      <c r="A126" s="40"/>
      <c r="B126" s="41"/>
      <c r="C126" s="42"/>
      <c r="D126" s="229" t="s">
        <v>227</v>
      </c>
      <c r="E126" s="42"/>
      <c r="F126" s="230" t="s">
        <v>2778</v>
      </c>
      <c r="G126" s="42"/>
      <c r="H126" s="42"/>
      <c r="I126" s="231"/>
      <c r="J126" s="42"/>
      <c r="K126" s="42"/>
      <c r="L126" s="46"/>
      <c r="M126" s="232"/>
      <c r="N126" s="233"/>
      <c r="O126" s="86"/>
      <c r="P126" s="86"/>
      <c r="Q126" s="86"/>
      <c r="R126" s="86"/>
      <c r="S126" s="86"/>
      <c r="T126" s="87"/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T126" s="19" t="s">
        <v>227</v>
      </c>
      <c r="AU126" s="19" t="s">
        <v>86</v>
      </c>
    </row>
    <row r="127" s="14" customFormat="1">
      <c r="A127" s="14"/>
      <c r="B127" s="246"/>
      <c r="C127" s="247"/>
      <c r="D127" s="229" t="s">
        <v>231</v>
      </c>
      <c r="E127" s="248" t="s">
        <v>19</v>
      </c>
      <c r="F127" s="249" t="s">
        <v>2737</v>
      </c>
      <c r="G127" s="247"/>
      <c r="H127" s="250">
        <v>120.5</v>
      </c>
      <c r="I127" s="251"/>
      <c r="J127" s="247"/>
      <c r="K127" s="247"/>
      <c r="L127" s="252"/>
      <c r="M127" s="253"/>
      <c r="N127" s="254"/>
      <c r="O127" s="254"/>
      <c r="P127" s="254"/>
      <c r="Q127" s="254"/>
      <c r="R127" s="254"/>
      <c r="S127" s="254"/>
      <c r="T127" s="255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56" t="s">
        <v>231</v>
      </c>
      <c r="AU127" s="256" t="s">
        <v>86</v>
      </c>
      <c r="AV127" s="14" t="s">
        <v>86</v>
      </c>
      <c r="AW127" s="14" t="s">
        <v>37</v>
      </c>
      <c r="AX127" s="14" t="s">
        <v>84</v>
      </c>
      <c r="AY127" s="256" t="s">
        <v>219</v>
      </c>
    </row>
    <row r="128" s="14" customFormat="1">
      <c r="A128" s="14"/>
      <c r="B128" s="246"/>
      <c r="C128" s="247"/>
      <c r="D128" s="229" t="s">
        <v>231</v>
      </c>
      <c r="E128" s="247"/>
      <c r="F128" s="249" t="s">
        <v>2780</v>
      </c>
      <c r="G128" s="247"/>
      <c r="H128" s="250">
        <v>121.10299999999999</v>
      </c>
      <c r="I128" s="251"/>
      <c r="J128" s="247"/>
      <c r="K128" s="247"/>
      <c r="L128" s="252"/>
      <c r="M128" s="253"/>
      <c r="N128" s="254"/>
      <c r="O128" s="254"/>
      <c r="P128" s="254"/>
      <c r="Q128" s="254"/>
      <c r="R128" s="254"/>
      <c r="S128" s="254"/>
      <c r="T128" s="255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56" t="s">
        <v>231</v>
      </c>
      <c r="AU128" s="256" t="s">
        <v>86</v>
      </c>
      <c r="AV128" s="14" t="s">
        <v>86</v>
      </c>
      <c r="AW128" s="14" t="s">
        <v>4</v>
      </c>
      <c r="AX128" s="14" t="s">
        <v>84</v>
      </c>
      <c r="AY128" s="256" t="s">
        <v>219</v>
      </c>
    </row>
    <row r="129" s="2" customFormat="1" ht="16.5" customHeight="1">
      <c r="A129" s="40"/>
      <c r="B129" s="41"/>
      <c r="C129" s="216" t="s">
        <v>309</v>
      </c>
      <c r="D129" s="216" t="s">
        <v>221</v>
      </c>
      <c r="E129" s="217" t="s">
        <v>2781</v>
      </c>
      <c r="F129" s="218" t="s">
        <v>2782</v>
      </c>
      <c r="G129" s="219" t="s">
        <v>158</v>
      </c>
      <c r="H129" s="220">
        <v>58.5</v>
      </c>
      <c r="I129" s="221"/>
      <c r="J129" s="222">
        <f>ROUND(I129*H129,2)</f>
        <v>0</v>
      </c>
      <c r="K129" s="218" t="s">
        <v>224</v>
      </c>
      <c r="L129" s="46"/>
      <c r="M129" s="223" t="s">
        <v>19</v>
      </c>
      <c r="N129" s="224" t="s">
        <v>47</v>
      </c>
      <c r="O129" s="86"/>
      <c r="P129" s="225">
        <f>O129*H129</f>
        <v>0</v>
      </c>
      <c r="Q129" s="225">
        <v>0.14760999999999999</v>
      </c>
      <c r="R129" s="225">
        <f>Q129*H129</f>
        <v>8.6351849999999999</v>
      </c>
      <c r="S129" s="225">
        <v>0</v>
      </c>
      <c r="T129" s="226">
        <f>S129*H129</f>
        <v>0</v>
      </c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R129" s="227" t="s">
        <v>225</v>
      </c>
      <c r="AT129" s="227" t="s">
        <v>221</v>
      </c>
      <c r="AU129" s="227" t="s">
        <v>86</v>
      </c>
      <c r="AY129" s="19" t="s">
        <v>219</v>
      </c>
      <c r="BE129" s="228">
        <f>IF(N129="základní",J129,0)</f>
        <v>0</v>
      </c>
      <c r="BF129" s="228">
        <f>IF(N129="snížená",J129,0)</f>
        <v>0</v>
      </c>
      <c r="BG129" s="228">
        <f>IF(N129="zákl. přenesená",J129,0)</f>
        <v>0</v>
      </c>
      <c r="BH129" s="228">
        <f>IF(N129="sníž. přenesená",J129,0)</f>
        <v>0</v>
      </c>
      <c r="BI129" s="228">
        <f>IF(N129="nulová",J129,0)</f>
        <v>0</v>
      </c>
      <c r="BJ129" s="19" t="s">
        <v>84</v>
      </c>
      <c r="BK129" s="228">
        <f>ROUND(I129*H129,2)</f>
        <v>0</v>
      </c>
      <c r="BL129" s="19" t="s">
        <v>225</v>
      </c>
      <c r="BM129" s="227" t="s">
        <v>2783</v>
      </c>
    </row>
    <row r="130" s="2" customFormat="1">
      <c r="A130" s="40"/>
      <c r="B130" s="41"/>
      <c r="C130" s="42"/>
      <c r="D130" s="229" t="s">
        <v>227</v>
      </c>
      <c r="E130" s="42"/>
      <c r="F130" s="230" t="s">
        <v>2784</v>
      </c>
      <c r="G130" s="42"/>
      <c r="H130" s="42"/>
      <c r="I130" s="231"/>
      <c r="J130" s="42"/>
      <c r="K130" s="42"/>
      <c r="L130" s="46"/>
      <c r="M130" s="232"/>
      <c r="N130" s="233"/>
      <c r="O130" s="86"/>
      <c r="P130" s="86"/>
      <c r="Q130" s="86"/>
      <c r="R130" s="86"/>
      <c r="S130" s="86"/>
      <c r="T130" s="87"/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T130" s="19" t="s">
        <v>227</v>
      </c>
      <c r="AU130" s="19" t="s">
        <v>86</v>
      </c>
    </row>
    <row r="131" s="2" customFormat="1">
      <c r="A131" s="40"/>
      <c r="B131" s="41"/>
      <c r="C131" s="42"/>
      <c r="D131" s="234" t="s">
        <v>229</v>
      </c>
      <c r="E131" s="42"/>
      <c r="F131" s="235" t="s">
        <v>2785</v>
      </c>
      <c r="G131" s="42"/>
      <c r="H131" s="42"/>
      <c r="I131" s="231"/>
      <c r="J131" s="42"/>
      <c r="K131" s="42"/>
      <c r="L131" s="46"/>
      <c r="M131" s="232"/>
      <c r="N131" s="233"/>
      <c r="O131" s="86"/>
      <c r="P131" s="86"/>
      <c r="Q131" s="86"/>
      <c r="R131" s="86"/>
      <c r="S131" s="86"/>
      <c r="T131" s="87"/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T131" s="19" t="s">
        <v>229</v>
      </c>
      <c r="AU131" s="19" t="s">
        <v>86</v>
      </c>
    </row>
    <row r="132" s="13" customFormat="1">
      <c r="A132" s="13"/>
      <c r="B132" s="236"/>
      <c r="C132" s="237"/>
      <c r="D132" s="229" t="s">
        <v>231</v>
      </c>
      <c r="E132" s="238" t="s">
        <v>19</v>
      </c>
      <c r="F132" s="239" t="s">
        <v>232</v>
      </c>
      <c r="G132" s="237"/>
      <c r="H132" s="238" t="s">
        <v>19</v>
      </c>
      <c r="I132" s="240"/>
      <c r="J132" s="237"/>
      <c r="K132" s="237"/>
      <c r="L132" s="241"/>
      <c r="M132" s="242"/>
      <c r="N132" s="243"/>
      <c r="O132" s="243"/>
      <c r="P132" s="243"/>
      <c r="Q132" s="243"/>
      <c r="R132" s="243"/>
      <c r="S132" s="243"/>
      <c r="T132" s="244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5" t="s">
        <v>231</v>
      </c>
      <c r="AU132" s="245" t="s">
        <v>86</v>
      </c>
      <c r="AV132" s="13" t="s">
        <v>84</v>
      </c>
      <c r="AW132" s="13" t="s">
        <v>37</v>
      </c>
      <c r="AX132" s="13" t="s">
        <v>76</v>
      </c>
      <c r="AY132" s="245" t="s">
        <v>219</v>
      </c>
    </row>
    <row r="133" s="14" customFormat="1">
      <c r="A133" s="14"/>
      <c r="B133" s="246"/>
      <c r="C133" s="247"/>
      <c r="D133" s="229" t="s">
        <v>231</v>
      </c>
      <c r="E133" s="248" t="s">
        <v>19</v>
      </c>
      <c r="F133" s="249" t="s">
        <v>2786</v>
      </c>
      <c r="G133" s="247"/>
      <c r="H133" s="250">
        <v>58.5</v>
      </c>
      <c r="I133" s="251"/>
      <c r="J133" s="247"/>
      <c r="K133" s="247"/>
      <c r="L133" s="252"/>
      <c r="M133" s="253"/>
      <c r="N133" s="254"/>
      <c r="O133" s="254"/>
      <c r="P133" s="254"/>
      <c r="Q133" s="254"/>
      <c r="R133" s="254"/>
      <c r="S133" s="254"/>
      <c r="T133" s="255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56" t="s">
        <v>231</v>
      </c>
      <c r="AU133" s="256" t="s">
        <v>86</v>
      </c>
      <c r="AV133" s="14" t="s">
        <v>86</v>
      </c>
      <c r="AW133" s="14" t="s">
        <v>37</v>
      </c>
      <c r="AX133" s="14" t="s">
        <v>84</v>
      </c>
      <c r="AY133" s="256" t="s">
        <v>219</v>
      </c>
    </row>
    <row r="134" s="2" customFormat="1" ht="16.5" customHeight="1">
      <c r="A134" s="40"/>
      <c r="B134" s="41"/>
      <c r="C134" s="283" t="s">
        <v>317</v>
      </c>
      <c r="D134" s="283" t="s">
        <v>623</v>
      </c>
      <c r="E134" s="284" t="s">
        <v>2787</v>
      </c>
      <c r="F134" s="285" t="s">
        <v>2788</v>
      </c>
      <c r="G134" s="286" t="s">
        <v>158</v>
      </c>
      <c r="H134" s="287">
        <v>58.5</v>
      </c>
      <c r="I134" s="288"/>
      <c r="J134" s="289">
        <f>ROUND(I134*H134,2)</f>
        <v>0</v>
      </c>
      <c r="K134" s="285" t="s">
        <v>224</v>
      </c>
      <c r="L134" s="290"/>
      <c r="M134" s="291" t="s">
        <v>19</v>
      </c>
      <c r="N134" s="292" t="s">
        <v>47</v>
      </c>
      <c r="O134" s="86"/>
      <c r="P134" s="225">
        <f>O134*H134</f>
        <v>0</v>
      </c>
      <c r="Q134" s="225">
        <v>0.13131999999999999</v>
      </c>
      <c r="R134" s="225">
        <f>Q134*H134</f>
        <v>7.6822199999999992</v>
      </c>
      <c r="S134" s="225">
        <v>0</v>
      </c>
      <c r="T134" s="226">
        <f>S134*H134</f>
        <v>0</v>
      </c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R134" s="227" t="s">
        <v>300</v>
      </c>
      <c r="AT134" s="227" t="s">
        <v>623</v>
      </c>
      <c r="AU134" s="227" t="s">
        <v>86</v>
      </c>
      <c r="AY134" s="19" t="s">
        <v>219</v>
      </c>
      <c r="BE134" s="228">
        <f>IF(N134="základní",J134,0)</f>
        <v>0</v>
      </c>
      <c r="BF134" s="228">
        <f>IF(N134="snížená",J134,0)</f>
        <v>0</v>
      </c>
      <c r="BG134" s="228">
        <f>IF(N134="zákl. přenesená",J134,0)</f>
        <v>0</v>
      </c>
      <c r="BH134" s="228">
        <f>IF(N134="sníž. přenesená",J134,0)</f>
        <v>0</v>
      </c>
      <c r="BI134" s="228">
        <f>IF(N134="nulová",J134,0)</f>
        <v>0</v>
      </c>
      <c r="BJ134" s="19" t="s">
        <v>84</v>
      </c>
      <c r="BK134" s="228">
        <f>ROUND(I134*H134,2)</f>
        <v>0</v>
      </c>
      <c r="BL134" s="19" t="s">
        <v>225</v>
      </c>
      <c r="BM134" s="227" t="s">
        <v>2789</v>
      </c>
    </row>
    <row r="135" s="2" customFormat="1">
      <c r="A135" s="40"/>
      <c r="B135" s="41"/>
      <c r="C135" s="42"/>
      <c r="D135" s="229" t="s">
        <v>227</v>
      </c>
      <c r="E135" s="42"/>
      <c r="F135" s="230" t="s">
        <v>2788</v>
      </c>
      <c r="G135" s="42"/>
      <c r="H135" s="42"/>
      <c r="I135" s="231"/>
      <c r="J135" s="42"/>
      <c r="K135" s="42"/>
      <c r="L135" s="46"/>
      <c r="M135" s="232"/>
      <c r="N135" s="233"/>
      <c r="O135" s="86"/>
      <c r="P135" s="86"/>
      <c r="Q135" s="86"/>
      <c r="R135" s="86"/>
      <c r="S135" s="86"/>
      <c r="T135" s="87"/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T135" s="19" t="s">
        <v>227</v>
      </c>
      <c r="AU135" s="19" t="s">
        <v>86</v>
      </c>
    </row>
    <row r="136" s="13" customFormat="1">
      <c r="A136" s="13"/>
      <c r="B136" s="236"/>
      <c r="C136" s="237"/>
      <c r="D136" s="229" t="s">
        <v>231</v>
      </c>
      <c r="E136" s="238" t="s">
        <v>19</v>
      </c>
      <c r="F136" s="239" t="s">
        <v>232</v>
      </c>
      <c r="G136" s="237"/>
      <c r="H136" s="238" t="s">
        <v>19</v>
      </c>
      <c r="I136" s="240"/>
      <c r="J136" s="237"/>
      <c r="K136" s="237"/>
      <c r="L136" s="241"/>
      <c r="M136" s="242"/>
      <c r="N136" s="243"/>
      <c r="O136" s="243"/>
      <c r="P136" s="243"/>
      <c r="Q136" s="243"/>
      <c r="R136" s="243"/>
      <c r="S136" s="243"/>
      <c r="T136" s="244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5" t="s">
        <v>231</v>
      </c>
      <c r="AU136" s="245" t="s">
        <v>86</v>
      </c>
      <c r="AV136" s="13" t="s">
        <v>84</v>
      </c>
      <c r="AW136" s="13" t="s">
        <v>37</v>
      </c>
      <c r="AX136" s="13" t="s">
        <v>76</v>
      </c>
      <c r="AY136" s="245" t="s">
        <v>219</v>
      </c>
    </row>
    <row r="137" s="14" customFormat="1">
      <c r="A137" s="14"/>
      <c r="B137" s="246"/>
      <c r="C137" s="247"/>
      <c r="D137" s="229" t="s">
        <v>231</v>
      </c>
      <c r="E137" s="248" t="s">
        <v>19</v>
      </c>
      <c r="F137" s="249" t="s">
        <v>2786</v>
      </c>
      <c r="G137" s="247"/>
      <c r="H137" s="250">
        <v>58.5</v>
      </c>
      <c r="I137" s="251"/>
      <c r="J137" s="247"/>
      <c r="K137" s="247"/>
      <c r="L137" s="252"/>
      <c r="M137" s="253"/>
      <c r="N137" s="254"/>
      <c r="O137" s="254"/>
      <c r="P137" s="254"/>
      <c r="Q137" s="254"/>
      <c r="R137" s="254"/>
      <c r="S137" s="254"/>
      <c r="T137" s="255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56" t="s">
        <v>231</v>
      </c>
      <c r="AU137" s="256" t="s">
        <v>86</v>
      </c>
      <c r="AV137" s="14" t="s">
        <v>86</v>
      </c>
      <c r="AW137" s="14" t="s">
        <v>37</v>
      </c>
      <c r="AX137" s="14" t="s">
        <v>84</v>
      </c>
      <c r="AY137" s="256" t="s">
        <v>219</v>
      </c>
    </row>
    <row r="138" s="12" customFormat="1" ht="22.8" customHeight="1">
      <c r="A138" s="12"/>
      <c r="B138" s="200"/>
      <c r="C138" s="201"/>
      <c r="D138" s="202" t="s">
        <v>75</v>
      </c>
      <c r="E138" s="214" t="s">
        <v>491</v>
      </c>
      <c r="F138" s="214" t="s">
        <v>492</v>
      </c>
      <c r="G138" s="201"/>
      <c r="H138" s="201"/>
      <c r="I138" s="204"/>
      <c r="J138" s="215">
        <f>BK138</f>
        <v>0</v>
      </c>
      <c r="K138" s="201"/>
      <c r="L138" s="206"/>
      <c r="M138" s="207"/>
      <c r="N138" s="208"/>
      <c r="O138" s="208"/>
      <c r="P138" s="209">
        <f>SUM(P139:P141)</f>
        <v>0</v>
      </c>
      <c r="Q138" s="208"/>
      <c r="R138" s="209">
        <f>SUM(R139:R141)</f>
        <v>0</v>
      </c>
      <c r="S138" s="208"/>
      <c r="T138" s="210">
        <f>SUM(T139:T141)</f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11" t="s">
        <v>84</v>
      </c>
      <c r="AT138" s="212" t="s">
        <v>75</v>
      </c>
      <c r="AU138" s="212" t="s">
        <v>84</v>
      </c>
      <c r="AY138" s="211" t="s">
        <v>219</v>
      </c>
      <c r="BK138" s="213">
        <f>SUM(BK139:BK141)</f>
        <v>0</v>
      </c>
    </row>
    <row r="139" s="2" customFormat="1" ht="16.5" customHeight="1">
      <c r="A139" s="40"/>
      <c r="B139" s="41"/>
      <c r="C139" s="216" t="s">
        <v>327</v>
      </c>
      <c r="D139" s="216" t="s">
        <v>221</v>
      </c>
      <c r="E139" s="217" t="s">
        <v>494</v>
      </c>
      <c r="F139" s="218" t="s">
        <v>495</v>
      </c>
      <c r="G139" s="219" t="s">
        <v>182</v>
      </c>
      <c r="H139" s="220">
        <v>47.396000000000001</v>
      </c>
      <c r="I139" s="221"/>
      <c r="J139" s="222">
        <f>ROUND(I139*H139,2)</f>
        <v>0</v>
      </c>
      <c r="K139" s="218" t="s">
        <v>224</v>
      </c>
      <c r="L139" s="46"/>
      <c r="M139" s="223" t="s">
        <v>19</v>
      </c>
      <c r="N139" s="224" t="s">
        <v>47</v>
      </c>
      <c r="O139" s="86"/>
      <c r="P139" s="225">
        <f>O139*H139</f>
        <v>0</v>
      </c>
      <c r="Q139" s="225">
        <v>0</v>
      </c>
      <c r="R139" s="225">
        <f>Q139*H139</f>
        <v>0</v>
      </c>
      <c r="S139" s="225">
        <v>0</v>
      </c>
      <c r="T139" s="226">
        <f>S139*H139</f>
        <v>0</v>
      </c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R139" s="227" t="s">
        <v>225</v>
      </c>
      <c r="AT139" s="227" t="s">
        <v>221</v>
      </c>
      <c r="AU139" s="227" t="s">
        <v>86</v>
      </c>
      <c r="AY139" s="19" t="s">
        <v>219</v>
      </c>
      <c r="BE139" s="228">
        <f>IF(N139="základní",J139,0)</f>
        <v>0</v>
      </c>
      <c r="BF139" s="228">
        <f>IF(N139="snížená",J139,0)</f>
        <v>0</v>
      </c>
      <c r="BG139" s="228">
        <f>IF(N139="zákl. přenesená",J139,0)</f>
        <v>0</v>
      </c>
      <c r="BH139" s="228">
        <f>IF(N139="sníž. přenesená",J139,0)</f>
        <v>0</v>
      </c>
      <c r="BI139" s="228">
        <f>IF(N139="nulová",J139,0)</f>
        <v>0</v>
      </c>
      <c r="BJ139" s="19" t="s">
        <v>84</v>
      </c>
      <c r="BK139" s="228">
        <f>ROUND(I139*H139,2)</f>
        <v>0</v>
      </c>
      <c r="BL139" s="19" t="s">
        <v>225</v>
      </c>
      <c r="BM139" s="227" t="s">
        <v>2790</v>
      </c>
    </row>
    <row r="140" s="2" customFormat="1">
      <c r="A140" s="40"/>
      <c r="B140" s="41"/>
      <c r="C140" s="42"/>
      <c r="D140" s="229" t="s">
        <v>227</v>
      </c>
      <c r="E140" s="42"/>
      <c r="F140" s="230" t="s">
        <v>497</v>
      </c>
      <c r="G140" s="42"/>
      <c r="H140" s="42"/>
      <c r="I140" s="231"/>
      <c r="J140" s="42"/>
      <c r="K140" s="42"/>
      <c r="L140" s="46"/>
      <c r="M140" s="232"/>
      <c r="N140" s="233"/>
      <c r="O140" s="86"/>
      <c r="P140" s="86"/>
      <c r="Q140" s="86"/>
      <c r="R140" s="86"/>
      <c r="S140" s="86"/>
      <c r="T140" s="87"/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T140" s="19" t="s">
        <v>227</v>
      </c>
      <c r="AU140" s="19" t="s">
        <v>86</v>
      </c>
    </row>
    <row r="141" s="2" customFormat="1">
      <c r="A141" s="40"/>
      <c r="B141" s="41"/>
      <c r="C141" s="42"/>
      <c r="D141" s="234" t="s">
        <v>229</v>
      </c>
      <c r="E141" s="42"/>
      <c r="F141" s="235" t="s">
        <v>498</v>
      </c>
      <c r="G141" s="42"/>
      <c r="H141" s="42"/>
      <c r="I141" s="231"/>
      <c r="J141" s="42"/>
      <c r="K141" s="42"/>
      <c r="L141" s="46"/>
      <c r="M141" s="293"/>
      <c r="N141" s="294"/>
      <c r="O141" s="295"/>
      <c r="P141" s="295"/>
      <c r="Q141" s="295"/>
      <c r="R141" s="295"/>
      <c r="S141" s="295"/>
      <c r="T141" s="296"/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T141" s="19" t="s">
        <v>229</v>
      </c>
      <c r="AU141" s="19" t="s">
        <v>86</v>
      </c>
    </row>
    <row r="142" s="2" customFormat="1" ht="6.96" customHeight="1">
      <c r="A142" s="40"/>
      <c r="B142" s="61"/>
      <c r="C142" s="62"/>
      <c r="D142" s="62"/>
      <c r="E142" s="62"/>
      <c r="F142" s="62"/>
      <c r="G142" s="62"/>
      <c r="H142" s="62"/>
      <c r="I142" s="62"/>
      <c r="J142" s="62"/>
      <c r="K142" s="62"/>
      <c r="L142" s="46"/>
      <c r="M142" s="40"/>
      <c r="O142" s="40"/>
      <c r="P142" s="40"/>
      <c r="Q142" s="40"/>
      <c r="R142" s="40"/>
      <c r="S142" s="40"/>
      <c r="T142" s="40"/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</row>
  </sheetData>
  <sheetProtection sheet="1" autoFilter="0" formatColumns="0" formatRows="0" objects="1" scenarios="1" spinCount="100000" saltValue="lAjZGSnugQ5H65dXET+1aPmDOkvpy/6MiR1jyPE2G5RVE54EEM/dxFwD233EwPHnM2L3cbm2FeB2qKweEo6r+g==" hashValue="Kxe3064NzCyLGZd7D2e40x1hqJ2YlxUJoa1pfdWGbM8WcQPN0a/wzPn7RCHk1w612tnJt4hl0v7x6ccTKodNGA==" algorithmName="SHA-512" password="CC35"/>
  <autoFilter ref="C88:K141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7:H77"/>
    <mergeCell ref="E79:H79"/>
    <mergeCell ref="E81:H81"/>
    <mergeCell ref="L2:V2"/>
  </mergeCells>
  <hyperlinks>
    <hyperlink ref="F94" r:id="rId1" display="https://podminky.urs.cz/item/CS_URS_2023_01/564851111"/>
    <hyperlink ref="F99" r:id="rId2" display="https://podminky.urs.cz/item/CS_URS_2023_01/564851111"/>
    <hyperlink ref="F103" r:id="rId3" display="https://podminky.urs.cz/item/CS_URS_2023_01/565155121"/>
    <hyperlink ref="F107" r:id="rId4" display="https://podminky.urs.cz/item/CS_URS_2023_01/573111112"/>
    <hyperlink ref="F111" r:id="rId5" display="https://podminky.urs.cz/item/CS_URS_2023_01/573231106"/>
    <hyperlink ref="F115" r:id="rId6" display="https://podminky.urs.cz/item/CS_URS_2023_01/577134221"/>
    <hyperlink ref="F121" r:id="rId7" display="https://podminky.urs.cz/item/CS_URS_2023_01/916131213"/>
    <hyperlink ref="F131" r:id="rId8" display="https://podminky.urs.cz/item/CS_URS_2023_01/935111211"/>
    <hyperlink ref="F141" r:id="rId9" display="https://podminky.urs.cz/item/CS_URS_2023_01/9983240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0"/>
</worksheet>
</file>

<file path=xl/worksheets/sheet1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130</v>
      </c>
    </row>
    <row r="3" s="1" customFormat="1" ht="6.96" customHeight="1">
      <c r="B3" s="142"/>
      <c r="C3" s="143"/>
      <c r="D3" s="143"/>
      <c r="E3" s="143"/>
      <c r="F3" s="143"/>
      <c r="G3" s="143"/>
      <c r="H3" s="143"/>
      <c r="I3" s="143"/>
      <c r="J3" s="143"/>
      <c r="K3" s="143"/>
      <c r="L3" s="22"/>
      <c r="AT3" s="19" t="s">
        <v>86</v>
      </c>
    </row>
    <row r="4" s="1" customFormat="1" ht="24.96" customHeight="1">
      <c r="B4" s="22"/>
      <c r="D4" s="144" t="s">
        <v>154</v>
      </c>
      <c r="L4" s="22"/>
      <c r="M4" s="145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6" t="s">
        <v>16</v>
      </c>
      <c r="L6" s="22"/>
    </row>
    <row r="7" s="1" customFormat="1" ht="16.5" customHeight="1">
      <c r="B7" s="22"/>
      <c r="E7" s="147" t="str">
        <f>'Rekapitulace stavby'!K6</f>
        <v>MVE jez Rajhrad vč. rekonstrukce jezu a rybího přechodu</v>
      </c>
      <c r="F7" s="146"/>
      <c r="G7" s="146"/>
      <c r="H7" s="146"/>
      <c r="L7" s="22"/>
    </row>
    <row r="8" s="1" customFormat="1" ht="12" customHeight="1">
      <c r="B8" s="22"/>
      <c r="D8" s="146" t="s">
        <v>167</v>
      </c>
      <c r="L8" s="22"/>
    </row>
    <row r="9" s="2" customFormat="1" ht="16.5" customHeight="1">
      <c r="A9" s="40"/>
      <c r="B9" s="46"/>
      <c r="C9" s="40"/>
      <c r="D9" s="40"/>
      <c r="E9" s="147" t="s">
        <v>847</v>
      </c>
      <c r="F9" s="40"/>
      <c r="G9" s="40"/>
      <c r="H9" s="40"/>
      <c r="I9" s="40"/>
      <c r="J9" s="40"/>
      <c r="K9" s="40"/>
      <c r="L9" s="148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 ht="12" customHeight="1">
      <c r="A10" s="40"/>
      <c r="B10" s="46"/>
      <c r="C10" s="40"/>
      <c r="D10" s="146" t="s">
        <v>848</v>
      </c>
      <c r="E10" s="40"/>
      <c r="F10" s="40"/>
      <c r="G10" s="40"/>
      <c r="H10" s="40"/>
      <c r="I10" s="40"/>
      <c r="J10" s="40"/>
      <c r="K10" s="40"/>
      <c r="L10" s="148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6.5" customHeight="1">
      <c r="A11" s="40"/>
      <c r="B11" s="46"/>
      <c r="C11" s="40"/>
      <c r="D11" s="40"/>
      <c r="E11" s="149" t="s">
        <v>2791</v>
      </c>
      <c r="F11" s="40"/>
      <c r="G11" s="40"/>
      <c r="H11" s="40"/>
      <c r="I11" s="40"/>
      <c r="J11" s="40"/>
      <c r="K11" s="40"/>
      <c r="L11" s="148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>
      <c r="A12" s="40"/>
      <c r="B12" s="46"/>
      <c r="C12" s="40"/>
      <c r="D12" s="40"/>
      <c r="E12" s="40"/>
      <c r="F12" s="40"/>
      <c r="G12" s="40"/>
      <c r="H12" s="40"/>
      <c r="I12" s="40"/>
      <c r="J12" s="40"/>
      <c r="K12" s="40"/>
      <c r="L12" s="148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2" customHeight="1">
      <c r="A13" s="40"/>
      <c r="B13" s="46"/>
      <c r="C13" s="40"/>
      <c r="D13" s="146" t="s">
        <v>18</v>
      </c>
      <c r="E13" s="40"/>
      <c r="F13" s="135" t="s">
        <v>19</v>
      </c>
      <c r="G13" s="40"/>
      <c r="H13" s="40"/>
      <c r="I13" s="146" t="s">
        <v>20</v>
      </c>
      <c r="J13" s="135" t="s">
        <v>19</v>
      </c>
      <c r="K13" s="40"/>
      <c r="L13" s="148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6" t="s">
        <v>21</v>
      </c>
      <c r="E14" s="40"/>
      <c r="F14" s="135" t="s">
        <v>22</v>
      </c>
      <c r="G14" s="40"/>
      <c r="H14" s="40"/>
      <c r="I14" s="146" t="s">
        <v>23</v>
      </c>
      <c r="J14" s="150" t="str">
        <f>'Rekapitulace stavby'!AN8</f>
        <v>2. 5. 2023</v>
      </c>
      <c r="K14" s="40"/>
      <c r="L14" s="148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0.8" customHeight="1">
      <c r="A15" s="40"/>
      <c r="B15" s="46"/>
      <c r="C15" s="40"/>
      <c r="D15" s="40"/>
      <c r="E15" s="40"/>
      <c r="F15" s="40"/>
      <c r="G15" s="40"/>
      <c r="H15" s="40"/>
      <c r="I15" s="40"/>
      <c r="J15" s="40"/>
      <c r="K15" s="40"/>
      <c r="L15" s="148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46" t="s">
        <v>25</v>
      </c>
      <c r="E16" s="40"/>
      <c r="F16" s="40"/>
      <c r="G16" s="40"/>
      <c r="H16" s="40"/>
      <c r="I16" s="146" t="s">
        <v>26</v>
      </c>
      <c r="J16" s="135" t="s">
        <v>27</v>
      </c>
      <c r="K16" s="40"/>
      <c r="L16" s="148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8" customHeight="1">
      <c r="A17" s="40"/>
      <c r="B17" s="46"/>
      <c r="C17" s="40"/>
      <c r="D17" s="40"/>
      <c r="E17" s="135" t="s">
        <v>28</v>
      </c>
      <c r="F17" s="40"/>
      <c r="G17" s="40"/>
      <c r="H17" s="40"/>
      <c r="I17" s="146" t="s">
        <v>29</v>
      </c>
      <c r="J17" s="135" t="s">
        <v>30</v>
      </c>
      <c r="K17" s="40"/>
      <c r="L17" s="148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6.96" customHeight="1">
      <c r="A18" s="40"/>
      <c r="B18" s="46"/>
      <c r="C18" s="40"/>
      <c r="D18" s="40"/>
      <c r="E18" s="40"/>
      <c r="F18" s="40"/>
      <c r="G18" s="40"/>
      <c r="H18" s="40"/>
      <c r="I18" s="40"/>
      <c r="J18" s="40"/>
      <c r="K18" s="40"/>
      <c r="L18" s="148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2" customHeight="1">
      <c r="A19" s="40"/>
      <c r="B19" s="46"/>
      <c r="C19" s="40"/>
      <c r="D19" s="146" t="s">
        <v>31</v>
      </c>
      <c r="E19" s="40"/>
      <c r="F19" s="40"/>
      <c r="G19" s="40"/>
      <c r="H19" s="40"/>
      <c r="I19" s="146" t="s">
        <v>26</v>
      </c>
      <c r="J19" s="35" t="str">
        <f>'Rekapitulace stavby'!AN13</f>
        <v>Vyplň údaj</v>
      </c>
      <c r="K19" s="40"/>
      <c r="L19" s="148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8" customHeight="1">
      <c r="A20" s="40"/>
      <c r="B20" s="46"/>
      <c r="C20" s="40"/>
      <c r="D20" s="40"/>
      <c r="E20" s="35" t="str">
        <f>'Rekapitulace stavby'!E14</f>
        <v>Vyplň údaj</v>
      </c>
      <c r="F20" s="135"/>
      <c r="G20" s="135"/>
      <c r="H20" s="135"/>
      <c r="I20" s="146" t="s">
        <v>29</v>
      </c>
      <c r="J20" s="35" t="str">
        <f>'Rekapitulace stavby'!AN14</f>
        <v>Vyplň údaj</v>
      </c>
      <c r="K20" s="40"/>
      <c r="L20" s="148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6.96" customHeight="1">
      <c r="A21" s="40"/>
      <c r="B21" s="46"/>
      <c r="C21" s="40"/>
      <c r="D21" s="40"/>
      <c r="E21" s="40"/>
      <c r="F21" s="40"/>
      <c r="G21" s="40"/>
      <c r="H21" s="40"/>
      <c r="I21" s="40"/>
      <c r="J21" s="40"/>
      <c r="K21" s="40"/>
      <c r="L21" s="148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2" customHeight="1">
      <c r="A22" s="40"/>
      <c r="B22" s="46"/>
      <c r="C22" s="40"/>
      <c r="D22" s="146" t="s">
        <v>33</v>
      </c>
      <c r="E22" s="40"/>
      <c r="F22" s="40"/>
      <c r="G22" s="40"/>
      <c r="H22" s="40"/>
      <c r="I22" s="146" t="s">
        <v>26</v>
      </c>
      <c r="J22" s="135" t="s">
        <v>34</v>
      </c>
      <c r="K22" s="40"/>
      <c r="L22" s="148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8" customHeight="1">
      <c r="A23" s="40"/>
      <c r="B23" s="46"/>
      <c r="C23" s="40"/>
      <c r="D23" s="40"/>
      <c r="E23" s="135" t="s">
        <v>35</v>
      </c>
      <c r="F23" s="40"/>
      <c r="G23" s="40"/>
      <c r="H23" s="40"/>
      <c r="I23" s="146" t="s">
        <v>29</v>
      </c>
      <c r="J23" s="135" t="s">
        <v>36</v>
      </c>
      <c r="K23" s="40"/>
      <c r="L23" s="148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6.96" customHeight="1">
      <c r="A24" s="40"/>
      <c r="B24" s="46"/>
      <c r="C24" s="40"/>
      <c r="D24" s="40"/>
      <c r="E24" s="40"/>
      <c r="F24" s="40"/>
      <c r="G24" s="40"/>
      <c r="H24" s="40"/>
      <c r="I24" s="40"/>
      <c r="J24" s="40"/>
      <c r="K24" s="40"/>
      <c r="L24" s="148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2" customHeight="1">
      <c r="A25" s="40"/>
      <c r="B25" s="46"/>
      <c r="C25" s="40"/>
      <c r="D25" s="146" t="s">
        <v>38</v>
      </c>
      <c r="E25" s="40"/>
      <c r="F25" s="40"/>
      <c r="G25" s="40"/>
      <c r="H25" s="40"/>
      <c r="I25" s="146" t="s">
        <v>26</v>
      </c>
      <c r="J25" s="135" t="s">
        <v>19</v>
      </c>
      <c r="K25" s="40"/>
      <c r="L25" s="148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8" customHeight="1">
      <c r="A26" s="40"/>
      <c r="B26" s="46"/>
      <c r="C26" s="40"/>
      <c r="D26" s="40"/>
      <c r="E26" s="135" t="s">
        <v>39</v>
      </c>
      <c r="F26" s="40"/>
      <c r="G26" s="40"/>
      <c r="H26" s="40"/>
      <c r="I26" s="146" t="s">
        <v>29</v>
      </c>
      <c r="J26" s="135" t="s">
        <v>19</v>
      </c>
      <c r="K26" s="40"/>
      <c r="L26" s="148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6.96" customHeight="1">
      <c r="A27" s="40"/>
      <c r="B27" s="46"/>
      <c r="C27" s="40"/>
      <c r="D27" s="40"/>
      <c r="E27" s="40"/>
      <c r="F27" s="40"/>
      <c r="G27" s="40"/>
      <c r="H27" s="40"/>
      <c r="I27" s="40"/>
      <c r="J27" s="40"/>
      <c r="K27" s="40"/>
      <c r="L27" s="148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2" customHeight="1">
      <c r="A28" s="40"/>
      <c r="B28" s="46"/>
      <c r="C28" s="40"/>
      <c r="D28" s="146" t="s">
        <v>40</v>
      </c>
      <c r="E28" s="40"/>
      <c r="F28" s="40"/>
      <c r="G28" s="40"/>
      <c r="H28" s="40"/>
      <c r="I28" s="40"/>
      <c r="J28" s="40"/>
      <c r="K28" s="40"/>
      <c r="L28" s="148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8" customFormat="1" ht="16.5" customHeight="1">
      <c r="A29" s="151"/>
      <c r="B29" s="152"/>
      <c r="C29" s="151"/>
      <c r="D29" s="151"/>
      <c r="E29" s="153" t="s">
        <v>19</v>
      </c>
      <c r="F29" s="153"/>
      <c r="G29" s="153"/>
      <c r="H29" s="153"/>
      <c r="I29" s="151"/>
      <c r="J29" s="151"/>
      <c r="K29" s="151"/>
      <c r="L29" s="154"/>
      <c r="S29" s="151"/>
      <c r="T29" s="151"/>
      <c r="U29" s="151"/>
      <c r="V29" s="151"/>
      <c r="W29" s="151"/>
      <c r="X29" s="151"/>
      <c r="Y29" s="151"/>
      <c r="Z29" s="151"/>
      <c r="AA29" s="151"/>
      <c r="AB29" s="151"/>
      <c r="AC29" s="151"/>
      <c r="AD29" s="151"/>
      <c r="AE29" s="151"/>
    </row>
    <row r="30" s="2" customFormat="1" ht="6.96" customHeight="1">
      <c r="A30" s="40"/>
      <c r="B30" s="46"/>
      <c r="C30" s="40"/>
      <c r="D30" s="40"/>
      <c r="E30" s="40"/>
      <c r="F30" s="40"/>
      <c r="G30" s="40"/>
      <c r="H30" s="40"/>
      <c r="I30" s="40"/>
      <c r="J30" s="40"/>
      <c r="K30" s="40"/>
      <c r="L30" s="148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5"/>
      <c r="E31" s="155"/>
      <c r="F31" s="155"/>
      <c r="G31" s="155"/>
      <c r="H31" s="155"/>
      <c r="I31" s="155"/>
      <c r="J31" s="155"/>
      <c r="K31" s="155"/>
      <c r="L31" s="148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25.44" customHeight="1">
      <c r="A32" s="40"/>
      <c r="B32" s="46"/>
      <c r="C32" s="40"/>
      <c r="D32" s="156" t="s">
        <v>42</v>
      </c>
      <c r="E32" s="40"/>
      <c r="F32" s="40"/>
      <c r="G32" s="40"/>
      <c r="H32" s="40"/>
      <c r="I32" s="40"/>
      <c r="J32" s="157">
        <f>ROUND(J86, 2)</f>
        <v>0</v>
      </c>
      <c r="K32" s="40"/>
      <c r="L32" s="148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55"/>
      <c r="E33" s="155"/>
      <c r="F33" s="155"/>
      <c r="G33" s="155"/>
      <c r="H33" s="155"/>
      <c r="I33" s="155"/>
      <c r="J33" s="155"/>
      <c r="K33" s="155"/>
      <c r="L33" s="148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40"/>
      <c r="F34" s="158" t="s">
        <v>44</v>
      </c>
      <c r="G34" s="40"/>
      <c r="H34" s="40"/>
      <c r="I34" s="158" t="s">
        <v>43</v>
      </c>
      <c r="J34" s="158" t="s">
        <v>45</v>
      </c>
      <c r="K34" s="40"/>
      <c r="L34" s="148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14.4" customHeight="1">
      <c r="A35" s="40"/>
      <c r="B35" s="46"/>
      <c r="C35" s="40"/>
      <c r="D35" s="159" t="s">
        <v>46</v>
      </c>
      <c r="E35" s="146" t="s">
        <v>47</v>
      </c>
      <c r="F35" s="160">
        <f>ROUND((SUM(BE86:BE103)),  2)</f>
        <v>0</v>
      </c>
      <c r="G35" s="40"/>
      <c r="H35" s="40"/>
      <c r="I35" s="161">
        <v>0.20999999999999999</v>
      </c>
      <c r="J35" s="160">
        <f>ROUND(((SUM(BE86:BE103))*I35),  2)</f>
        <v>0</v>
      </c>
      <c r="K35" s="40"/>
      <c r="L35" s="148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146" t="s">
        <v>48</v>
      </c>
      <c r="F36" s="160">
        <f>ROUND((SUM(BF86:BF103)),  2)</f>
        <v>0</v>
      </c>
      <c r="G36" s="40"/>
      <c r="H36" s="40"/>
      <c r="I36" s="161">
        <v>0.14999999999999999</v>
      </c>
      <c r="J36" s="160">
        <f>ROUND(((SUM(BF86:BF103))*I36),  2)</f>
        <v>0</v>
      </c>
      <c r="K36" s="40"/>
      <c r="L36" s="148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6" t="s">
        <v>49</v>
      </c>
      <c r="F37" s="160">
        <f>ROUND((SUM(BG86:BG103)),  2)</f>
        <v>0</v>
      </c>
      <c r="G37" s="40"/>
      <c r="H37" s="40"/>
      <c r="I37" s="161">
        <v>0.20999999999999999</v>
      </c>
      <c r="J37" s="160">
        <f>0</f>
        <v>0</v>
      </c>
      <c r="K37" s="40"/>
      <c r="L37" s="148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hidden="1" s="2" customFormat="1" ht="14.4" customHeight="1">
      <c r="A38" s="40"/>
      <c r="B38" s="46"/>
      <c r="C38" s="40"/>
      <c r="D38" s="40"/>
      <c r="E38" s="146" t="s">
        <v>50</v>
      </c>
      <c r="F38" s="160">
        <f>ROUND((SUM(BH86:BH103)),  2)</f>
        <v>0</v>
      </c>
      <c r="G38" s="40"/>
      <c r="H38" s="40"/>
      <c r="I38" s="161">
        <v>0.14999999999999999</v>
      </c>
      <c r="J38" s="160">
        <f>0</f>
        <v>0</v>
      </c>
      <c r="K38" s="40"/>
      <c r="L38" s="148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6" t="s">
        <v>51</v>
      </c>
      <c r="F39" s="160">
        <f>ROUND((SUM(BI86:BI103)),  2)</f>
        <v>0</v>
      </c>
      <c r="G39" s="40"/>
      <c r="H39" s="40"/>
      <c r="I39" s="161">
        <v>0</v>
      </c>
      <c r="J39" s="160">
        <f>0</f>
        <v>0</v>
      </c>
      <c r="K39" s="40"/>
      <c r="L39" s="148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6.96" customHeight="1">
      <c r="A40" s="40"/>
      <c r="B40" s="46"/>
      <c r="C40" s="40"/>
      <c r="D40" s="40"/>
      <c r="E40" s="40"/>
      <c r="F40" s="40"/>
      <c r="G40" s="40"/>
      <c r="H40" s="40"/>
      <c r="I40" s="40"/>
      <c r="J40" s="40"/>
      <c r="K40" s="40"/>
      <c r="L40" s="148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s="2" customFormat="1" ht="25.44" customHeight="1">
      <c r="A41" s="40"/>
      <c r="B41" s="46"/>
      <c r="C41" s="162"/>
      <c r="D41" s="163" t="s">
        <v>52</v>
      </c>
      <c r="E41" s="164"/>
      <c r="F41" s="164"/>
      <c r="G41" s="165" t="s">
        <v>53</v>
      </c>
      <c r="H41" s="166" t="s">
        <v>54</v>
      </c>
      <c r="I41" s="164"/>
      <c r="J41" s="167">
        <f>SUM(J32:J39)</f>
        <v>0</v>
      </c>
      <c r="K41" s="168"/>
      <c r="L41" s="148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14.4" customHeight="1">
      <c r="A42" s="40"/>
      <c r="B42" s="169"/>
      <c r="C42" s="170"/>
      <c r="D42" s="170"/>
      <c r="E42" s="170"/>
      <c r="F42" s="170"/>
      <c r="G42" s="170"/>
      <c r="H42" s="170"/>
      <c r="I42" s="170"/>
      <c r="J42" s="170"/>
      <c r="K42" s="170"/>
      <c r="L42" s="148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6" s="2" customFormat="1" ht="6.96" customHeight="1">
      <c r="A46" s="40"/>
      <c r="B46" s="171"/>
      <c r="C46" s="172"/>
      <c r="D46" s="172"/>
      <c r="E46" s="172"/>
      <c r="F46" s="172"/>
      <c r="G46" s="172"/>
      <c r="H46" s="172"/>
      <c r="I46" s="172"/>
      <c r="J46" s="172"/>
      <c r="K46" s="172"/>
      <c r="L46" s="148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24.96" customHeight="1">
      <c r="A47" s="40"/>
      <c r="B47" s="41"/>
      <c r="C47" s="25" t="s">
        <v>192</v>
      </c>
      <c r="D47" s="42"/>
      <c r="E47" s="42"/>
      <c r="F47" s="42"/>
      <c r="G47" s="42"/>
      <c r="H47" s="42"/>
      <c r="I47" s="42"/>
      <c r="J47" s="42"/>
      <c r="K47" s="42"/>
      <c r="L47" s="148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148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16</v>
      </c>
      <c r="D49" s="42"/>
      <c r="E49" s="42"/>
      <c r="F49" s="42"/>
      <c r="G49" s="42"/>
      <c r="H49" s="42"/>
      <c r="I49" s="42"/>
      <c r="J49" s="42"/>
      <c r="K49" s="42"/>
      <c r="L49" s="148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173" t="str">
        <f>E7</f>
        <v>MVE jez Rajhrad vč. rekonstrukce jezu a rybího přechodu</v>
      </c>
      <c r="F50" s="34"/>
      <c r="G50" s="34"/>
      <c r="H50" s="34"/>
      <c r="I50" s="42"/>
      <c r="J50" s="42"/>
      <c r="K50" s="42"/>
      <c r="L50" s="148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1" customFormat="1" ht="12" customHeight="1">
      <c r="B51" s="23"/>
      <c r="C51" s="34" t="s">
        <v>167</v>
      </c>
      <c r="D51" s="24"/>
      <c r="E51" s="24"/>
      <c r="F51" s="24"/>
      <c r="G51" s="24"/>
      <c r="H51" s="24"/>
      <c r="I51" s="24"/>
      <c r="J51" s="24"/>
      <c r="K51" s="24"/>
      <c r="L51" s="22"/>
    </row>
    <row r="52" s="2" customFormat="1" ht="16.5" customHeight="1">
      <c r="A52" s="40"/>
      <c r="B52" s="41"/>
      <c r="C52" s="42"/>
      <c r="D52" s="42"/>
      <c r="E52" s="173" t="s">
        <v>847</v>
      </c>
      <c r="F52" s="42"/>
      <c r="G52" s="42"/>
      <c r="H52" s="42"/>
      <c r="I52" s="42"/>
      <c r="J52" s="42"/>
      <c r="K52" s="42"/>
      <c r="L52" s="148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12" customHeight="1">
      <c r="A53" s="40"/>
      <c r="B53" s="41"/>
      <c r="C53" s="34" t="s">
        <v>848</v>
      </c>
      <c r="D53" s="42"/>
      <c r="E53" s="42"/>
      <c r="F53" s="42"/>
      <c r="G53" s="42"/>
      <c r="H53" s="42"/>
      <c r="I53" s="42"/>
      <c r="J53" s="42"/>
      <c r="K53" s="42"/>
      <c r="L53" s="148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6.5" customHeight="1">
      <c r="A54" s="40"/>
      <c r="B54" s="41"/>
      <c r="C54" s="42"/>
      <c r="D54" s="42"/>
      <c r="E54" s="71" t="str">
        <f>E11</f>
        <v>SO 06 - Vyvedení výkonu z MVE – přípojka vn</v>
      </c>
      <c r="F54" s="42"/>
      <c r="G54" s="42"/>
      <c r="H54" s="42"/>
      <c r="I54" s="42"/>
      <c r="J54" s="42"/>
      <c r="K54" s="42"/>
      <c r="L54" s="148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6.96" customHeight="1">
      <c r="A55" s="40"/>
      <c r="B55" s="41"/>
      <c r="C55" s="42"/>
      <c r="D55" s="42"/>
      <c r="E55" s="42"/>
      <c r="F55" s="42"/>
      <c r="G55" s="42"/>
      <c r="H55" s="42"/>
      <c r="I55" s="42"/>
      <c r="J55" s="42"/>
      <c r="K55" s="42"/>
      <c r="L55" s="148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2" customHeight="1">
      <c r="A56" s="40"/>
      <c r="B56" s="41"/>
      <c r="C56" s="34" t="s">
        <v>21</v>
      </c>
      <c r="D56" s="42"/>
      <c r="E56" s="42"/>
      <c r="F56" s="29" t="str">
        <f>F14</f>
        <v xml:space="preserve">Svratka, říční km 29,430 – jez </v>
      </c>
      <c r="G56" s="42"/>
      <c r="H56" s="42"/>
      <c r="I56" s="34" t="s">
        <v>23</v>
      </c>
      <c r="J56" s="74" t="str">
        <f>IF(J14="","",J14)</f>
        <v>2. 5. 2023</v>
      </c>
      <c r="K56" s="42"/>
      <c r="L56" s="148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6.96" customHeight="1">
      <c r="A57" s="40"/>
      <c r="B57" s="41"/>
      <c r="C57" s="42"/>
      <c r="D57" s="42"/>
      <c r="E57" s="42"/>
      <c r="F57" s="42"/>
      <c r="G57" s="42"/>
      <c r="H57" s="42"/>
      <c r="I57" s="42"/>
      <c r="J57" s="42"/>
      <c r="K57" s="42"/>
      <c r="L57" s="148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5.15" customHeight="1">
      <c r="A58" s="40"/>
      <c r="B58" s="41"/>
      <c r="C58" s="34" t="s">
        <v>25</v>
      </c>
      <c r="D58" s="42"/>
      <c r="E58" s="42"/>
      <c r="F58" s="29" t="str">
        <f>E17</f>
        <v>Povodí Moravy, státní podnik</v>
      </c>
      <c r="G58" s="42"/>
      <c r="H58" s="42"/>
      <c r="I58" s="34" t="s">
        <v>33</v>
      </c>
      <c r="J58" s="38" t="str">
        <f>E23</f>
        <v>AQUATIS a. s.</v>
      </c>
      <c r="K58" s="42"/>
      <c r="L58" s="148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15.15" customHeight="1">
      <c r="A59" s="40"/>
      <c r="B59" s="41"/>
      <c r="C59" s="34" t="s">
        <v>31</v>
      </c>
      <c r="D59" s="42"/>
      <c r="E59" s="42"/>
      <c r="F59" s="29" t="str">
        <f>IF(E20="","",E20)</f>
        <v>Vyplň údaj</v>
      </c>
      <c r="G59" s="42"/>
      <c r="H59" s="42"/>
      <c r="I59" s="34" t="s">
        <v>38</v>
      </c>
      <c r="J59" s="38" t="str">
        <f>E26</f>
        <v>Bc. Aneta Patková</v>
      </c>
      <c r="K59" s="42"/>
      <c r="L59" s="148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s="2" customFormat="1" ht="10.32" customHeight="1">
      <c r="A60" s="40"/>
      <c r="B60" s="41"/>
      <c r="C60" s="42"/>
      <c r="D60" s="42"/>
      <c r="E60" s="42"/>
      <c r="F60" s="42"/>
      <c r="G60" s="42"/>
      <c r="H60" s="42"/>
      <c r="I60" s="42"/>
      <c r="J60" s="42"/>
      <c r="K60" s="42"/>
      <c r="L60" s="148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s="2" customFormat="1" ht="29.28" customHeight="1">
      <c r="A61" s="40"/>
      <c r="B61" s="41"/>
      <c r="C61" s="174" t="s">
        <v>193</v>
      </c>
      <c r="D61" s="175"/>
      <c r="E61" s="175"/>
      <c r="F61" s="175"/>
      <c r="G61" s="175"/>
      <c r="H61" s="175"/>
      <c r="I61" s="175"/>
      <c r="J61" s="176" t="s">
        <v>194</v>
      </c>
      <c r="K61" s="175"/>
      <c r="L61" s="148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10.32" customHeight="1">
      <c r="A62" s="40"/>
      <c r="B62" s="41"/>
      <c r="C62" s="42"/>
      <c r="D62" s="42"/>
      <c r="E62" s="42"/>
      <c r="F62" s="42"/>
      <c r="G62" s="42"/>
      <c r="H62" s="42"/>
      <c r="I62" s="42"/>
      <c r="J62" s="42"/>
      <c r="K62" s="42"/>
      <c r="L62" s="148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22.8" customHeight="1">
      <c r="A63" s="40"/>
      <c r="B63" s="41"/>
      <c r="C63" s="177" t="s">
        <v>74</v>
      </c>
      <c r="D63" s="42"/>
      <c r="E63" s="42"/>
      <c r="F63" s="42"/>
      <c r="G63" s="42"/>
      <c r="H63" s="42"/>
      <c r="I63" s="42"/>
      <c r="J63" s="104">
        <f>J86</f>
        <v>0</v>
      </c>
      <c r="K63" s="42"/>
      <c r="L63" s="148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  <c r="AU63" s="19" t="s">
        <v>195</v>
      </c>
    </row>
    <row r="64" s="9" customFormat="1" ht="24.96" customHeight="1">
      <c r="A64" s="9"/>
      <c r="B64" s="178"/>
      <c r="C64" s="179"/>
      <c r="D64" s="180" t="s">
        <v>2792</v>
      </c>
      <c r="E64" s="181"/>
      <c r="F64" s="181"/>
      <c r="G64" s="181"/>
      <c r="H64" s="181"/>
      <c r="I64" s="181"/>
      <c r="J64" s="182">
        <f>J87</f>
        <v>0</v>
      </c>
      <c r="K64" s="179"/>
      <c r="L64" s="183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2" customFormat="1" ht="21.84" customHeight="1">
      <c r="A65" s="40"/>
      <c r="B65" s="41"/>
      <c r="C65" s="42"/>
      <c r="D65" s="42"/>
      <c r="E65" s="42"/>
      <c r="F65" s="42"/>
      <c r="G65" s="42"/>
      <c r="H65" s="42"/>
      <c r="I65" s="42"/>
      <c r="J65" s="42"/>
      <c r="K65" s="42"/>
      <c r="L65" s="148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40"/>
    </row>
    <row r="66" s="2" customFormat="1" ht="6.96" customHeight="1">
      <c r="A66" s="40"/>
      <c r="B66" s="61"/>
      <c r="C66" s="62"/>
      <c r="D66" s="62"/>
      <c r="E66" s="62"/>
      <c r="F66" s="62"/>
      <c r="G66" s="62"/>
      <c r="H66" s="62"/>
      <c r="I66" s="62"/>
      <c r="J66" s="62"/>
      <c r="K66" s="62"/>
      <c r="L66" s="148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</row>
    <row r="70" s="2" customFormat="1" ht="6.96" customHeight="1">
      <c r="A70" s="40"/>
      <c r="B70" s="63"/>
      <c r="C70" s="64"/>
      <c r="D70" s="64"/>
      <c r="E70" s="64"/>
      <c r="F70" s="64"/>
      <c r="G70" s="64"/>
      <c r="H70" s="64"/>
      <c r="I70" s="64"/>
      <c r="J70" s="64"/>
      <c r="K70" s="64"/>
      <c r="L70" s="148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24.96" customHeight="1">
      <c r="A71" s="40"/>
      <c r="B71" s="41"/>
      <c r="C71" s="25" t="s">
        <v>204</v>
      </c>
      <c r="D71" s="42"/>
      <c r="E71" s="42"/>
      <c r="F71" s="42"/>
      <c r="G71" s="42"/>
      <c r="H71" s="42"/>
      <c r="I71" s="42"/>
      <c r="J71" s="42"/>
      <c r="K71" s="42"/>
      <c r="L71" s="148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6.96" customHeight="1">
      <c r="A72" s="40"/>
      <c r="B72" s="41"/>
      <c r="C72" s="42"/>
      <c r="D72" s="42"/>
      <c r="E72" s="42"/>
      <c r="F72" s="42"/>
      <c r="G72" s="42"/>
      <c r="H72" s="42"/>
      <c r="I72" s="42"/>
      <c r="J72" s="42"/>
      <c r="K72" s="42"/>
      <c r="L72" s="148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12" customHeight="1">
      <c r="A73" s="40"/>
      <c r="B73" s="41"/>
      <c r="C73" s="34" t="s">
        <v>16</v>
      </c>
      <c r="D73" s="42"/>
      <c r="E73" s="42"/>
      <c r="F73" s="42"/>
      <c r="G73" s="42"/>
      <c r="H73" s="42"/>
      <c r="I73" s="42"/>
      <c r="J73" s="42"/>
      <c r="K73" s="42"/>
      <c r="L73" s="148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16.5" customHeight="1">
      <c r="A74" s="40"/>
      <c r="B74" s="41"/>
      <c r="C74" s="42"/>
      <c r="D74" s="42"/>
      <c r="E74" s="173" t="str">
        <f>E7</f>
        <v>MVE jez Rajhrad vč. rekonstrukce jezu a rybího přechodu</v>
      </c>
      <c r="F74" s="34"/>
      <c r="G74" s="34"/>
      <c r="H74" s="34"/>
      <c r="I74" s="42"/>
      <c r="J74" s="42"/>
      <c r="K74" s="42"/>
      <c r="L74" s="148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1" customFormat="1" ht="12" customHeight="1">
      <c r="B75" s="23"/>
      <c r="C75" s="34" t="s">
        <v>167</v>
      </c>
      <c r="D75" s="24"/>
      <c r="E75" s="24"/>
      <c r="F75" s="24"/>
      <c r="G75" s="24"/>
      <c r="H75" s="24"/>
      <c r="I75" s="24"/>
      <c r="J75" s="24"/>
      <c r="K75" s="24"/>
      <c r="L75" s="22"/>
    </row>
    <row r="76" s="2" customFormat="1" ht="16.5" customHeight="1">
      <c r="A76" s="40"/>
      <c r="B76" s="41"/>
      <c r="C76" s="42"/>
      <c r="D76" s="42"/>
      <c r="E76" s="173" t="s">
        <v>847</v>
      </c>
      <c r="F76" s="42"/>
      <c r="G76" s="42"/>
      <c r="H76" s="42"/>
      <c r="I76" s="42"/>
      <c r="J76" s="42"/>
      <c r="K76" s="42"/>
      <c r="L76" s="148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2" customHeight="1">
      <c r="A77" s="40"/>
      <c r="B77" s="41"/>
      <c r="C77" s="34" t="s">
        <v>848</v>
      </c>
      <c r="D77" s="42"/>
      <c r="E77" s="42"/>
      <c r="F77" s="42"/>
      <c r="G77" s="42"/>
      <c r="H77" s="42"/>
      <c r="I77" s="42"/>
      <c r="J77" s="42"/>
      <c r="K77" s="42"/>
      <c r="L77" s="148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6.5" customHeight="1">
      <c r="A78" s="40"/>
      <c r="B78" s="41"/>
      <c r="C78" s="42"/>
      <c r="D78" s="42"/>
      <c r="E78" s="71" t="str">
        <f>E11</f>
        <v>SO 06 - Vyvedení výkonu z MVE – přípojka vn</v>
      </c>
      <c r="F78" s="42"/>
      <c r="G78" s="42"/>
      <c r="H78" s="42"/>
      <c r="I78" s="42"/>
      <c r="J78" s="42"/>
      <c r="K78" s="42"/>
      <c r="L78" s="148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6.96" customHeight="1">
      <c r="A79" s="40"/>
      <c r="B79" s="41"/>
      <c r="C79" s="42"/>
      <c r="D79" s="42"/>
      <c r="E79" s="42"/>
      <c r="F79" s="42"/>
      <c r="G79" s="42"/>
      <c r="H79" s="42"/>
      <c r="I79" s="42"/>
      <c r="J79" s="42"/>
      <c r="K79" s="42"/>
      <c r="L79" s="148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2" customHeight="1">
      <c r="A80" s="40"/>
      <c r="B80" s="41"/>
      <c r="C80" s="34" t="s">
        <v>21</v>
      </c>
      <c r="D80" s="42"/>
      <c r="E80" s="42"/>
      <c r="F80" s="29" t="str">
        <f>F14</f>
        <v xml:space="preserve">Svratka, říční km 29,430 – jez </v>
      </c>
      <c r="G80" s="42"/>
      <c r="H80" s="42"/>
      <c r="I80" s="34" t="s">
        <v>23</v>
      </c>
      <c r="J80" s="74" t="str">
        <f>IF(J14="","",J14)</f>
        <v>2. 5. 2023</v>
      </c>
      <c r="K80" s="42"/>
      <c r="L80" s="148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6.96" customHeight="1">
      <c r="A81" s="40"/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148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5.15" customHeight="1">
      <c r="A82" s="40"/>
      <c r="B82" s="41"/>
      <c r="C82" s="34" t="s">
        <v>25</v>
      </c>
      <c r="D82" s="42"/>
      <c r="E82" s="42"/>
      <c r="F82" s="29" t="str">
        <f>E17</f>
        <v>Povodí Moravy, státní podnik</v>
      </c>
      <c r="G82" s="42"/>
      <c r="H82" s="42"/>
      <c r="I82" s="34" t="s">
        <v>33</v>
      </c>
      <c r="J82" s="38" t="str">
        <f>E23</f>
        <v>AQUATIS a. s.</v>
      </c>
      <c r="K82" s="42"/>
      <c r="L82" s="148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5.15" customHeight="1">
      <c r="A83" s="40"/>
      <c r="B83" s="41"/>
      <c r="C83" s="34" t="s">
        <v>31</v>
      </c>
      <c r="D83" s="42"/>
      <c r="E83" s="42"/>
      <c r="F83" s="29" t="str">
        <f>IF(E20="","",E20)</f>
        <v>Vyplň údaj</v>
      </c>
      <c r="G83" s="42"/>
      <c r="H83" s="42"/>
      <c r="I83" s="34" t="s">
        <v>38</v>
      </c>
      <c r="J83" s="38" t="str">
        <f>E26</f>
        <v>Bc. Aneta Patková</v>
      </c>
      <c r="K83" s="42"/>
      <c r="L83" s="148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0.32" customHeight="1">
      <c r="A84" s="40"/>
      <c r="B84" s="41"/>
      <c r="C84" s="42"/>
      <c r="D84" s="42"/>
      <c r="E84" s="42"/>
      <c r="F84" s="42"/>
      <c r="G84" s="42"/>
      <c r="H84" s="42"/>
      <c r="I84" s="42"/>
      <c r="J84" s="42"/>
      <c r="K84" s="42"/>
      <c r="L84" s="148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11" customFormat="1" ht="29.28" customHeight="1">
      <c r="A85" s="189"/>
      <c r="B85" s="190"/>
      <c r="C85" s="191" t="s">
        <v>205</v>
      </c>
      <c r="D85" s="192" t="s">
        <v>61</v>
      </c>
      <c r="E85" s="192" t="s">
        <v>57</v>
      </c>
      <c r="F85" s="192" t="s">
        <v>58</v>
      </c>
      <c r="G85" s="192" t="s">
        <v>206</v>
      </c>
      <c r="H85" s="192" t="s">
        <v>207</v>
      </c>
      <c r="I85" s="192" t="s">
        <v>208</v>
      </c>
      <c r="J85" s="192" t="s">
        <v>194</v>
      </c>
      <c r="K85" s="193" t="s">
        <v>209</v>
      </c>
      <c r="L85" s="194"/>
      <c r="M85" s="94" t="s">
        <v>19</v>
      </c>
      <c r="N85" s="95" t="s">
        <v>46</v>
      </c>
      <c r="O85" s="95" t="s">
        <v>210</v>
      </c>
      <c r="P85" s="95" t="s">
        <v>211</v>
      </c>
      <c r="Q85" s="95" t="s">
        <v>212</v>
      </c>
      <c r="R85" s="95" t="s">
        <v>213</v>
      </c>
      <c r="S85" s="95" t="s">
        <v>214</v>
      </c>
      <c r="T85" s="96" t="s">
        <v>215</v>
      </c>
      <c r="U85" s="189"/>
      <c r="V85" s="189"/>
      <c r="W85" s="189"/>
      <c r="X85" s="189"/>
      <c r="Y85" s="189"/>
      <c r="Z85" s="189"/>
      <c r="AA85" s="189"/>
      <c r="AB85" s="189"/>
      <c r="AC85" s="189"/>
      <c r="AD85" s="189"/>
      <c r="AE85" s="189"/>
    </row>
    <row r="86" s="2" customFormat="1" ht="22.8" customHeight="1">
      <c r="A86" s="40"/>
      <c r="B86" s="41"/>
      <c r="C86" s="101" t="s">
        <v>216</v>
      </c>
      <c r="D86" s="42"/>
      <c r="E86" s="42"/>
      <c r="F86" s="42"/>
      <c r="G86" s="42"/>
      <c r="H86" s="42"/>
      <c r="I86" s="42"/>
      <c r="J86" s="195">
        <f>BK86</f>
        <v>0</v>
      </c>
      <c r="K86" s="42"/>
      <c r="L86" s="46"/>
      <c r="M86" s="97"/>
      <c r="N86" s="196"/>
      <c r="O86" s="98"/>
      <c r="P86" s="197">
        <f>P87</f>
        <v>0</v>
      </c>
      <c r="Q86" s="98"/>
      <c r="R86" s="197">
        <f>R87</f>
        <v>0</v>
      </c>
      <c r="S86" s="98"/>
      <c r="T86" s="198">
        <f>T87</f>
        <v>0</v>
      </c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T86" s="19" t="s">
        <v>75</v>
      </c>
      <c r="AU86" s="19" t="s">
        <v>195</v>
      </c>
      <c r="BK86" s="199">
        <f>BK87</f>
        <v>0</v>
      </c>
    </row>
    <row r="87" s="12" customFormat="1" ht="25.92" customHeight="1">
      <c r="A87" s="12"/>
      <c r="B87" s="200"/>
      <c r="C87" s="201"/>
      <c r="D87" s="202" t="s">
        <v>75</v>
      </c>
      <c r="E87" s="203" t="s">
        <v>2793</v>
      </c>
      <c r="F87" s="203" t="s">
        <v>2794</v>
      </c>
      <c r="G87" s="201"/>
      <c r="H87" s="201"/>
      <c r="I87" s="204"/>
      <c r="J87" s="205">
        <f>BK87</f>
        <v>0</v>
      </c>
      <c r="K87" s="201"/>
      <c r="L87" s="206"/>
      <c r="M87" s="207"/>
      <c r="N87" s="208"/>
      <c r="O87" s="208"/>
      <c r="P87" s="209">
        <f>SUM(P88:P103)</f>
        <v>0</v>
      </c>
      <c r="Q87" s="208"/>
      <c r="R87" s="209">
        <f>SUM(R88:R103)</f>
        <v>0</v>
      </c>
      <c r="S87" s="208"/>
      <c r="T87" s="210">
        <f>SUM(T88:T103)</f>
        <v>0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11" t="s">
        <v>225</v>
      </c>
      <c r="AT87" s="212" t="s">
        <v>75</v>
      </c>
      <c r="AU87" s="212" t="s">
        <v>76</v>
      </c>
      <c r="AY87" s="211" t="s">
        <v>219</v>
      </c>
      <c r="BK87" s="213">
        <f>SUM(BK88:BK103)</f>
        <v>0</v>
      </c>
    </row>
    <row r="88" s="2" customFormat="1" ht="16.5" customHeight="1">
      <c r="A88" s="40"/>
      <c r="B88" s="41"/>
      <c r="C88" s="216" t="s">
        <v>84</v>
      </c>
      <c r="D88" s="216" t="s">
        <v>221</v>
      </c>
      <c r="E88" s="217" t="s">
        <v>2795</v>
      </c>
      <c r="F88" s="218" t="s">
        <v>2796</v>
      </c>
      <c r="G88" s="219" t="s">
        <v>926</v>
      </c>
      <c r="H88" s="220">
        <v>1</v>
      </c>
      <c r="I88" s="221"/>
      <c r="J88" s="222">
        <f>ROUND(I88*H88,2)</f>
        <v>0</v>
      </c>
      <c r="K88" s="218" t="s">
        <v>19</v>
      </c>
      <c r="L88" s="46"/>
      <c r="M88" s="223" t="s">
        <v>19</v>
      </c>
      <c r="N88" s="224" t="s">
        <v>47</v>
      </c>
      <c r="O88" s="86"/>
      <c r="P88" s="225">
        <f>O88*H88</f>
        <v>0</v>
      </c>
      <c r="Q88" s="225">
        <v>0</v>
      </c>
      <c r="R88" s="225">
        <f>Q88*H88</f>
        <v>0</v>
      </c>
      <c r="S88" s="225">
        <v>0</v>
      </c>
      <c r="T88" s="226">
        <f>S88*H88</f>
        <v>0</v>
      </c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R88" s="227" t="s">
        <v>919</v>
      </c>
      <c r="AT88" s="227" t="s">
        <v>221</v>
      </c>
      <c r="AU88" s="227" t="s">
        <v>84</v>
      </c>
      <c r="AY88" s="19" t="s">
        <v>219</v>
      </c>
      <c r="BE88" s="228">
        <f>IF(N88="základní",J88,0)</f>
        <v>0</v>
      </c>
      <c r="BF88" s="228">
        <f>IF(N88="snížená",J88,0)</f>
        <v>0</v>
      </c>
      <c r="BG88" s="228">
        <f>IF(N88="zákl. přenesená",J88,0)</f>
        <v>0</v>
      </c>
      <c r="BH88" s="228">
        <f>IF(N88="sníž. přenesená",J88,0)</f>
        <v>0</v>
      </c>
      <c r="BI88" s="228">
        <f>IF(N88="nulová",J88,0)</f>
        <v>0</v>
      </c>
      <c r="BJ88" s="19" t="s">
        <v>84</v>
      </c>
      <c r="BK88" s="228">
        <f>ROUND(I88*H88,2)</f>
        <v>0</v>
      </c>
      <c r="BL88" s="19" t="s">
        <v>919</v>
      </c>
      <c r="BM88" s="227" t="s">
        <v>2797</v>
      </c>
    </row>
    <row r="89" s="2" customFormat="1">
      <c r="A89" s="40"/>
      <c r="B89" s="41"/>
      <c r="C89" s="42"/>
      <c r="D89" s="229" t="s">
        <v>227</v>
      </c>
      <c r="E89" s="42"/>
      <c r="F89" s="230" t="s">
        <v>2798</v>
      </c>
      <c r="G89" s="42"/>
      <c r="H89" s="42"/>
      <c r="I89" s="231"/>
      <c r="J89" s="42"/>
      <c r="K89" s="42"/>
      <c r="L89" s="46"/>
      <c r="M89" s="232"/>
      <c r="N89" s="233"/>
      <c r="O89" s="86"/>
      <c r="P89" s="86"/>
      <c r="Q89" s="86"/>
      <c r="R89" s="86"/>
      <c r="S89" s="86"/>
      <c r="T89" s="87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T89" s="19" t="s">
        <v>227</v>
      </c>
      <c r="AU89" s="19" t="s">
        <v>84</v>
      </c>
    </row>
    <row r="90" s="2" customFormat="1" ht="16.5" customHeight="1">
      <c r="A90" s="40"/>
      <c r="B90" s="41"/>
      <c r="C90" s="216" t="s">
        <v>86</v>
      </c>
      <c r="D90" s="216" t="s">
        <v>221</v>
      </c>
      <c r="E90" s="217" t="s">
        <v>2799</v>
      </c>
      <c r="F90" s="218" t="s">
        <v>2800</v>
      </c>
      <c r="G90" s="219" t="s">
        <v>158</v>
      </c>
      <c r="H90" s="220">
        <v>570</v>
      </c>
      <c r="I90" s="221"/>
      <c r="J90" s="222">
        <f>ROUND(I90*H90,2)</f>
        <v>0</v>
      </c>
      <c r="K90" s="218" t="s">
        <v>19</v>
      </c>
      <c r="L90" s="46"/>
      <c r="M90" s="223" t="s">
        <v>19</v>
      </c>
      <c r="N90" s="224" t="s">
        <v>47</v>
      </c>
      <c r="O90" s="86"/>
      <c r="P90" s="225">
        <f>O90*H90</f>
        <v>0</v>
      </c>
      <c r="Q90" s="225">
        <v>0</v>
      </c>
      <c r="R90" s="225">
        <f>Q90*H90</f>
        <v>0</v>
      </c>
      <c r="S90" s="225">
        <v>0</v>
      </c>
      <c r="T90" s="226">
        <f>S90*H90</f>
        <v>0</v>
      </c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R90" s="227" t="s">
        <v>919</v>
      </c>
      <c r="AT90" s="227" t="s">
        <v>221</v>
      </c>
      <c r="AU90" s="227" t="s">
        <v>84</v>
      </c>
      <c r="AY90" s="19" t="s">
        <v>219</v>
      </c>
      <c r="BE90" s="228">
        <f>IF(N90="základní",J90,0)</f>
        <v>0</v>
      </c>
      <c r="BF90" s="228">
        <f>IF(N90="snížená",J90,0)</f>
        <v>0</v>
      </c>
      <c r="BG90" s="228">
        <f>IF(N90="zákl. přenesená",J90,0)</f>
        <v>0</v>
      </c>
      <c r="BH90" s="228">
        <f>IF(N90="sníž. přenesená",J90,0)</f>
        <v>0</v>
      </c>
      <c r="BI90" s="228">
        <f>IF(N90="nulová",J90,0)</f>
        <v>0</v>
      </c>
      <c r="BJ90" s="19" t="s">
        <v>84</v>
      </c>
      <c r="BK90" s="228">
        <f>ROUND(I90*H90,2)</f>
        <v>0</v>
      </c>
      <c r="BL90" s="19" t="s">
        <v>919</v>
      </c>
      <c r="BM90" s="227" t="s">
        <v>2801</v>
      </c>
    </row>
    <row r="91" s="2" customFormat="1">
      <c r="A91" s="40"/>
      <c r="B91" s="41"/>
      <c r="C91" s="42"/>
      <c r="D91" s="229" t="s">
        <v>227</v>
      </c>
      <c r="E91" s="42"/>
      <c r="F91" s="230" t="s">
        <v>2802</v>
      </c>
      <c r="G91" s="42"/>
      <c r="H91" s="42"/>
      <c r="I91" s="231"/>
      <c r="J91" s="42"/>
      <c r="K91" s="42"/>
      <c r="L91" s="46"/>
      <c r="M91" s="232"/>
      <c r="N91" s="233"/>
      <c r="O91" s="86"/>
      <c r="P91" s="86"/>
      <c r="Q91" s="86"/>
      <c r="R91" s="86"/>
      <c r="S91" s="86"/>
      <c r="T91" s="87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T91" s="19" t="s">
        <v>227</v>
      </c>
      <c r="AU91" s="19" t="s">
        <v>84</v>
      </c>
    </row>
    <row r="92" s="2" customFormat="1" ht="16.5" customHeight="1">
      <c r="A92" s="40"/>
      <c r="B92" s="41"/>
      <c r="C92" s="216" t="s">
        <v>111</v>
      </c>
      <c r="D92" s="216" t="s">
        <v>221</v>
      </c>
      <c r="E92" s="217" t="s">
        <v>2803</v>
      </c>
      <c r="F92" s="218" t="s">
        <v>2804</v>
      </c>
      <c r="G92" s="219" t="s">
        <v>926</v>
      </c>
      <c r="H92" s="220">
        <v>1</v>
      </c>
      <c r="I92" s="221"/>
      <c r="J92" s="222">
        <f>ROUND(I92*H92,2)</f>
        <v>0</v>
      </c>
      <c r="K92" s="218" t="s">
        <v>19</v>
      </c>
      <c r="L92" s="46"/>
      <c r="M92" s="223" t="s">
        <v>19</v>
      </c>
      <c r="N92" s="224" t="s">
        <v>47</v>
      </c>
      <c r="O92" s="86"/>
      <c r="P92" s="225">
        <f>O92*H92</f>
        <v>0</v>
      </c>
      <c r="Q92" s="225">
        <v>0</v>
      </c>
      <c r="R92" s="225">
        <f>Q92*H92</f>
        <v>0</v>
      </c>
      <c r="S92" s="225">
        <v>0</v>
      </c>
      <c r="T92" s="226">
        <f>S92*H92</f>
        <v>0</v>
      </c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R92" s="227" t="s">
        <v>919</v>
      </c>
      <c r="AT92" s="227" t="s">
        <v>221</v>
      </c>
      <c r="AU92" s="227" t="s">
        <v>84</v>
      </c>
      <c r="AY92" s="19" t="s">
        <v>219</v>
      </c>
      <c r="BE92" s="228">
        <f>IF(N92="základní",J92,0)</f>
        <v>0</v>
      </c>
      <c r="BF92" s="228">
        <f>IF(N92="snížená",J92,0)</f>
        <v>0</v>
      </c>
      <c r="BG92" s="228">
        <f>IF(N92="zákl. přenesená",J92,0)</f>
        <v>0</v>
      </c>
      <c r="BH92" s="228">
        <f>IF(N92="sníž. přenesená",J92,0)</f>
        <v>0</v>
      </c>
      <c r="BI92" s="228">
        <f>IF(N92="nulová",J92,0)</f>
        <v>0</v>
      </c>
      <c r="BJ92" s="19" t="s">
        <v>84</v>
      </c>
      <c r="BK92" s="228">
        <f>ROUND(I92*H92,2)</f>
        <v>0</v>
      </c>
      <c r="BL92" s="19" t="s">
        <v>919</v>
      </c>
      <c r="BM92" s="227" t="s">
        <v>2805</v>
      </c>
    </row>
    <row r="93" s="2" customFormat="1">
      <c r="A93" s="40"/>
      <c r="B93" s="41"/>
      <c r="C93" s="42"/>
      <c r="D93" s="229" t="s">
        <v>227</v>
      </c>
      <c r="E93" s="42"/>
      <c r="F93" s="230" t="s">
        <v>2806</v>
      </c>
      <c r="G93" s="42"/>
      <c r="H93" s="42"/>
      <c r="I93" s="231"/>
      <c r="J93" s="42"/>
      <c r="K93" s="42"/>
      <c r="L93" s="46"/>
      <c r="M93" s="232"/>
      <c r="N93" s="233"/>
      <c r="O93" s="86"/>
      <c r="P93" s="86"/>
      <c r="Q93" s="86"/>
      <c r="R93" s="86"/>
      <c r="S93" s="86"/>
      <c r="T93" s="87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T93" s="19" t="s">
        <v>227</v>
      </c>
      <c r="AU93" s="19" t="s">
        <v>84</v>
      </c>
    </row>
    <row r="94" s="2" customFormat="1" ht="16.5" customHeight="1">
      <c r="A94" s="40"/>
      <c r="B94" s="41"/>
      <c r="C94" s="216" t="s">
        <v>225</v>
      </c>
      <c r="D94" s="216" t="s">
        <v>221</v>
      </c>
      <c r="E94" s="217" t="s">
        <v>2807</v>
      </c>
      <c r="F94" s="218" t="s">
        <v>2808</v>
      </c>
      <c r="G94" s="219" t="s">
        <v>859</v>
      </c>
      <c r="H94" s="220">
        <v>1</v>
      </c>
      <c r="I94" s="221"/>
      <c r="J94" s="222">
        <f>ROUND(I94*H94,2)</f>
        <v>0</v>
      </c>
      <c r="K94" s="218" t="s">
        <v>19</v>
      </c>
      <c r="L94" s="46"/>
      <c r="M94" s="223" t="s">
        <v>19</v>
      </c>
      <c r="N94" s="224" t="s">
        <v>47</v>
      </c>
      <c r="O94" s="86"/>
      <c r="P94" s="225">
        <f>O94*H94</f>
        <v>0</v>
      </c>
      <c r="Q94" s="225">
        <v>0</v>
      </c>
      <c r="R94" s="225">
        <f>Q94*H94</f>
        <v>0</v>
      </c>
      <c r="S94" s="225">
        <v>0</v>
      </c>
      <c r="T94" s="226">
        <f>S94*H94</f>
        <v>0</v>
      </c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R94" s="227" t="s">
        <v>919</v>
      </c>
      <c r="AT94" s="227" t="s">
        <v>221</v>
      </c>
      <c r="AU94" s="227" t="s">
        <v>84</v>
      </c>
      <c r="AY94" s="19" t="s">
        <v>219</v>
      </c>
      <c r="BE94" s="228">
        <f>IF(N94="základní",J94,0)</f>
        <v>0</v>
      </c>
      <c r="BF94" s="228">
        <f>IF(N94="snížená",J94,0)</f>
        <v>0</v>
      </c>
      <c r="BG94" s="228">
        <f>IF(N94="zákl. přenesená",J94,0)</f>
        <v>0</v>
      </c>
      <c r="BH94" s="228">
        <f>IF(N94="sníž. přenesená",J94,0)</f>
        <v>0</v>
      </c>
      <c r="BI94" s="228">
        <f>IF(N94="nulová",J94,0)</f>
        <v>0</v>
      </c>
      <c r="BJ94" s="19" t="s">
        <v>84</v>
      </c>
      <c r="BK94" s="228">
        <f>ROUND(I94*H94,2)</f>
        <v>0</v>
      </c>
      <c r="BL94" s="19" t="s">
        <v>919</v>
      </c>
      <c r="BM94" s="227" t="s">
        <v>2809</v>
      </c>
    </row>
    <row r="95" s="2" customFormat="1">
      <c r="A95" s="40"/>
      <c r="B95" s="41"/>
      <c r="C95" s="42"/>
      <c r="D95" s="229" t="s">
        <v>227</v>
      </c>
      <c r="E95" s="42"/>
      <c r="F95" s="230" t="s">
        <v>2810</v>
      </c>
      <c r="G95" s="42"/>
      <c r="H95" s="42"/>
      <c r="I95" s="231"/>
      <c r="J95" s="42"/>
      <c r="K95" s="42"/>
      <c r="L95" s="46"/>
      <c r="M95" s="232"/>
      <c r="N95" s="233"/>
      <c r="O95" s="86"/>
      <c r="P95" s="86"/>
      <c r="Q95" s="86"/>
      <c r="R95" s="86"/>
      <c r="S95" s="86"/>
      <c r="T95" s="87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T95" s="19" t="s">
        <v>227</v>
      </c>
      <c r="AU95" s="19" t="s">
        <v>84</v>
      </c>
    </row>
    <row r="96" s="2" customFormat="1" ht="21.75" customHeight="1">
      <c r="A96" s="40"/>
      <c r="B96" s="41"/>
      <c r="C96" s="216" t="s">
        <v>254</v>
      </c>
      <c r="D96" s="216" t="s">
        <v>221</v>
      </c>
      <c r="E96" s="217" t="s">
        <v>2811</v>
      </c>
      <c r="F96" s="218" t="s">
        <v>2812</v>
      </c>
      <c r="G96" s="219" t="s">
        <v>158</v>
      </c>
      <c r="H96" s="220">
        <v>25</v>
      </c>
      <c r="I96" s="221"/>
      <c r="J96" s="222">
        <f>ROUND(I96*H96,2)</f>
        <v>0</v>
      </c>
      <c r="K96" s="218" t="s">
        <v>19</v>
      </c>
      <c r="L96" s="46"/>
      <c r="M96" s="223" t="s">
        <v>19</v>
      </c>
      <c r="N96" s="224" t="s">
        <v>47</v>
      </c>
      <c r="O96" s="86"/>
      <c r="P96" s="225">
        <f>O96*H96</f>
        <v>0</v>
      </c>
      <c r="Q96" s="225">
        <v>0</v>
      </c>
      <c r="R96" s="225">
        <f>Q96*H96</f>
        <v>0</v>
      </c>
      <c r="S96" s="225">
        <v>0</v>
      </c>
      <c r="T96" s="226">
        <f>S96*H96</f>
        <v>0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R96" s="227" t="s">
        <v>919</v>
      </c>
      <c r="AT96" s="227" t="s">
        <v>221</v>
      </c>
      <c r="AU96" s="227" t="s">
        <v>84</v>
      </c>
      <c r="AY96" s="19" t="s">
        <v>219</v>
      </c>
      <c r="BE96" s="228">
        <f>IF(N96="základní",J96,0)</f>
        <v>0</v>
      </c>
      <c r="BF96" s="228">
        <f>IF(N96="snížená",J96,0)</f>
        <v>0</v>
      </c>
      <c r="BG96" s="228">
        <f>IF(N96="zákl. přenesená",J96,0)</f>
        <v>0</v>
      </c>
      <c r="BH96" s="228">
        <f>IF(N96="sníž. přenesená",J96,0)</f>
        <v>0</v>
      </c>
      <c r="BI96" s="228">
        <f>IF(N96="nulová",J96,0)</f>
        <v>0</v>
      </c>
      <c r="BJ96" s="19" t="s">
        <v>84</v>
      </c>
      <c r="BK96" s="228">
        <f>ROUND(I96*H96,2)</f>
        <v>0</v>
      </c>
      <c r="BL96" s="19" t="s">
        <v>919</v>
      </c>
      <c r="BM96" s="227" t="s">
        <v>2813</v>
      </c>
    </row>
    <row r="97" s="2" customFormat="1">
      <c r="A97" s="40"/>
      <c r="B97" s="41"/>
      <c r="C97" s="42"/>
      <c r="D97" s="229" t="s">
        <v>227</v>
      </c>
      <c r="E97" s="42"/>
      <c r="F97" s="230" t="s">
        <v>2814</v>
      </c>
      <c r="G97" s="42"/>
      <c r="H97" s="42"/>
      <c r="I97" s="231"/>
      <c r="J97" s="42"/>
      <c r="K97" s="42"/>
      <c r="L97" s="46"/>
      <c r="M97" s="232"/>
      <c r="N97" s="233"/>
      <c r="O97" s="86"/>
      <c r="P97" s="86"/>
      <c r="Q97" s="86"/>
      <c r="R97" s="86"/>
      <c r="S97" s="86"/>
      <c r="T97" s="87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T97" s="19" t="s">
        <v>227</v>
      </c>
      <c r="AU97" s="19" t="s">
        <v>84</v>
      </c>
    </row>
    <row r="98" s="2" customFormat="1" ht="16.5" customHeight="1">
      <c r="A98" s="40"/>
      <c r="B98" s="41"/>
      <c r="C98" s="216" t="s">
        <v>261</v>
      </c>
      <c r="D98" s="216" t="s">
        <v>221</v>
      </c>
      <c r="E98" s="217" t="s">
        <v>2815</v>
      </c>
      <c r="F98" s="218" t="s">
        <v>1449</v>
      </c>
      <c r="G98" s="219" t="s">
        <v>158</v>
      </c>
      <c r="H98" s="220">
        <v>25</v>
      </c>
      <c r="I98" s="221"/>
      <c r="J98" s="222">
        <f>ROUND(I98*H98,2)</f>
        <v>0</v>
      </c>
      <c r="K98" s="218" t="s">
        <v>19</v>
      </c>
      <c r="L98" s="46"/>
      <c r="M98" s="223" t="s">
        <v>19</v>
      </c>
      <c r="N98" s="224" t="s">
        <v>47</v>
      </c>
      <c r="O98" s="86"/>
      <c r="P98" s="225">
        <f>O98*H98</f>
        <v>0</v>
      </c>
      <c r="Q98" s="225">
        <v>0</v>
      </c>
      <c r="R98" s="225">
        <f>Q98*H98</f>
        <v>0</v>
      </c>
      <c r="S98" s="225">
        <v>0</v>
      </c>
      <c r="T98" s="226">
        <f>S98*H98</f>
        <v>0</v>
      </c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R98" s="227" t="s">
        <v>919</v>
      </c>
      <c r="AT98" s="227" t="s">
        <v>221</v>
      </c>
      <c r="AU98" s="227" t="s">
        <v>84</v>
      </c>
      <c r="AY98" s="19" t="s">
        <v>219</v>
      </c>
      <c r="BE98" s="228">
        <f>IF(N98="základní",J98,0)</f>
        <v>0</v>
      </c>
      <c r="BF98" s="228">
        <f>IF(N98="snížená",J98,0)</f>
        <v>0</v>
      </c>
      <c r="BG98" s="228">
        <f>IF(N98="zákl. přenesená",J98,0)</f>
        <v>0</v>
      </c>
      <c r="BH98" s="228">
        <f>IF(N98="sníž. přenesená",J98,0)</f>
        <v>0</v>
      </c>
      <c r="BI98" s="228">
        <f>IF(N98="nulová",J98,0)</f>
        <v>0</v>
      </c>
      <c r="BJ98" s="19" t="s">
        <v>84</v>
      </c>
      <c r="BK98" s="228">
        <f>ROUND(I98*H98,2)</f>
        <v>0</v>
      </c>
      <c r="BL98" s="19" t="s">
        <v>919</v>
      </c>
      <c r="BM98" s="227" t="s">
        <v>2816</v>
      </c>
    </row>
    <row r="99" s="2" customFormat="1">
      <c r="A99" s="40"/>
      <c r="B99" s="41"/>
      <c r="C99" s="42"/>
      <c r="D99" s="229" t="s">
        <v>227</v>
      </c>
      <c r="E99" s="42"/>
      <c r="F99" s="230" t="s">
        <v>1449</v>
      </c>
      <c r="G99" s="42"/>
      <c r="H99" s="42"/>
      <c r="I99" s="231"/>
      <c r="J99" s="42"/>
      <c r="K99" s="42"/>
      <c r="L99" s="46"/>
      <c r="M99" s="232"/>
      <c r="N99" s="233"/>
      <c r="O99" s="86"/>
      <c r="P99" s="86"/>
      <c r="Q99" s="86"/>
      <c r="R99" s="86"/>
      <c r="S99" s="86"/>
      <c r="T99" s="87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T99" s="19" t="s">
        <v>227</v>
      </c>
      <c r="AU99" s="19" t="s">
        <v>84</v>
      </c>
    </row>
    <row r="100" s="2" customFormat="1" ht="24.15" customHeight="1">
      <c r="A100" s="40"/>
      <c r="B100" s="41"/>
      <c r="C100" s="216" t="s">
        <v>269</v>
      </c>
      <c r="D100" s="216" t="s">
        <v>221</v>
      </c>
      <c r="E100" s="217" t="s">
        <v>2817</v>
      </c>
      <c r="F100" s="218" t="s">
        <v>2818</v>
      </c>
      <c r="G100" s="219" t="s">
        <v>926</v>
      </c>
      <c r="H100" s="220">
        <v>1</v>
      </c>
      <c r="I100" s="221"/>
      <c r="J100" s="222">
        <f>ROUND(I100*H100,2)</f>
        <v>0</v>
      </c>
      <c r="K100" s="218" t="s">
        <v>19</v>
      </c>
      <c r="L100" s="46"/>
      <c r="M100" s="223" t="s">
        <v>19</v>
      </c>
      <c r="N100" s="224" t="s">
        <v>47</v>
      </c>
      <c r="O100" s="86"/>
      <c r="P100" s="225">
        <f>O100*H100</f>
        <v>0</v>
      </c>
      <c r="Q100" s="225">
        <v>0</v>
      </c>
      <c r="R100" s="225">
        <f>Q100*H100</f>
        <v>0</v>
      </c>
      <c r="S100" s="225">
        <v>0</v>
      </c>
      <c r="T100" s="226">
        <f>S100*H100</f>
        <v>0</v>
      </c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R100" s="227" t="s">
        <v>919</v>
      </c>
      <c r="AT100" s="227" t="s">
        <v>221</v>
      </c>
      <c r="AU100" s="227" t="s">
        <v>84</v>
      </c>
      <c r="AY100" s="19" t="s">
        <v>219</v>
      </c>
      <c r="BE100" s="228">
        <f>IF(N100="základní",J100,0)</f>
        <v>0</v>
      </c>
      <c r="BF100" s="228">
        <f>IF(N100="snížená",J100,0)</f>
        <v>0</v>
      </c>
      <c r="BG100" s="228">
        <f>IF(N100="zákl. přenesená",J100,0)</f>
        <v>0</v>
      </c>
      <c r="BH100" s="228">
        <f>IF(N100="sníž. přenesená",J100,0)</f>
        <v>0</v>
      </c>
      <c r="BI100" s="228">
        <f>IF(N100="nulová",J100,0)</f>
        <v>0</v>
      </c>
      <c r="BJ100" s="19" t="s">
        <v>84</v>
      </c>
      <c r="BK100" s="228">
        <f>ROUND(I100*H100,2)</f>
        <v>0</v>
      </c>
      <c r="BL100" s="19" t="s">
        <v>919</v>
      </c>
      <c r="BM100" s="227" t="s">
        <v>2819</v>
      </c>
    </row>
    <row r="101" s="2" customFormat="1">
      <c r="A101" s="40"/>
      <c r="B101" s="41"/>
      <c r="C101" s="42"/>
      <c r="D101" s="229" t="s">
        <v>227</v>
      </c>
      <c r="E101" s="42"/>
      <c r="F101" s="230" t="s">
        <v>2818</v>
      </c>
      <c r="G101" s="42"/>
      <c r="H101" s="42"/>
      <c r="I101" s="231"/>
      <c r="J101" s="42"/>
      <c r="K101" s="42"/>
      <c r="L101" s="46"/>
      <c r="M101" s="232"/>
      <c r="N101" s="233"/>
      <c r="O101" s="86"/>
      <c r="P101" s="86"/>
      <c r="Q101" s="86"/>
      <c r="R101" s="86"/>
      <c r="S101" s="86"/>
      <c r="T101" s="87"/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T101" s="19" t="s">
        <v>227</v>
      </c>
      <c r="AU101" s="19" t="s">
        <v>84</v>
      </c>
    </row>
    <row r="102" s="2" customFormat="1" ht="16.5" customHeight="1">
      <c r="A102" s="40"/>
      <c r="B102" s="41"/>
      <c r="C102" s="216" t="s">
        <v>300</v>
      </c>
      <c r="D102" s="216" t="s">
        <v>221</v>
      </c>
      <c r="E102" s="217" t="s">
        <v>2820</v>
      </c>
      <c r="F102" s="218" t="s">
        <v>220</v>
      </c>
      <c r="G102" s="219" t="s">
        <v>926</v>
      </c>
      <c r="H102" s="220">
        <v>1</v>
      </c>
      <c r="I102" s="221"/>
      <c r="J102" s="222">
        <f>ROUND(I102*H102,2)</f>
        <v>0</v>
      </c>
      <c r="K102" s="218" t="s">
        <v>19</v>
      </c>
      <c r="L102" s="46"/>
      <c r="M102" s="223" t="s">
        <v>19</v>
      </c>
      <c r="N102" s="224" t="s">
        <v>47</v>
      </c>
      <c r="O102" s="86"/>
      <c r="P102" s="225">
        <f>O102*H102</f>
        <v>0</v>
      </c>
      <c r="Q102" s="225">
        <v>0</v>
      </c>
      <c r="R102" s="225">
        <f>Q102*H102</f>
        <v>0</v>
      </c>
      <c r="S102" s="225">
        <v>0</v>
      </c>
      <c r="T102" s="226">
        <f>S102*H102</f>
        <v>0</v>
      </c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R102" s="227" t="s">
        <v>919</v>
      </c>
      <c r="AT102" s="227" t="s">
        <v>221</v>
      </c>
      <c r="AU102" s="227" t="s">
        <v>84</v>
      </c>
      <c r="AY102" s="19" t="s">
        <v>219</v>
      </c>
      <c r="BE102" s="228">
        <f>IF(N102="základní",J102,0)</f>
        <v>0</v>
      </c>
      <c r="BF102" s="228">
        <f>IF(N102="snížená",J102,0)</f>
        <v>0</v>
      </c>
      <c r="BG102" s="228">
        <f>IF(N102="zákl. přenesená",J102,0)</f>
        <v>0</v>
      </c>
      <c r="BH102" s="228">
        <f>IF(N102="sníž. přenesená",J102,0)</f>
        <v>0</v>
      </c>
      <c r="BI102" s="228">
        <f>IF(N102="nulová",J102,0)</f>
        <v>0</v>
      </c>
      <c r="BJ102" s="19" t="s">
        <v>84</v>
      </c>
      <c r="BK102" s="228">
        <f>ROUND(I102*H102,2)</f>
        <v>0</v>
      </c>
      <c r="BL102" s="19" t="s">
        <v>919</v>
      </c>
      <c r="BM102" s="227" t="s">
        <v>2821</v>
      </c>
    </row>
    <row r="103" s="2" customFormat="1">
      <c r="A103" s="40"/>
      <c r="B103" s="41"/>
      <c r="C103" s="42"/>
      <c r="D103" s="229" t="s">
        <v>227</v>
      </c>
      <c r="E103" s="42"/>
      <c r="F103" s="230" t="s">
        <v>2822</v>
      </c>
      <c r="G103" s="42"/>
      <c r="H103" s="42"/>
      <c r="I103" s="231"/>
      <c r="J103" s="42"/>
      <c r="K103" s="42"/>
      <c r="L103" s="46"/>
      <c r="M103" s="293"/>
      <c r="N103" s="294"/>
      <c r="O103" s="295"/>
      <c r="P103" s="295"/>
      <c r="Q103" s="295"/>
      <c r="R103" s="295"/>
      <c r="S103" s="295"/>
      <c r="T103" s="296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T103" s="19" t="s">
        <v>227</v>
      </c>
      <c r="AU103" s="19" t="s">
        <v>84</v>
      </c>
    </row>
    <row r="104" s="2" customFormat="1" ht="6.96" customHeight="1">
      <c r="A104" s="40"/>
      <c r="B104" s="61"/>
      <c r="C104" s="62"/>
      <c r="D104" s="62"/>
      <c r="E104" s="62"/>
      <c r="F104" s="62"/>
      <c r="G104" s="62"/>
      <c r="H104" s="62"/>
      <c r="I104" s="62"/>
      <c r="J104" s="62"/>
      <c r="K104" s="62"/>
      <c r="L104" s="46"/>
      <c r="M104" s="40"/>
      <c r="O104" s="40"/>
      <c r="P104" s="40"/>
      <c r="Q104" s="40"/>
      <c r="R104" s="40"/>
      <c r="S104" s="40"/>
      <c r="T104" s="40"/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</row>
  </sheetData>
  <sheetProtection sheet="1" autoFilter="0" formatColumns="0" formatRows="0" objects="1" scenarios="1" spinCount="100000" saltValue="Q3ToueRz0F4WJ80zqDmTnyr1JWMyQ44tNMuHfeTtqr+YA2pOQqdQ9fmkb+C6pW9q0ijonXo8Ts20u9cGkBgMJg==" hashValue="xuZmLuqxxV8aJpF+wWOHBVG1bCGVhDHxepo8Nby4b5dWMhGMEids1bRltKk1432cJNbWfYPyKc+rAStlLCQQpQ==" algorithmName="SHA-512" password="CC35"/>
  <autoFilter ref="C85:K103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4:H74"/>
    <mergeCell ref="E76:H76"/>
    <mergeCell ref="E78:H78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133</v>
      </c>
    </row>
    <row r="3" s="1" customFormat="1" ht="6.96" customHeight="1">
      <c r="B3" s="142"/>
      <c r="C3" s="143"/>
      <c r="D3" s="143"/>
      <c r="E3" s="143"/>
      <c r="F3" s="143"/>
      <c r="G3" s="143"/>
      <c r="H3" s="143"/>
      <c r="I3" s="143"/>
      <c r="J3" s="143"/>
      <c r="K3" s="143"/>
      <c r="L3" s="22"/>
      <c r="AT3" s="19" t="s">
        <v>86</v>
      </c>
    </row>
    <row r="4" s="1" customFormat="1" ht="24.96" customHeight="1">
      <c r="B4" s="22"/>
      <c r="D4" s="144" t="s">
        <v>154</v>
      </c>
      <c r="L4" s="22"/>
      <c r="M4" s="145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6" t="s">
        <v>16</v>
      </c>
      <c r="L6" s="22"/>
    </row>
    <row r="7" s="1" customFormat="1" ht="16.5" customHeight="1">
      <c r="B7" s="22"/>
      <c r="E7" s="147" t="str">
        <f>'Rekapitulace stavby'!K6</f>
        <v>MVE jez Rajhrad vč. rekonstrukce jezu a rybího přechodu</v>
      </c>
      <c r="F7" s="146"/>
      <c r="G7" s="146"/>
      <c r="H7" s="146"/>
      <c r="L7" s="22"/>
    </row>
    <row r="8" s="1" customFormat="1" ht="12" customHeight="1">
      <c r="B8" s="22"/>
      <c r="D8" s="146" t="s">
        <v>167</v>
      </c>
      <c r="L8" s="22"/>
    </row>
    <row r="9" s="2" customFormat="1" ht="16.5" customHeight="1">
      <c r="A9" s="40"/>
      <c r="B9" s="46"/>
      <c r="C9" s="40"/>
      <c r="D9" s="40"/>
      <c r="E9" s="147" t="s">
        <v>847</v>
      </c>
      <c r="F9" s="40"/>
      <c r="G9" s="40"/>
      <c r="H9" s="40"/>
      <c r="I9" s="40"/>
      <c r="J9" s="40"/>
      <c r="K9" s="40"/>
      <c r="L9" s="148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 ht="12" customHeight="1">
      <c r="A10" s="40"/>
      <c r="B10" s="46"/>
      <c r="C10" s="40"/>
      <c r="D10" s="146" t="s">
        <v>848</v>
      </c>
      <c r="E10" s="40"/>
      <c r="F10" s="40"/>
      <c r="G10" s="40"/>
      <c r="H10" s="40"/>
      <c r="I10" s="40"/>
      <c r="J10" s="40"/>
      <c r="K10" s="40"/>
      <c r="L10" s="148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6.5" customHeight="1">
      <c r="A11" s="40"/>
      <c r="B11" s="46"/>
      <c r="C11" s="40"/>
      <c r="D11" s="40"/>
      <c r="E11" s="149" t="s">
        <v>2823</v>
      </c>
      <c r="F11" s="40"/>
      <c r="G11" s="40"/>
      <c r="H11" s="40"/>
      <c r="I11" s="40"/>
      <c r="J11" s="40"/>
      <c r="K11" s="40"/>
      <c r="L11" s="148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>
      <c r="A12" s="40"/>
      <c r="B12" s="46"/>
      <c r="C12" s="40"/>
      <c r="D12" s="40"/>
      <c r="E12" s="40"/>
      <c r="F12" s="40"/>
      <c r="G12" s="40"/>
      <c r="H12" s="40"/>
      <c r="I12" s="40"/>
      <c r="J12" s="40"/>
      <c r="K12" s="40"/>
      <c r="L12" s="148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2" customHeight="1">
      <c r="A13" s="40"/>
      <c r="B13" s="46"/>
      <c r="C13" s="40"/>
      <c r="D13" s="146" t="s">
        <v>18</v>
      </c>
      <c r="E13" s="40"/>
      <c r="F13" s="135" t="s">
        <v>19</v>
      </c>
      <c r="G13" s="40"/>
      <c r="H13" s="40"/>
      <c r="I13" s="146" t="s">
        <v>20</v>
      </c>
      <c r="J13" s="135" t="s">
        <v>19</v>
      </c>
      <c r="K13" s="40"/>
      <c r="L13" s="148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6" t="s">
        <v>21</v>
      </c>
      <c r="E14" s="40"/>
      <c r="F14" s="135" t="s">
        <v>22</v>
      </c>
      <c r="G14" s="40"/>
      <c r="H14" s="40"/>
      <c r="I14" s="146" t="s">
        <v>23</v>
      </c>
      <c r="J14" s="150" t="str">
        <f>'Rekapitulace stavby'!AN8</f>
        <v>2. 5. 2023</v>
      </c>
      <c r="K14" s="40"/>
      <c r="L14" s="148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0.8" customHeight="1">
      <c r="A15" s="40"/>
      <c r="B15" s="46"/>
      <c r="C15" s="40"/>
      <c r="D15" s="40"/>
      <c r="E15" s="40"/>
      <c r="F15" s="40"/>
      <c r="G15" s="40"/>
      <c r="H15" s="40"/>
      <c r="I15" s="40"/>
      <c r="J15" s="40"/>
      <c r="K15" s="40"/>
      <c r="L15" s="148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46" t="s">
        <v>25</v>
      </c>
      <c r="E16" s="40"/>
      <c r="F16" s="40"/>
      <c r="G16" s="40"/>
      <c r="H16" s="40"/>
      <c r="I16" s="146" t="s">
        <v>26</v>
      </c>
      <c r="J16" s="135" t="s">
        <v>27</v>
      </c>
      <c r="K16" s="40"/>
      <c r="L16" s="148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8" customHeight="1">
      <c r="A17" s="40"/>
      <c r="B17" s="46"/>
      <c r="C17" s="40"/>
      <c r="D17" s="40"/>
      <c r="E17" s="135" t="s">
        <v>28</v>
      </c>
      <c r="F17" s="40"/>
      <c r="G17" s="40"/>
      <c r="H17" s="40"/>
      <c r="I17" s="146" t="s">
        <v>29</v>
      </c>
      <c r="J17" s="135" t="s">
        <v>30</v>
      </c>
      <c r="K17" s="40"/>
      <c r="L17" s="148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6.96" customHeight="1">
      <c r="A18" s="40"/>
      <c r="B18" s="46"/>
      <c r="C18" s="40"/>
      <c r="D18" s="40"/>
      <c r="E18" s="40"/>
      <c r="F18" s="40"/>
      <c r="G18" s="40"/>
      <c r="H18" s="40"/>
      <c r="I18" s="40"/>
      <c r="J18" s="40"/>
      <c r="K18" s="40"/>
      <c r="L18" s="148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2" customHeight="1">
      <c r="A19" s="40"/>
      <c r="B19" s="46"/>
      <c r="C19" s="40"/>
      <c r="D19" s="146" t="s">
        <v>31</v>
      </c>
      <c r="E19" s="40"/>
      <c r="F19" s="40"/>
      <c r="G19" s="40"/>
      <c r="H19" s="40"/>
      <c r="I19" s="146" t="s">
        <v>26</v>
      </c>
      <c r="J19" s="35" t="str">
        <f>'Rekapitulace stavby'!AN13</f>
        <v>Vyplň údaj</v>
      </c>
      <c r="K19" s="40"/>
      <c r="L19" s="148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8" customHeight="1">
      <c r="A20" s="40"/>
      <c r="B20" s="46"/>
      <c r="C20" s="40"/>
      <c r="D20" s="40"/>
      <c r="E20" s="35" t="str">
        <f>'Rekapitulace stavby'!E14</f>
        <v>Vyplň údaj</v>
      </c>
      <c r="F20" s="135"/>
      <c r="G20" s="135"/>
      <c r="H20" s="135"/>
      <c r="I20" s="146" t="s">
        <v>29</v>
      </c>
      <c r="J20" s="35" t="str">
        <f>'Rekapitulace stavby'!AN14</f>
        <v>Vyplň údaj</v>
      </c>
      <c r="K20" s="40"/>
      <c r="L20" s="148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6.96" customHeight="1">
      <c r="A21" s="40"/>
      <c r="B21" s="46"/>
      <c r="C21" s="40"/>
      <c r="D21" s="40"/>
      <c r="E21" s="40"/>
      <c r="F21" s="40"/>
      <c r="G21" s="40"/>
      <c r="H21" s="40"/>
      <c r="I21" s="40"/>
      <c r="J21" s="40"/>
      <c r="K21" s="40"/>
      <c r="L21" s="148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2" customHeight="1">
      <c r="A22" s="40"/>
      <c r="B22" s="46"/>
      <c r="C22" s="40"/>
      <c r="D22" s="146" t="s">
        <v>33</v>
      </c>
      <c r="E22" s="40"/>
      <c r="F22" s="40"/>
      <c r="G22" s="40"/>
      <c r="H22" s="40"/>
      <c r="I22" s="146" t="s">
        <v>26</v>
      </c>
      <c r="J22" s="135" t="s">
        <v>34</v>
      </c>
      <c r="K22" s="40"/>
      <c r="L22" s="148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8" customHeight="1">
      <c r="A23" s="40"/>
      <c r="B23" s="46"/>
      <c r="C23" s="40"/>
      <c r="D23" s="40"/>
      <c r="E23" s="135" t="s">
        <v>35</v>
      </c>
      <c r="F23" s="40"/>
      <c r="G23" s="40"/>
      <c r="H23" s="40"/>
      <c r="I23" s="146" t="s">
        <v>29</v>
      </c>
      <c r="J23" s="135" t="s">
        <v>36</v>
      </c>
      <c r="K23" s="40"/>
      <c r="L23" s="148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6.96" customHeight="1">
      <c r="A24" s="40"/>
      <c r="B24" s="46"/>
      <c r="C24" s="40"/>
      <c r="D24" s="40"/>
      <c r="E24" s="40"/>
      <c r="F24" s="40"/>
      <c r="G24" s="40"/>
      <c r="H24" s="40"/>
      <c r="I24" s="40"/>
      <c r="J24" s="40"/>
      <c r="K24" s="40"/>
      <c r="L24" s="148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2" customHeight="1">
      <c r="A25" s="40"/>
      <c r="B25" s="46"/>
      <c r="C25" s="40"/>
      <c r="D25" s="146" t="s">
        <v>38</v>
      </c>
      <c r="E25" s="40"/>
      <c r="F25" s="40"/>
      <c r="G25" s="40"/>
      <c r="H25" s="40"/>
      <c r="I25" s="146" t="s">
        <v>26</v>
      </c>
      <c r="J25" s="135" t="s">
        <v>19</v>
      </c>
      <c r="K25" s="40"/>
      <c r="L25" s="148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8" customHeight="1">
      <c r="A26" s="40"/>
      <c r="B26" s="46"/>
      <c r="C26" s="40"/>
      <c r="D26" s="40"/>
      <c r="E26" s="135" t="s">
        <v>39</v>
      </c>
      <c r="F26" s="40"/>
      <c r="G26" s="40"/>
      <c r="H26" s="40"/>
      <c r="I26" s="146" t="s">
        <v>29</v>
      </c>
      <c r="J26" s="135" t="s">
        <v>19</v>
      </c>
      <c r="K26" s="40"/>
      <c r="L26" s="148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6.96" customHeight="1">
      <c r="A27" s="40"/>
      <c r="B27" s="46"/>
      <c r="C27" s="40"/>
      <c r="D27" s="40"/>
      <c r="E27" s="40"/>
      <c r="F27" s="40"/>
      <c r="G27" s="40"/>
      <c r="H27" s="40"/>
      <c r="I27" s="40"/>
      <c r="J27" s="40"/>
      <c r="K27" s="40"/>
      <c r="L27" s="148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2" customHeight="1">
      <c r="A28" s="40"/>
      <c r="B28" s="46"/>
      <c r="C28" s="40"/>
      <c r="D28" s="146" t="s">
        <v>40</v>
      </c>
      <c r="E28" s="40"/>
      <c r="F28" s="40"/>
      <c r="G28" s="40"/>
      <c r="H28" s="40"/>
      <c r="I28" s="40"/>
      <c r="J28" s="40"/>
      <c r="K28" s="40"/>
      <c r="L28" s="148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8" customFormat="1" ht="16.5" customHeight="1">
      <c r="A29" s="151"/>
      <c r="B29" s="152"/>
      <c r="C29" s="151"/>
      <c r="D29" s="151"/>
      <c r="E29" s="153" t="s">
        <v>19</v>
      </c>
      <c r="F29" s="153"/>
      <c r="G29" s="153"/>
      <c r="H29" s="153"/>
      <c r="I29" s="151"/>
      <c r="J29" s="151"/>
      <c r="K29" s="151"/>
      <c r="L29" s="154"/>
      <c r="S29" s="151"/>
      <c r="T29" s="151"/>
      <c r="U29" s="151"/>
      <c r="V29" s="151"/>
      <c r="W29" s="151"/>
      <c r="X29" s="151"/>
      <c r="Y29" s="151"/>
      <c r="Z29" s="151"/>
      <c r="AA29" s="151"/>
      <c r="AB29" s="151"/>
      <c r="AC29" s="151"/>
      <c r="AD29" s="151"/>
      <c r="AE29" s="151"/>
    </row>
    <row r="30" s="2" customFormat="1" ht="6.96" customHeight="1">
      <c r="A30" s="40"/>
      <c r="B30" s="46"/>
      <c r="C30" s="40"/>
      <c r="D30" s="40"/>
      <c r="E30" s="40"/>
      <c r="F30" s="40"/>
      <c r="G30" s="40"/>
      <c r="H30" s="40"/>
      <c r="I30" s="40"/>
      <c r="J30" s="40"/>
      <c r="K30" s="40"/>
      <c r="L30" s="148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5"/>
      <c r="E31" s="155"/>
      <c r="F31" s="155"/>
      <c r="G31" s="155"/>
      <c r="H31" s="155"/>
      <c r="I31" s="155"/>
      <c r="J31" s="155"/>
      <c r="K31" s="155"/>
      <c r="L31" s="148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25.44" customHeight="1">
      <c r="A32" s="40"/>
      <c r="B32" s="46"/>
      <c r="C32" s="40"/>
      <c r="D32" s="156" t="s">
        <v>42</v>
      </c>
      <c r="E32" s="40"/>
      <c r="F32" s="40"/>
      <c r="G32" s="40"/>
      <c r="H32" s="40"/>
      <c r="I32" s="40"/>
      <c r="J32" s="157">
        <f>ROUND(J86, 2)</f>
        <v>0</v>
      </c>
      <c r="K32" s="40"/>
      <c r="L32" s="148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55"/>
      <c r="E33" s="155"/>
      <c r="F33" s="155"/>
      <c r="G33" s="155"/>
      <c r="H33" s="155"/>
      <c r="I33" s="155"/>
      <c r="J33" s="155"/>
      <c r="K33" s="155"/>
      <c r="L33" s="148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40"/>
      <c r="F34" s="158" t="s">
        <v>44</v>
      </c>
      <c r="G34" s="40"/>
      <c r="H34" s="40"/>
      <c r="I34" s="158" t="s">
        <v>43</v>
      </c>
      <c r="J34" s="158" t="s">
        <v>45</v>
      </c>
      <c r="K34" s="40"/>
      <c r="L34" s="148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14.4" customHeight="1">
      <c r="A35" s="40"/>
      <c r="B35" s="46"/>
      <c r="C35" s="40"/>
      <c r="D35" s="159" t="s">
        <v>46</v>
      </c>
      <c r="E35" s="146" t="s">
        <v>47</v>
      </c>
      <c r="F35" s="160">
        <f>ROUND((SUM(BE86:BE141)),  2)</f>
        <v>0</v>
      </c>
      <c r="G35" s="40"/>
      <c r="H35" s="40"/>
      <c r="I35" s="161">
        <v>0.20999999999999999</v>
      </c>
      <c r="J35" s="160">
        <f>ROUND(((SUM(BE86:BE141))*I35),  2)</f>
        <v>0</v>
      </c>
      <c r="K35" s="40"/>
      <c r="L35" s="148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146" t="s">
        <v>48</v>
      </c>
      <c r="F36" s="160">
        <f>ROUND((SUM(BF86:BF141)),  2)</f>
        <v>0</v>
      </c>
      <c r="G36" s="40"/>
      <c r="H36" s="40"/>
      <c r="I36" s="161">
        <v>0.14999999999999999</v>
      </c>
      <c r="J36" s="160">
        <f>ROUND(((SUM(BF86:BF141))*I36),  2)</f>
        <v>0</v>
      </c>
      <c r="K36" s="40"/>
      <c r="L36" s="148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6" t="s">
        <v>49</v>
      </c>
      <c r="F37" s="160">
        <f>ROUND((SUM(BG86:BG141)),  2)</f>
        <v>0</v>
      </c>
      <c r="G37" s="40"/>
      <c r="H37" s="40"/>
      <c r="I37" s="161">
        <v>0.20999999999999999</v>
      </c>
      <c r="J37" s="160">
        <f>0</f>
        <v>0</v>
      </c>
      <c r="K37" s="40"/>
      <c r="L37" s="148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hidden="1" s="2" customFormat="1" ht="14.4" customHeight="1">
      <c r="A38" s="40"/>
      <c r="B38" s="46"/>
      <c r="C38" s="40"/>
      <c r="D38" s="40"/>
      <c r="E38" s="146" t="s">
        <v>50</v>
      </c>
      <c r="F38" s="160">
        <f>ROUND((SUM(BH86:BH141)),  2)</f>
        <v>0</v>
      </c>
      <c r="G38" s="40"/>
      <c r="H38" s="40"/>
      <c r="I38" s="161">
        <v>0.14999999999999999</v>
      </c>
      <c r="J38" s="160">
        <f>0</f>
        <v>0</v>
      </c>
      <c r="K38" s="40"/>
      <c r="L38" s="148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6" t="s">
        <v>51</v>
      </c>
      <c r="F39" s="160">
        <f>ROUND((SUM(BI86:BI141)),  2)</f>
        <v>0</v>
      </c>
      <c r="G39" s="40"/>
      <c r="H39" s="40"/>
      <c r="I39" s="161">
        <v>0</v>
      </c>
      <c r="J39" s="160">
        <f>0</f>
        <v>0</v>
      </c>
      <c r="K39" s="40"/>
      <c r="L39" s="148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6.96" customHeight="1">
      <c r="A40" s="40"/>
      <c r="B40" s="46"/>
      <c r="C40" s="40"/>
      <c r="D40" s="40"/>
      <c r="E40" s="40"/>
      <c r="F40" s="40"/>
      <c r="G40" s="40"/>
      <c r="H40" s="40"/>
      <c r="I40" s="40"/>
      <c r="J40" s="40"/>
      <c r="K40" s="40"/>
      <c r="L40" s="148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s="2" customFormat="1" ht="25.44" customHeight="1">
      <c r="A41" s="40"/>
      <c r="B41" s="46"/>
      <c r="C41" s="162"/>
      <c r="D41" s="163" t="s">
        <v>52</v>
      </c>
      <c r="E41" s="164"/>
      <c r="F41" s="164"/>
      <c r="G41" s="165" t="s">
        <v>53</v>
      </c>
      <c r="H41" s="166" t="s">
        <v>54</v>
      </c>
      <c r="I41" s="164"/>
      <c r="J41" s="167">
        <f>SUM(J32:J39)</f>
        <v>0</v>
      </c>
      <c r="K41" s="168"/>
      <c r="L41" s="148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14.4" customHeight="1">
      <c r="A42" s="40"/>
      <c r="B42" s="169"/>
      <c r="C42" s="170"/>
      <c r="D42" s="170"/>
      <c r="E42" s="170"/>
      <c r="F42" s="170"/>
      <c r="G42" s="170"/>
      <c r="H42" s="170"/>
      <c r="I42" s="170"/>
      <c r="J42" s="170"/>
      <c r="K42" s="170"/>
      <c r="L42" s="148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6" s="2" customFormat="1" ht="6.96" customHeight="1">
      <c r="A46" s="40"/>
      <c r="B46" s="171"/>
      <c r="C46" s="172"/>
      <c r="D46" s="172"/>
      <c r="E46" s="172"/>
      <c r="F46" s="172"/>
      <c r="G46" s="172"/>
      <c r="H46" s="172"/>
      <c r="I46" s="172"/>
      <c r="J46" s="172"/>
      <c r="K46" s="172"/>
      <c r="L46" s="148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24.96" customHeight="1">
      <c r="A47" s="40"/>
      <c r="B47" s="41"/>
      <c r="C47" s="25" t="s">
        <v>192</v>
      </c>
      <c r="D47" s="42"/>
      <c r="E47" s="42"/>
      <c r="F47" s="42"/>
      <c r="G47" s="42"/>
      <c r="H47" s="42"/>
      <c r="I47" s="42"/>
      <c r="J47" s="42"/>
      <c r="K47" s="42"/>
      <c r="L47" s="148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148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16</v>
      </c>
      <c r="D49" s="42"/>
      <c r="E49" s="42"/>
      <c r="F49" s="42"/>
      <c r="G49" s="42"/>
      <c r="H49" s="42"/>
      <c r="I49" s="42"/>
      <c r="J49" s="42"/>
      <c r="K49" s="42"/>
      <c r="L49" s="148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173" t="str">
        <f>E7</f>
        <v>MVE jez Rajhrad vč. rekonstrukce jezu a rybího přechodu</v>
      </c>
      <c r="F50" s="34"/>
      <c r="G50" s="34"/>
      <c r="H50" s="34"/>
      <c r="I50" s="42"/>
      <c r="J50" s="42"/>
      <c r="K50" s="42"/>
      <c r="L50" s="148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1" customFormat="1" ht="12" customHeight="1">
      <c r="B51" s="23"/>
      <c r="C51" s="34" t="s">
        <v>167</v>
      </c>
      <c r="D51" s="24"/>
      <c r="E51" s="24"/>
      <c r="F51" s="24"/>
      <c r="G51" s="24"/>
      <c r="H51" s="24"/>
      <c r="I51" s="24"/>
      <c r="J51" s="24"/>
      <c r="K51" s="24"/>
      <c r="L51" s="22"/>
    </row>
    <row r="52" s="2" customFormat="1" ht="16.5" customHeight="1">
      <c r="A52" s="40"/>
      <c r="B52" s="41"/>
      <c r="C52" s="42"/>
      <c r="D52" s="42"/>
      <c r="E52" s="173" t="s">
        <v>847</v>
      </c>
      <c r="F52" s="42"/>
      <c r="G52" s="42"/>
      <c r="H52" s="42"/>
      <c r="I52" s="42"/>
      <c r="J52" s="42"/>
      <c r="K52" s="42"/>
      <c r="L52" s="148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12" customHeight="1">
      <c r="A53" s="40"/>
      <c r="B53" s="41"/>
      <c r="C53" s="34" t="s">
        <v>848</v>
      </c>
      <c r="D53" s="42"/>
      <c r="E53" s="42"/>
      <c r="F53" s="42"/>
      <c r="G53" s="42"/>
      <c r="H53" s="42"/>
      <c r="I53" s="42"/>
      <c r="J53" s="42"/>
      <c r="K53" s="42"/>
      <c r="L53" s="148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6.5" customHeight="1">
      <c r="A54" s="40"/>
      <c r="B54" s="41"/>
      <c r="C54" s="42"/>
      <c r="D54" s="42"/>
      <c r="E54" s="71" t="str">
        <f>E11</f>
        <v>SO 07 - Venkovní kabelové rozvody</v>
      </c>
      <c r="F54" s="42"/>
      <c r="G54" s="42"/>
      <c r="H54" s="42"/>
      <c r="I54" s="42"/>
      <c r="J54" s="42"/>
      <c r="K54" s="42"/>
      <c r="L54" s="148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6.96" customHeight="1">
      <c r="A55" s="40"/>
      <c r="B55" s="41"/>
      <c r="C55" s="42"/>
      <c r="D55" s="42"/>
      <c r="E55" s="42"/>
      <c r="F55" s="42"/>
      <c r="G55" s="42"/>
      <c r="H55" s="42"/>
      <c r="I55" s="42"/>
      <c r="J55" s="42"/>
      <c r="K55" s="42"/>
      <c r="L55" s="148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2" customHeight="1">
      <c r="A56" s="40"/>
      <c r="B56" s="41"/>
      <c r="C56" s="34" t="s">
        <v>21</v>
      </c>
      <c r="D56" s="42"/>
      <c r="E56" s="42"/>
      <c r="F56" s="29" t="str">
        <f>F14</f>
        <v xml:space="preserve">Svratka, říční km 29,430 – jez </v>
      </c>
      <c r="G56" s="42"/>
      <c r="H56" s="42"/>
      <c r="I56" s="34" t="s">
        <v>23</v>
      </c>
      <c r="J56" s="74" t="str">
        <f>IF(J14="","",J14)</f>
        <v>2. 5. 2023</v>
      </c>
      <c r="K56" s="42"/>
      <c r="L56" s="148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6.96" customHeight="1">
      <c r="A57" s="40"/>
      <c r="B57" s="41"/>
      <c r="C57" s="42"/>
      <c r="D57" s="42"/>
      <c r="E57" s="42"/>
      <c r="F57" s="42"/>
      <c r="G57" s="42"/>
      <c r="H57" s="42"/>
      <c r="I57" s="42"/>
      <c r="J57" s="42"/>
      <c r="K57" s="42"/>
      <c r="L57" s="148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5.15" customHeight="1">
      <c r="A58" s="40"/>
      <c r="B58" s="41"/>
      <c r="C58" s="34" t="s">
        <v>25</v>
      </c>
      <c r="D58" s="42"/>
      <c r="E58" s="42"/>
      <c r="F58" s="29" t="str">
        <f>E17</f>
        <v>Povodí Moravy, státní podnik</v>
      </c>
      <c r="G58" s="42"/>
      <c r="H58" s="42"/>
      <c r="I58" s="34" t="s">
        <v>33</v>
      </c>
      <c r="J58" s="38" t="str">
        <f>E23</f>
        <v>AQUATIS a. s.</v>
      </c>
      <c r="K58" s="42"/>
      <c r="L58" s="148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15.15" customHeight="1">
      <c r="A59" s="40"/>
      <c r="B59" s="41"/>
      <c r="C59" s="34" t="s">
        <v>31</v>
      </c>
      <c r="D59" s="42"/>
      <c r="E59" s="42"/>
      <c r="F59" s="29" t="str">
        <f>IF(E20="","",E20)</f>
        <v>Vyplň údaj</v>
      </c>
      <c r="G59" s="42"/>
      <c r="H59" s="42"/>
      <c r="I59" s="34" t="s">
        <v>38</v>
      </c>
      <c r="J59" s="38" t="str">
        <f>E26</f>
        <v>Bc. Aneta Patková</v>
      </c>
      <c r="K59" s="42"/>
      <c r="L59" s="148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s="2" customFormat="1" ht="10.32" customHeight="1">
      <c r="A60" s="40"/>
      <c r="B60" s="41"/>
      <c r="C60" s="42"/>
      <c r="D60" s="42"/>
      <c r="E60" s="42"/>
      <c r="F60" s="42"/>
      <c r="G60" s="42"/>
      <c r="H60" s="42"/>
      <c r="I60" s="42"/>
      <c r="J60" s="42"/>
      <c r="K60" s="42"/>
      <c r="L60" s="148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s="2" customFormat="1" ht="29.28" customHeight="1">
      <c r="A61" s="40"/>
      <c r="B61" s="41"/>
      <c r="C61" s="174" t="s">
        <v>193</v>
      </c>
      <c r="D61" s="175"/>
      <c r="E61" s="175"/>
      <c r="F61" s="175"/>
      <c r="G61" s="175"/>
      <c r="H61" s="175"/>
      <c r="I61" s="175"/>
      <c r="J61" s="176" t="s">
        <v>194</v>
      </c>
      <c r="K61" s="175"/>
      <c r="L61" s="148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10.32" customHeight="1">
      <c r="A62" s="40"/>
      <c r="B62" s="41"/>
      <c r="C62" s="42"/>
      <c r="D62" s="42"/>
      <c r="E62" s="42"/>
      <c r="F62" s="42"/>
      <c r="G62" s="42"/>
      <c r="H62" s="42"/>
      <c r="I62" s="42"/>
      <c r="J62" s="42"/>
      <c r="K62" s="42"/>
      <c r="L62" s="148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22.8" customHeight="1">
      <c r="A63" s="40"/>
      <c r="B63" s="41"/>
      <c r="C63" s="177" t="s">
        <v>74</v>
      </c>
      <c r="D63" s="42"/>
      <c r="E63" s="42"/>
      <c r="F63" s="42"/>
      <c r="G63" s="42"/>
      <c r="H63" s="42"/>
      <c r="I63" s="42"/>
      <c r="J63" s="104">
        <f>J86</f>
        <v>0</v>
      </c>
      <c r="K63" s="42"/>
      <c r="L63" s="148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  <c r="AU63" s="19" t="s">
        <v>195</v>
      </c>
    </row>
    <row r="64" s="9" customFormat="1" ht="24.96" customHeight="1">
      <c r="A64" s="9"/>
      <c r="B64" s="178"/>
      <c r="C64" s="179"/>
      <c r="D64" s="180" t="s">
        <v>2824</v>
      </c>
      <c r="E64" s="181"/>
      <c r="F64" s="181"/>
      <c r="G64" s="181"/>
      <c r="H64" s="181"/>
      <c r="I64" s="181"/>
      <c r="J64" s="182">
        <f>J87</f>
        <v>0</v>
      </c>
      <c r="K64" s="179"/>
      <c r="L64" s="183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2" customFormat="1" ht="21.84" customHeight="1">
      <c r="A65" s="40"/>
      <c r="B65" s="41"/>
      <c r="C65" s="42"/>
      <c r="D65" s="42"/>
      <c r="E65" s="42"/>
      <c r="F65" s="42"/>
      <c r="G65" s="42"/>
      <c r="H65" s="42"/>
      <c r="I65" s="42"/>
      <c r="J65" s="42"/>
      <c r="K65" s="42"/>
      <c r="L65" s="148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40"/>
    </row>
    <row r="66" s="2" customFormat="1" ht="6.96" customHeight="1">
      <c r="A66" s="40"/>
      <c r="B66" s="61"/>
      <c r="C66" s="62"/>
      <c r="D66" s="62"/>
      <c r="E66" s="62"/>
      <c r="F66" s="62"/>
      <c r="G66" s="62"/>
      <c r="H66" s="62"/>
      <c r="I66" s="62"/>
      <c r="J66" s="62"/>
      <c r="K66" s="62"/>
      <c r="L66" s="148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</row>
    <row r="70" s="2" customFormat="1" ht="6.96" customHeight="1">
      <c r="A70" s="40"/>
      <c r="B70" s="63"/>
      <c r="C70" s="64"/>
      <c r="D70" s="64"/>
      <c r="E70" s="64"/>
      <c r="F70" s="64"/>
      <c r="G70" s="64"/>
      <c r="H70" s="64"/>
      <c r="I70" s="64"/>
      <c r="J70" s="64"/>
      <c r="K70" s="64"/>
      <c r="L70" s="148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24.96" customHeight="1">
      <c r="A71" s="40"/>
      <c r="B71" s="41"/>
      <c r="C71" s="25" t="s">
        <v>204</v>
      </c>
      <c r="D71" s="42"/>
      <c r="E71" s="42"/>
      <c r="F71" s="42"/>
      <c r="G71" s="42"/>
      <c r="H71" s="42"/>
      <c r="I71" s="42"/>
      <c r="J71" s="42"/>
      <c r="K71" s="42"/>
      <c r="L71" s="148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6.96" customHeight="1">
      <c r="A72" s="40"/>
      <c r="B72" s="41"/>
      <c r="C72" s="42"/>
      <c r="D72" s="42"/>
      <c r="E72" s="42"/>
      <c r="F72" s="42"/>
      <c r="G72" s="42"/>
      <c r="H72" s="42"/>
      <c r="I72" s="42"/>
      <c r="J72" s="42"/>
      <c r="K72" s="42"/>
      <c r="L72" s="148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12" customHeight="1">
      <c r="A73" s="40"/>
      <c r="B73" s="41"/>
      <c r="C73" s="34" t="s">
        <v>16</v>
      </c>
      <c r="D73" s="42"/>
      <c r="E73" s="42"/>
      <c r="F73" s="42"/>
      <c r="G73" s="42"/>
      <c r="H73" s="42"/>
      <c r="I73" s="42"/>
      <c r="J73" s="42"/>
      <c r="K73" s="42"/>
      <c r="L73" s="148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16.5" customHeight="1">
      <c r="A74" s="40"/>
      <c r="B74" s="41"/>
      <c r="C74" s="42"/>
      <c r="D74" s="42"/>
      <c r="E74" s="173" t="str">
        <f>E7</f>
        <v>MVE jez Rajhrad vč. rekonstrukce jezu a rybího přechodu</v>
      </c>
      <c r="F74" s="34"/>
      <c r="G74" s="34"/>
      <c r="H74" s="34"/>
      <c r="I74" s="42"/>
      <c r="J74" s="42"/>
      <c r="K74" s="42"/>
      <c r="L74" s="148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1" customFormat="1" ht="12" customHeight="1">
      <c r="B75" s="23"/>
      <c r="C75" s="34" t="s">
        <v>167</v>
      </c>
      <c r="D75" s="24"/>
      <c r="E75" s="24"/>
      <c r="F75" s="24"/>
      <c r="G75" s="24"/>
      <c r="H75" s="24"/>
      <c r="I75" s="24"/>
      <c r="J75" s="24"/>
      <c r="K75" s="24"/>
      <c r="L75" s="22"/>
    </row>
    <row r="76" s="2" customFormat="1" ht="16.5" customHeight="1">
      <c r="A76" s="40"/>
      <c r="B76" s="41"/>
      <c r="C76" s="42"/>
      <c r="D76" s="42"/>
      <c r="E76" s="173" t="s">
        <v>847</v>
      </c>
      <c r="F76" s="42"/>
      <c r="G76" s="42"/>
      <c r="H76" s="42"/>
      <c r="I76" s="42"/>
      <c r="J76" s="42"/>
      <c r="K76" s="42"/>
      <c r="L76" s="148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2" customHeight="1">
      <c r="A77" s="40"/>
      <c r="B77" s="41"/>
      <c r="C77" s="34" t="s">
        <v>848</v>
      </c>
      <c r="D77" s="42"/>
      <c r="E77" s="42"/>
      <c r="F77" s="42"/>
      <c r="G77" s="42"/>
      <c r="H77" s="42"/>
      <c r="I77" s="42"/>
      <c r="J77" s="42"/>
      <c r="K77" s="42"/>
      <c r="L77" s="148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6.5" customHeight="1">
      <c r="A78" s="40"/>
      <c r="B78" s="41"/>
      <c r="C78" s="42"/>
      <c r="D78" s="42"/>
      <c r="E78" s="71" t="str">
        <f>E11</f>
        <v>SO 07 - Venkovní kabelové rozvody</v>
      </c>
      <c r="F78" s="42"/>
      <c r="G78" s="42"/>
      <c r="H78" s="42"/>
      <c r="I78" s="42"/>
      <c r="J78" s="42"/>
      <c r="K78" s="42"/>
      <c r="L78" s="148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6.96" customHeight="1">
      <c r="A79" s="40"/>
      <c r="B79" s="41"/>
      <c r="C79" s="42"/>
      <c r="D79" s="42"/>
      <c r="E79" s="42"/>
      <c r="F79" s="42"/>
      <c r="G79" s="42"/>
      <c r="H79" s="42"/>
      <c r="I79" s="42"/>
      <c r="J79" s="42"/>
      <c r="K79" s="42"/>
      <c r="L79" s="148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2" customHeight="1">
      <c r="A80" s="40"/>
      <c r="B80" s="41"/>
      <c r="C80" s="34" t="s">
        <v>21</v>
      </c>
      <c r="D80" s="42"/>
      <c r="E80" s="42"/>
      <c r="F80" s="29" t="str">
        <f>F14</f>
        <v xml:space="preserve">Svratka, říční km 29,430 – jez </v>
      </c>
      <c r="G80" s="42"/>
      <c r="H80" s="42"/>
      <c r="I80" s="34" t="s">
        <v>23</v>
      </c>
      <c r="J80" s="74" t="str">
        <f>IF(J14="","",J14)</f>
        <v>2. 5. 2023</v>
      </c>
      <c r="K80" s="42"/>
      <c r="L80" s="148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6.96" customHeight="1">
      <c r="A81" s="40"/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148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5.15" customHeight="1">
      <c r="A82" s="40"/>
      <c r="B82" s="41"/>
      <c r="C82" s="34" t="s">
        <v>25</v>
      </c>
      <c r="D82" s="42"/>
      <c r="E82" s="42"/>
      <c r="F82" s="29" t="str">
        <f>E17</f>
        <v>Povodí Moravy, státní podnik</v>
      </c>
      <c r="G82" s="42"/>
      <c r="H82" s="42"/>
      <c r="I82" s="34" t="s">
        <v>33</v>
      </c>
      <c r="J82" s="38" t="str">
        <f>E23</f>
        <v>AQUATIS a. s.</v>
      </c>
      <c r="K82" s="42"/>
      <c r="L82" s="148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5.15" customHeight="1">
      <c r="A83" s="40"/>
      <c r="B83" s="41"/>
      <c r="C83" s="34" t="s">
        <v>31</v>
      </c>
      <c r="D83" s="42"/>
      <c r="E83" s="42"/>
      <c r="F83" s="29" t="str">
        <f>IF(E20="","",E20)</f>
        <v>Vyplň údaj</v>
      </c>
      <c r="G83" s="42"/>
      <c r="H83" s="42"/>
      <c r="I83" s="34" t="s">
        <v>38</v>
      </c>
      <c r="J83" s="38" t="str">
        <f>E26</f>
        <v>Bc. Aneta Patková</v>
      </c>
      <c r="K83" s="42"/>
      <c r="L83" s="148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0.32" customHeight="1">
      <c r="A84" s="40"/>
      <c r="B84" s="41"/>
      <c r="C84" s="42"/>
      <c r="D84" s="42"/>
      <c r="E84" s="42"/>
      <c r="F84" s="42"/>
      <c r="G84" s="42"/>
      <c r="H84" s="42"/>
      <c r="I84" s="42"/>
      <c r="J84" s="42"/>
      <c r="K84" s="42"/>
      <c r="L84" s="148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11" customFormat="1" ht="29.28" customHeight="1">
      <c r="A85" s="189"/>
      <c r="B85" s="190"/>
      <c r="C85" s="191" t="s">
        <v>205</v>
      </c>
      <c r="D85" s="192" t="s">
        <v>61</v>
      </c>
      <c r="E85" s="192" t="s">
        <v>57</v>
      </c>
      <c r="F85" s="192" t="s">
        <v>58</v>
      </c>
      <c r="G85" s="192" t="s">
        <v>206</v>
      </c>
      <c r="H85" s="192" t="s">
        <v>207</v>
      </c>
      <c r="I85" s="192" t="s">
        <v>208</v>
      </c>
      <c r="J85" s="192" t="s">
        <v>194</v>
      </c>
      <c r="K85" s="193" t="s">
        <v>209</v>
      </c>
      <c r="L85" s="194"/>
      <c r="M85" s="94" t="s">
        <v>19</v>
      </c>
      <c r="N85" s="95" t="s">
        <v>46</v>
      </c>
      <c r="O85" s="95" t="s">
        <v>210</v>
      </c>
      <c r="P85" s="95" t="s">
        <v>211</v>
      </c>
      <c r="Q85" s="95" t="s">
        <v>212</v>
      </c>
      <c r="R85" s="95" t="s">
        <v>213</v>
      </c>
      <c r="S85" s="95" t="s">
        <v>214</v>
      </c>
      <c r="T85" s="96" t="s">
        <v>215</v>
      </c>
      <c r="U85" s="189"/>
      <c r="V85" s="189"/>
      <c r="W85" s="189"/>
      <c r="X85" s="189"/>
      <c r="Y85" s="189"/>
      <c r="Z85" s="189"/>
      <c r="AA85" s="189"/>
      <c r="AB85" s="189"/>
      <c r="AC85" s="189"/>
      <c r="AD85" s="189"/>
      <c r="AE85" s="189"/>
    </row>
    <row r="86" s="2" customFormat="1" ht="22.8" customHeight="1">
      <c r="A86" s="40"/>
      <c r="B86" s="41"/>
      <c r="C86" s="101" t="s">
        <v>216</v>
      </c>
      <c r="D86" s="42"/>
      <c r="E86" s="42"/>
      <c r="F86" s="42"/>
      <c r="G86" s="42"/>
      <c r="H86" s="42"/>
      <c r="I86" s="42"/>
      <c r="J86" s="195">
        <f>BK86</f>
        <v>0</v>
      </c>
      <c r="K86" s="42"/>
      <c r="L86" s="46"/>
      <c r="M86" s="97"/>
      <c r="N86" s="196"/>
      <c r="O86" s="98"/>
      <c r="P86" s="197">
        <f>P87</f>
        <v>0</v>
      </c>
      <c r="Q86" s="98"/>
      <c r="R86" s="197">
        <f>R87</f>
        <v>0</v>
      </c>
      <c r="S86" s="98"/>
      <c r="T86" s="198">
        <f>T87</f>
        <v>0</v>
      </c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T86" s="19" t="s">
        <v>75</v>
      </c>
      <c r="AU86" s="19" t="s">
        <v>195</v>
      </c>
      <c r="BK86" s="199">
        <f>BK87</f>
        <v>0</v>
      </c>
    </row>
    <row r="87" s="12" customFormat="1" ht="25.92" customHeight="1">
      <c r="A87" s="12"/>
      <c r="B87" s="200"/>
      <c r="C87" s="201"/>
      <c r="D87" s="202" t="s">
        <v>75</v>
      </c>
      <c r="E87" s="203" t="s">
        <v>2825</v>
      </c>
      <c r="F87" s="203" t="s">
        <v>904</v>
      </c>
      <c r="G87" s="201"/>
      <c r="H87" s="201"/>
      <c r="I87" s="204"/>
      <c r="J87" s="205">
        <f>BK87</f>
        <v>0</v>
      </c>
      <c r="K87" s="201"/>
      <c r="L87" s="206"/>
      <c r="M87" s="207"/>
      <c r="N87" s="208"/>
      <c r="O87" s="208"/>
      <c r="P87" s="209">
        <f>SUM(P88:P141)</f>
        <v>0</v>
      </c>
      <c r="Q87" s="208"/>
      <c r="R87" s="209">
        <f>SUM(R88:R141)</f>
        <v>0</v>
      </c>
      <c r="S87" s="208"/>
      <c r="T87" s="210">
        <f>SUM(T88:T141)</f>
        <v>0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11" t="s">
        <v>225</v>
      </c>
      <c r="AT87" s="212" t="s">
        <v>75</v>
      </c>
      <c r="AU87" s="212" t="s">
        <v>76</v>
      </c>
      <c r="AY87" s="211" t="s">
        <v>219</v>
      </c>
      <c r="BK87" s="213">
        <f>SUM(BK88:BK141)</f>
        <v>0</v>
      </c>
    </row>
    <row r="88" s="2" customFormat="1" ht="16.5" customHeight="1">
      <c r="A88" s="40"/>
      <c r="B88" s="41"/>
      <c r="C88" s="216" t="s">
        <v>84</v>
      </c>
      <c r="D88" s="216" t="s">
        <v>221</v>
      </c>
      <c r="E88" s="217" t="s">
        <v>2826</v>
      </c>
      <c r="F88" s="218" t="s">
        <v>2827</v>
      </c>
      <c r="G88" s="219" t="s">
        <v>918</v>
      </c>
      <c r="H88" s="220">
        <v>5</v>
      </c>
      <c r="I88" s="221"/>
      <c r="J88" s="222">
        <f>ROUND(I88*H88,2)</f>
        <v>0</v>
      </c>
      <c r="K88" s="218" t="s">
        <v>19</v>
      </c>
      <c r="L88" s="46"/>
      <c r="M88" s="223" t="s">
        <v>19</v>
      </c>
      <c r="N88" s="224" t="s">
        <v>47</v>
      </c>
      <c r="O88" s="86"/>
      <c r="P88" s="225">
        <f>O88*H88</f>
        <v>0</v>
      </c>
      <c r="Q88" s="225">
        <v>0</v>
      </c>
      <c r="R88" s="225">
        <f>Q88*H88</f>
        <v>0</v>
      </c>
      <c r="S88" s="225">
        <v>0</v>
      </c>
      <c r="T88" s="226">
        <f>S88*H88</f>
        <v>0</v>
      </c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R88" s="227" t="s">
        <v>919</v>
      </c>
      <c r="AT88" s="227" t="s">
        <v>221</v>
      </c>
      <c r="AU88" s="227" t="s">
        <v>84</v>
      </c>
      <c r="AY88" s="19" t="s">
        <v>219</v>
      </c>
      <c r="BE88" s="228">
        <f>IF(N88="základní",J88,0)</f>
        <v>0</v>
      </c>
      <c r="BF88" s="228">
        <f>IF(N88="snížená",J88,0)</f>
        <v>0</v>
      </c>
      <c r="BG88" s="228">
        <f>IF(N88="zákl. přenesená",J88,0)</f>
        <v>0</v>
      </c>
      <c r="BH88" s="228">
        <f>IF(N88="sníž. přenesená",J88,0)</f>
        <v>0</v>
      </c>
      <c r="BI88" s="228">
        <f>IF(N88="nulová",J88,0)</f>
        <v>0</v>
      </c>
      <c r="BJ88" s="19" t="s">
        <v>84</v>
      </c>
      <c r="BK88" s="228">
        <f>ROUND(I88*H88,2)</f>
        <v>0</v>
      </c>
      <c r="BL88" s="19" t="s">
        <v>919</v>
      </c>
      <c r="BM88" s="227" t="s">
        <v>2828</v>
      </c>
    </row>
    <row r="89" s="2" customFormat="1">
      <c r="A89" s="40"/>
      <c r="B89" s="41"/>
      <c r="C89" s="42"/>
      <c r="D89" s="229" t="s">
        <v>227</v>
      </c>
      <c r="E89" s="42"/>
      <c r="F89" s="230" t="s">
        <v>2829</v>
      </c>
      <c r="G89" s="42"/>
      <c r="H89" s="42"/>
      <c r="I89" s="231"/>
      <c r="J89" s="42"/>
      <c r="K89" s="42"/>
      <c r="L89" s="46"/>
      <c r="M89" s="232"/>
      <c r="N89" s="233"/>
      <c r="O89" s="86"/>
      <c r="P89" s="86"/>
      <c r="Q89" s="86"/>
      <c r="R89" s="86"/>
      <c r="S89" s="86"/>
      <c r="T89" s="87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T89" s="19" t="s">
        <v>227</v>
      </c>
      <c r="AU89" s="19" t="s">
        <v>84</v>
      </c>
    </row>
    <row r="90" s="2" customFormat="1">
      <c r="A90" s="40"/>
      <c r="B90" s="41"/>
      <c r="C90" s="42"/>
      <c r="D90" s="229" t="s">
        <v>275</v>
      </c>
      <c r="E90" s="42"/>
      <c r="F90" s="268" t="s">
        <v>2830</v>
      </c>
      <c r="G90" s="42"/>
      <c r="H90" s="42"/>
      <c r="I90" s="231"/>
      <c r="J90" s="42"/>
      <c r="K90" s="42"/>
      <c r="L90" s="46"/>
      <c r="M90" s="232"/>
      <c r="N90" s="233"/>
      <c r="O90" s="86"/>
      <c r="P90" s="86"/>
      <c r="Q90" s="86"/>
      <c r="R90" s="86"/>
      <c r="S90" s="86"/>
      <c r="T90" s="87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T90" s="19" t="s">
        <v>275</v>
      </c>
      <c r="AU90" s="19" t="s">
        <v>84</v>
      </c>
    </row>
    <row r="91" s="2" customFormat="1" ht="16.5" customHeight="1">
      <c r="A91" s="40"/>
      <c r="B91" s="41"/>
      <c r="C91" s="216" t="s">
        <v>86</v>
      </c>
      <c r="D91" s="216" t="s">
        <v>221</v>
      </c>
      <c r="E91" s="217" t="s">
        <v>2831</v>
      </c>
      <c r="F91" s="218" t="s">
        <v>2832</v>
      </c>
      <c r="G91" s="219" t="s">
        <v>918</v>
      </c>
      <c r="H91" s="220">
        <v>5</v>
      </c>
      <c r="I91" s="221"/>
      <c r="J91" s="222">
        <f>ROUND(I91*H91,2)</f>
        <v>0</v>
      </c>
      <c r="K91" s="218" t="s">
        <v>19</v>
      </c>
      <c r="L91" s="46"/>
      <c r="M91" s="223" t="s">
        <v>19</v>
      </c>
      <c r="N91" s="224" t="s">
        <v>47</v>
      </c>
      <c r="O91" s="86"/>
      <c r="P91" s="225">
        <f>O91*H91</f>
        <v>0</v>
      </c>
      <c r="Q91" s="225">
        <v>0</v>
      </c>
      <c r="R91" s="225">
        <f>Q91*H91</f>
        <v>0</v>
      </c>
      <c r="S91" s="225">
        <v>0</v>
      </c>
      <c r="T91" s="226">
        <f>S91*H91</f>
        <v>0</v>
      </c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R91" s="227" t="s">
        <v>919</v>
      </c>
      <c r="AT91" s="227" t="s">
        <v>221</v>
      </c>
      <c r="AU91" s="227" t="s">
        <v>84</v>
      </c>
      <c r="AY91" s="19" t="s">
        <v>219</v>
      </c>
      <c r="BE91" s="228">
        <f>IF(N91="základní",J91,0)</f>
        <v>0</v>
      </c>
      <c r="BF91" s="228">
        <f>IF(N91="snížená",J91,0)</f>
        <v>0</v>
      </c>
      <c r="BG91" s="228">
        <f>IF(N91="zákl. přenesená",J91,0)</f>
        <v>0</v>
      </c>
      <c r="BH91" s="228">
        <f>IF(N91="sníž. přenesená",J91,0)</f>
        <v>0</v>
      </c>
      <c r="BI91" s="228">
        <f>IF(N91="nulová",J91,0)</f>
        <v>0</v>
      </c>
      <c r="BJ91" s="19" t="s">
        <v>84</v>
      </c>
      <c r="BK91" s="228">
        <f>ROUND(I91*H91,2)</f>
        <v>0</v>
      </c>
      <c r="BL91" s="19" t="s">
        <v>919</v>
      </c>
      <c r="BM91" s="227" t="s">
        <v>2833</v>
      </c>
    </row>
    <row r="92" s="2" customFormat="1">
      <c r="A92" s="40"/>
      <c r="B92" s="41"/>
      <c r="C92" s="42"/>
      <c r="D92" s="229" t="s">
        <v>227</v>
      </c>
      <c r="E92" s="42"/>
      <c r="F92" s="230" t="s">
        <v>2834</v>
      </c>
      <c r="G92" s="42"/>
      <c r="H92" s="42"/>
      <c r="I92" s="231"/>
      <c r="J92" s="42"/>
      <c r="K92" s="42"/>
      <c r="L92" s="46"/>
      <c r="M92" s="232"/>
      <c r="N92" s="233"/>
      <c r="O92" s="86"/>
      <c r="P92" s="86"/>
      <c r="Q92" s="86"/>
      <c r="R92" s="86"/>
      <c r="S92" s="86"/>
      <c r="T92" s="87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T92" s="19" t="s">
        <v>227</v>
      </c>
      <c r="AU92" s="19" t="s">
        <v>84</v>
      </c>
    </row>
    <row r="93" s="2" customFormat="1">
      <c r="A93" s="40"/>
      <c r="B93" s="41"/>
      <c r="C93" s="42"/>
      <c r="D93" s="229" t="s">
        <v>275</v>
      </c>
      <c r="E93" s="42"/>
      <c r="F93" s="268" t="s">
        <v>2830</v>
      </c>
      <c r="G93" s="42"/>
      <c r="H93" s="42"/>
      <c r="I93" s="231"/>
      <c r="J93" s="42"/>
      <c r="K93" s="42"/>
      <c r="L93" s="46"/>
      <c r="M93" s="232"/>
      <c r="N93" s="233"/>
      <c r="O93" s="86"/>
      <c r="P93" s="86"/>
      <c r="Q93" s="86"/>
      <c r="R93" s="86"/>
      <c r="S93" s="86"/>
      <c r="T93" s="87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T93" s="19" t="s">
        <v>275</v>
      </c>
      <c r="AU93" s="19" t="s">
        <v>84</v>
      </c>
    </row>
    <row r="94" s="2" customFormat="1" ht="24.15" customHeight="1">
      <c r="A94" s="40"/>
      <c r="B94" s="41"/>
      <c r="C94" s="216" t="s">
        <v>111</v>
      </c>
      <c r="D94" s="216" t="s">
        <v>221</v>
      </c>
      <c r="E94" s="217" t="s">
        <v>2835</v>
      </c>
      <c r="F94" s="218" t="s">
        <v>2836</v>
      </c>
      <c r="G94" s="219" t="s">
        <v>158</v>
      </c>
      <c r="H94" s="220">
        <v>120</v>
      </c>
      <c r="I94" s="221"/>
      <c r="J94" s="222">
        <f>ROUND(I94*H94,2)</f>
        <v>0</v>
      </c>
      <c r="K94" s="218" t="s">
        <v>19</v>
      </c>
      <c r="L94" s="46"/>
      <c r="M94" s="223" t="s">
        <v>19</v>
      </c>
      <c r="N94" s="224" t="s">
        <v>47</v>
      </c>
      <c r="O94" s="86"/>
      <c r="P94" s="225">
        <f>O94*H94</f>
        <v>0</v>
      </c>
      <c r="Q94" s="225">
        <v>0</v>
      </c>
      <c r="R94" s="225">
        <f>Q94*H94</f>
        <v>0</v>
      </c>
      <c r="S94" s="225">
        <v>0</v>
      </c>
      <c r="T94" s="226">
        <f>S94*H94</f>
        <v>0</v>
      </c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R94" s="227" t="s">
        <v>919</v>
      </c>
      <c r="AT94" s="227" t="s">
        <v>221</v>
      </c>
      <c r="AU94" s="227" t="s">
        <v>84</v>
      </c>
      <c r="AY94" s="19" t="s">
        <v>219</v>
      </c>
      <c r="BE94" s="228">
        <f>IF(N94="základní",J94,0)</f>
        <v>0</v>
      </c>
      <c r="BF94" s="228">
        <f>IF(N94="snížená",J94,0)</f>
        <v>0</v>
      </c>
      <c r="BG94" s="228">
        <f>IF(N94="zákl. přenesená",J94,0)</f>
        <v>0</v>
      </c>
      <c r="BH94" s="228">
        <f>IF(N94="sníž. přenesená",J94,0)</f>
        <v>0</v>
      </c>
      <c r="BI94" s="228">
        <f>IF(N94="nulová",J94,0)</f>
        <v>0</v>
      </c>
      <c r="BJ94" s="19" t="s">
        <v>84</v>
      </c>
      <c r="BK94" s="228">
        <f>ROUND(I94*H94,2)</f>
        <v>0</v>
      </c>
      <c r="BL94" s="19" t="s">
        <v>919</v>
      </c>
      <c r="BM94" s="227" t="s">
        <v>2837</v>
      </c>
    </row>
    <row r="95" s="2" customFormat="1">
      <c r="A95" s="40"/>
      <c r="B95" s="41"/>
      <c r="C95" s="42"/>
      <c r="D95" s="229" t="s">
        <v>227</v>
      </c>
      <c r="E95" s="42"/>
      <c r="F95" s="230" t="s">
        <v>2838</v>
      </c>
      <c r="G95" s="42"/>
      <c r="H95" s="42"/>
      <c r="I95" s="231"/>
      <c r="J95" s="42"/>
      <c r="K95" s="42"/>
      <c r="L95" s="46"/>
      <c r="M95" s="232"/>
      <c r="N95" s="233"/>
      <c r="O95" s="86"/>
      <c r="P95" s="86"/>
      <c r="Q95" s="86"/>
      <c r="R95" s="86"/>
      <c r="S95" s="86"/>
      <c r="T95" s="87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T95" s="19" t="s">
        <v>227</v>
      </c>
      <c r="AU95" s="19" t="s">
        <v>84</v>
      </c>
    </row>
    <row r="96" s="2" customFormat="1">
      <c r="A96" s="40"/>
      <c r="B96" s="41"/>
      <c r="C96" s="42"/>
      <c r="D96" s="229" t="s">
        <v>275</v>
      </c>
      <c r="E96" s="42"/>
      <c r="F96" s="268" t="s">
        <v>2830</v>
      </c>
      <c r="G96" s="42"/>
      <c r="H96" s="42"/>
      <c r="I96" s="231"/>
      <c r="J96" s="42"/>
      <c r="K96" s="42"/>
      <c r="L96" s="46"/>
      <c r="M96" s="232"/>
      <c r="N96" s="233"/>
      <c r="O96" s="86"/>
      <c r="P96" s="86"/>
      <c r="Q96" s="86"/>
      <c r="R96" s="86"/>
      <c r="S96" s="86"/>
      <c r="T96" s="87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T96" s="19" t="s">
        <v>275</v>
      </c>
      <c r="AU96" s="19" t="s">
        <v>84</v>
      </c>
    </row>
    <row r="97" s="2" customFormat="1" ht="16.5" customHeight="1">
      <c r="A97" s="40"/>
      <c r="B97" s="41"/>
      <c r="C97" s="216" t="s">
        <v>225</v>
      </c>
      <c r="D97" s="216" t="s">
        <v>221</v>
      </c>
      <c r="E97" s="217" t="s">
        <v>2839</v>
      </c>
      <c r="F97" s="218" t="s">
        <v>2840</v>
      </c>
      <c r="G97" s="219" t="s">
        <v>158</v>
      </c>
      <c r="H97" s="220">
        <v>38</v>
      </c>
      <c r="I97" s="221"/>
      <c r="J97" s="222">
        <f>ROUND(I97*H97,2)</f>
        <v>0</v>
      </c>
      <c r="K97" s="218" t="s">
        <v>19</v>
      </c>
      <c r="L97" s="46"/>
      <c r="M97" s="223" t="s">
        <v>19</v>
      </c>
      <c r="N97" s="224" t="s">
        <v>47</v>
      </c>
      <c r="O97" s="86"/>
      <c r="P97" s="225">
        <f>O97*H97</f>
        <v>0</v>
      </c>
      <c r="Q97" s="225">
        <v>0</v>
      </c>
      <c r="R97" s="225">
        <f>Q97*H97</f>
        <v>0</v>
      </c>
      <c r="S97" s="225">
        <v>0</v>
      </c>
      <c r="T97" s="226">
        <f>S97*H97</f>
        <v>0</v>
      </c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R97" s="227" t="s">
        <v>919</v>
      </c>
      <c r="AT97" s="227" t="s">
        <v>221</v>
      </c>
      <c r="AU97" s="227" t="s">
        <v>84</v>
      </c>
      <c r="AY97" s="19" t="s">
        <v>219</v>
      </c>
      <c r="BE97" s="228">
        <f>IF(N97="základní",J97,0)</f>
        <v>0</v>
      </c>
      <c r="BF97" s="228">
        <f>IF(N97="snížená",J97,0)</f>
        <v>0</v>
      </c>
      <c r="BG97" s="228">
        <f>IF(N97="zákl. přenesená",J97,0)</f>
        <v>0</v>
      </c>
      <c r="BH97" s="228">
        <f>IF(N97="sníž. přenesená",J97,0)</f>
        <v>0</v>
      </c>
      <c r="BI97" s="228">
        <f>IF(N97="nulová",J97,0)</f>
        <v>0</v>
      </c>
      <c r="BJ97" s="19" t="s">
        <v>84</v>
      </c>
      <c r="BK97" s="228">
        <f>ROUND(I97*H97,2)</f>
        <v>0</v>
      </c>
      <c r="BL97" s="19" t="s">
        <v>919</v>
      </c>
      <c r="BM97" s="227" t="s">
        <v>2841</v>
      </c>
    </row>
    <row r="98" s="2" customFormat="1">
      <c r="A98" s="40"/>
      <c r="B98" s="41"/>
      <c r="C98" s="42"/>
      <c r="D98" s="229" t="s">
        <v>227</v>
      </c>
      <c r="E98" s="42"/>
      <c r="F98" s="230" t="s">
        <v>2840</v>
      </c>
      <c r="G98" s="42"/>
      <c r="H98" s="42"/>
      <c r="I98" s="231"/>
      <c r="J98" s="42"/>
      <c r="K98" s="42"/>
      <c r="L98" s="46"/>
      <c r="M98" s="232"/>
      <c r="N98" s="233"/>
      <c r="O98" s="86"/>
      <c r="P98" s="86"/>
      <c r="Q98" s="86"/>
      <c r="R98" s="86"/>
      <c r="S98" s="86"/>
      <c r="T98" s="87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T98" s="19" t="s">
        <v>227</v>
      </c>
      <c r="AU98" s="19" t="s">
        <v>84</v>
      </c>
    </row>
    <row r="99" s="2" customFormat="1">
      <c r="A99" s="40"/>
      <c r="B99" s="41"/>
      <c r="C99" s="42"/>
      <c r="D99" s="229" t="s">
        <v>275</v>
      </c>
      <c r="E99" s="42"/>
      <c r="F99" s="268" t="s">
        <v>2830</v>
      </c>
      <c r="G99" s="42"/>
      <c r="H99" s="42"/>
      <c r="I99" s="231"/>
      <c r="J99" s="42"/>
      <c r="K99" s="42"/>
      <c r="L99" s="46"/>
      <c r="M99" s="232"/>
      <c r="N99" s="233"/>
      <c r="O99" s="86"/>
      <c r="P99" s="86"/>
      <c r="Q99" s="86"/>
      <c r="R99" s="86"/>
      <c r="S99" s="86"/>
      <c r="T99" s="87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T99" s="19" t="s">
        <v>275</v>
      </c>
      <c r="AU99" s="19" t="s">
        <v>84</v>
      </c>
    </row>
    <row r="100" s="2" customFormat="1" ht="16.5" customHeight="1">
      <c r="A100" s="40"/>
      <c r="B100" s="41"/>
      <c r="C100" s="216" t="s">
        <v>254</v>
      </c>
      <c r="D100" s="216" t="s">
        <v>221</v>
      </c>
      <c r="E100" s="217" t="s">
        <v>2842</v>
      </c>
      <c r="F100" s="218" t="s">
        <v>2843</v>
      </c>
      <c r="G100" s="219" t="s">
        <v>158</v>
      </c>
      <c r="H100" s="220">
        <v>40</v>
      </c>
      <c r="I100" s="221"/>
      <c r="J100" s="222">
        <f>ROUND(I100*H100,2)</f>
        <v>0</v>
      </c>
      <c r="K100" s="218" t="s">
        <v>19</v>
      </c>
      <c r="L100" s="46"/>
      <c r="M100" s="223" t="s">
        <v>19</v>
      </c>
      <c r="N100" s="224" t="s">
        <v>47</v>
      </c>
      <c r="O100" s="86"/>
      <c r="P100" s="225">
        <f>O100*H100</f>
        <v>0</v>
      </c>
      <c r="Q100" s="225">
        <v>0</v>
      </c>
      <c r="R100" s="225">
        <f>Q100*H100</f>
        <v>0</v>
      </c>
      <c r="S100" s="225">
        <v>0</v>
      </c>
      <c r="T100" s="226">
        <f>S100*H100</f>
        <v>0</v>
      </c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R100" s="227" t="s">
        <v>919</v>
      </c>
      <c r="AT100" s="227" t="s">
        <v>221</v>
      </c>
      <c r="AU100" s="227" t="s">
        <v>84</v>
      </c>
      <c r="AY100" s="19" t="s">
        <v>219</v>
      </c>
      <c r="BE100" s="228">
        <f>IF(N100="základní",J100,0)</f>
        <v>0</v>
      </c>
      <c r="BF100" s="228">
        <f>IF(N100="snížená",J100,0)</f>
        <v>0</v>
      </c>
      <c r="BG100" s="228">
        <f>IF(N100="zákl. přenesená",J100,0)</f>
        <v>0</v>
      </c>
      <c r="BH100" s="228">
        <f>IF(N100="sníž. přenesená",J100,0)</f>
        <v>0</v>
      </c>
      <c r="BI100" s="228">
        <f>IF(N100="nulová",J100,0)</f>
        <v>0</v>
      </c>
      <c r="BJ100" s="19" t="s">
        <v>84</v>
      </c>
      <c r="BK100" s="228">
        <f>ROUND(I100*H100,2)</f>
        <v>0</v>
      </c>
      <c r="BL100" s="19" t="s">
        <v>919</v>
      </c>
      <c r="BM100" s="227" t="s">
        <v>2844</v>
      </c>
    </row>
    <row r="101" s="2" customFormat="1">
      <c r="A101" s="40"/>
      <c r="B101" s="41"/>
      <c r="C101" s="42"/>
      <c r="D101" s="229" t="s">
        <v>227</v>
      </c>
      <c r="E101" s="42"/>
      <c r="F101" s="230" t="s">
        <v>2843</v>
      </c>
      <c r="G101" s="42"/>
      <c r="H101" s="42"/>
      <c r="I101" s="231"/>
      <c r="J101" s="42"/>
      <c r="K101" s="42"/>
      <c r="L101" s="46"/>
      <c r="M101" s="232"/>
      <c r="N101" s="233"/>
      <c r="O101" s="86"/>
      <c r="P101" s="86"/>
      <c r="Q101" s="86"/>
      <c r="R101" s="86"/>
      <c r="S101" s="86"/>
      <c r="T101" s="87"/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T101" s="19" t="s">
        <v>227</v>
      </c>
      <c r="AU101" s="19" t="s">
        <v>84</v>
      </c>
    </row>
    <row r="102" s="2" customFormat="1">
      <c r="A102" s="40"/>
      <c r="B102" s="41"/>
      <c r="C102" s="42"/>
      <c r="D102" s="229" t="s">
        <v>275</v>
      </c>
      <c r="E102" s="42"/>
      <c r="F102" s="268" t="s">
        <v>2830</v>
      </c>
      <c r="G102" s="42"/>
      <c r="H102" s="42"/>
      <c r="I102" s="231"/>
      <c r="J102" s="42"/>
      <c r="K102" s="42"/>
      <c r="L102" s="46"/>
      <c r="M102" s="232"/>
      <c r="N102" s="233"/>
      <c r="O102" s="86"/>
      <c r="P102" s="86"/>
      <c r="Q102" s="86"/>
      <c r="R102" s="86"/>
      <c r="S102" s="86"/>
      <c r="T102" s="87"/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T102" s="19" t="s">
        <v>275</v>
      </c>
      <c r="AU102" s="19" t="s">
        <v>84</v>
      </c>
    </row>
    <row r="103" s="2" customFormat="1" ht="16.5" customHeight="1">
      <c r="A103" s="40"/>
      <c r="B103" s="41"/>
      <c r="C103" s="216" t="s">
        <v>261</v>
      </c>
      <c r="D103" s="216" t="s">
        <v>221</v>
      </c>
      <c r="E103" s="217" t="s">
        <v>2845</v>
      </c>
      <c r="F103" s="218" t="s">
        <v>2846</v>
      </c>
      <c r="G103" s="219" t="s">
        <v>158</v>
      </c>
      <c r="H103" s="220">
        <v>200</v>
      </c>
      <c r="I103" s="221"/>
      <c r="J103" s="222">
        <f>ROUND(I103*H103,2)</f>
        <v>0</v>
      </c>
      <c r="K103" s="218" t="s">
        <v>19</v>
      </c>
      <c r="L103" s="46"/>
      <c r="M103" s="223" t="s">
        <v>19</v>
      </c>
      <c r="N103" s="224" t="s">
        <v>47</v>
      </c>
      <c r="O103" s="86"/>
      <c r="P103" s="225">
        <f>O103*H103</f>
        <v>0</v>
      </c>
      <c r="Q103" s="225">
        <v>0</v>
      </c>
      <c r="R103" s="225">
        <f>Q103*H103</f>
        <v>0</v>
      </c>
      <c r="S103" s="225">
        <v>0</v>
      </c>
      <c r="T103" s="226">
        <f>S103*H103</f>
        <v>0</v>
      </c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R103" s="227" t="s">
        <v>919</v>
      </c>
      <c r="AT103" s="227" t="s">
        <v>221</v>
      </c>
      <c r="AU103" s="227" t="s">
        <v>84</v>
      </c>
      <c r="AY103" s="19" t="s">
        <v>219</v>
      </c>
      <c r="BE103" s="228">
        <f>IF(N103="základní",J103,0)</f>
        <v>0</v>
      </c>
      <c r="BF103" s="228">
        <f>IF(N103="snížená",J103,0)</f>
        <v>0</v>
      </c>
      <c r="BG103" s="228">
        <f>IF(N103="zákl. přenesená",J103,0)</f>
        <v>0</v>
      </c>
      <c r="BH103" s="228">
        <f>IF(N103="sníž. přenesená",J103,0)</f>
        <v>0</v>
      </c>
      <c r="BI103" s="228">
        <f>IF(N103="nulová",J103,0)</f>
        <v>0</v>
      </c>
      <c r="BJ103" s="19" t="s">
        <v>84</v>
      </c>
      <c r="BK103" s="228">
        <f>ROUND(I103*H103,2)</f>
        <v>0</v>
      </c>
      <c r="BL103" s="19" t="s">
        <v>919</v>
      </c>
      <c r="BM103" s="227" t="s">
        <v>2847</v>
      </c>
    </row>
    <row r="104" s="2" customFormat="1">
      <c r="A104" s="40"/>
      <c r="B104" s="41"/>
      <c r="C104" s="42"/>
      <c r="D104" s="229" t="s">
        <v>227</v>
      </c>
      <c r="E104" s="42"/>
      <c r="F104" s="230" t="s">
        <v>2846</v>
      </c>
      <c r="G104" s="42"/>
      <c r="H104" s="42"/>
      <c r="I104" s="231"/>
      <c r="J104" s="42"/>
      <c r="K104" s="42"/>
      <c r="L104" s="46"/>
      <c r="M104" s="232"/>
      <c r="N104" s="233"/>
      <c r="O104" s="86"/>
      <c r="P104" s="86"/>
      <c r="Q104" s="86"/>
      <c r="R104" s="86"/>
      <c r="S104" s="86"/>
      <c r="T104" s="87"/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T104" s="19" t="s">
        <v>227</v>
      </c>
      <c r="AU104" s="19" t="s">
        <v>84</v>
      </c>
    </row>
    <row r="105" s="2" customFormat="1">
      <c r="A105" s="40"/>
      <c r="B105" s="41"/>
      <c r="C105" s="42"/>
      <c r="D105" s="229" t="s">
        <v>275</v>
      </c>
      <c r="E105" s="42"/>
      <c r="F105" s="268" t="s">
        <v>2830</v>
      </c>
      <c r="G105" s="42"/>
      <c r="H105" s="42"/>
      <c r="I105" s="231"/>
      <c r="J105" s="42"/>
      <c r="K105" s="42"/>
      <c r="L105" s="46"/>
      <c r="M105" s="232"/>
      <c r="N105" s="233"/>
      <c r="O105" s="86"/>
      <c r="P105" s="86"/>
      <c r="Q105" s="86"/>
      <c r="R105" s="86"/>
      <c r="S105" s="86"/>
      <c r="T105" s="87"/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T105" s="19" t="s">
        <v>275</v>
      </c>
      <c r="AU105" s="19" t="s">
        <v>84</v>
      </c>
    </row>
    <row r="106" s="2" customFormat="1" ht="16.5" customHeight="1">
      <c r="A106" s="40"/>
      <c r="B106" s="41"/>
      <c r="C106" s="216" t="s">
        <v>269</v>
      </c>
      <c r="D106" s="216" t="s">
        <v>221</v>
      </c>
      <c r="E106" s="217" t="s">
        <v>2848</v>
      </c>
      <c r="F106" s="218" t="s">
        <v>2849</v>
      </c>
      <c r="G106" s="219" t="s">
        <v>158</v>
      </c>
      <c r="H106" s="220">
        <v>25</v>
      </c>
      <c r="I106" s="221"/>
      <c r="J106" s="222">
        <f>ROUND(I106*H106,2)</f>
        <v>0</v>
      </c>
      <c r="K106" s="218" t="s">
        <v>19</v>
      </c>
      <c r="L106" s="46"/>
      <c r="M106" s="223" t="s">
        <v>19</v>
      </c>
      <c r="N106" s="224" t="s">
        <v>47</v>
      </c>
      <c r="O106" s="86"/>
      <c r="P106" s="225">
        <f>O106*H106</f>
        <v>0</v>
      </c>
      <c r="Q106" s="225">
        <v>0</v>
      </c>
      <c r="R106" s="225">
        <f>Q106*H106</f>
        <v>0</v>
      </c>
      <c r="S106" s="225">
        <v>0</v>
      </c>
      <c r="T106" s="226">
        <f>S106*H106</f>
        <v>0</v>
      </c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R106" s="227" t="s">
        <v>919</v>
      </c>
      <c r="AT106" s="227" t="s">
        <v>221</v>
      </c>
      <c r="AU106" s="227" t="s">
        <v>84</v>
      </c>
      <c r="AY106" s="19" t="s">
        <v>219</v>
      </c>
      <c r="BE106" s="228">
        <f>IF(N106="základní",J106,0)</f>
        <v>0</v>
      </c>
      <c r="BF106" s="228">
        <f>IF(N106="snížená",J106,0)</f>
        <v>0</v>
      </c>
      <c r="BG106" s="228">
        <f>IF(N106="zákl. přenesená",J106,0)</f>
        <v>0</v>
      </c>
      <c r="BH106" s="228">
        <f>IF(N106="sníž. přenesená",J106,0)</f>
        <v>0</v>
      </c>
      <c r="BI106" s="228">
        <f>IF(N106="nulová",J106,0)</f>
        <v>0</v>
      </c>
      <c r="BJ106" s="19" t="s">
        <v>84</v>
      </c>
      <c r="BK106" s="228">
        <f>ROUND(I106*H106,2)</f>
        <v>0</v>
      </c>
      <c r="BL106" s="19" t="s">
        <v>919</v>
      </c>
      <c r="BM106" s="227" t="s">
        <v>2850</v>
      </c>
    </row>
    <row r="107" s="2" customFormat="1">
      <c r="A107" s="40"/>
      <c r="B107" s="41"/>
      <c r="C107" s="42"/>
      <c r="D107" s="229" t="s">
        <v>227</v>
      </c>
      <c r="E107" s="42"/>
      <c r="F107" s="230" t="s">
        <v>2849</v>
      </c>
      <c r="G107" s="42"/>
      <c r="H107" s="42"/>
      <c r="I107" s="231"/>
      <c r="J107" s="42"/>
      <c r="K107" s="42"/>
      <c r="L107" s="46"/>
      <c r="M107" s="232"/>
      <c r="N107" s="233"/>
      <c r="O107" s="86"/>
      <c r="P107" s="86"/>
      <c r="Q107" s="86"/>
      <c r="R107" s="86"/>
      <c r="S107" s="86"/>
      <c r="T107" s="87"/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T107" s="19" t="s">
        <v>227</v>
      </c>
      <c r="AU107" s="19" t="s">
        <v>84</v>
      </c>
    </row>
    <row r="108" s="2" customFormat="1">
      <c r="A108" s="40"/>
      <c r="B108" s="41"/>
      <c r="C108" s="42"/>
      <c r="D108" s="229" t="s">
        <v>275</v>
      </c>
      <c r="E108" s="42"/>
      <c r="F108" s="268" t="s">
        <v>2830</v>
      </c>
      <c r="G108" s="42"/>
      <c r="H108" s="42"/>
      <c r="I108" s="231"/>
      <c r="J108" s="42"/>
      <c r="K108" s="42"/>
      <c r="L108" s="46"/>
      <c r="M108" s="232"/>
      <c r="N108" s="233"/>
      <c r="O108" s="86"/>
      <c r="P108" s="86"/>
      <c r="Q108" s="86"/>
      <c r="R108" s="86"/>
      <c r="S108" s="86"/>
      <c r="T108" s="87"/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T108" s="19" t="s">
        <v>275</v>
      </c>
      <c r="AU108" s="19" t="s">
        <v>84</v>
      </c>
    </row>
    <row r="109" s="2" customFormat="1" ht="16.5" customHeight="1">
      <c r="A109" s="40"/>
      <c r="B109" s="41"/>
      <c r="C109" s="216" t="s">
        <v>300</v>
      </c>
      <c r="D109" s="216" t="s">
        <v>221</v>
      </c>
      <c r="E109" s="217" t="s">
        <v>2851</v>
      </c>
      <c r="F109" s="218" t="s">
        <v>2852</v>
      </c>
      <c r="G109" s="219" t="s">
        <v>158</v>
      </c>
      <c r="H109" s="220">
        <v>125</v>
      </c>
      <c r="I109" s="221"/>
      <c r="J109" s="222">
        <f>ROUND(I109*H109,2)</f>
        <v>0</v>
      </c>
      <c r="K109" s="218" t="s">
        <v>19</v>
      </c>
      <c r="L109" s="46"/>
      <c r="M109" s="223" t="s">
        <v>19</v>
      </c>
      <c r="N109" s="224" t="s">
        <v>47</v>
      </c>
      <c r="O109" s="86"/>
      <c r="P109" s="225">
        <f>O109*H109</f>
        <v>0</v>
      </c>
      <c r="Q109" s="225">
        <v>0</v>
      </c>
      <c r="R109" s="225">
        <f>Q109*H109</f>
        <v>0</v>
      </c>
      <c r="S109" s="225">
        <v>0</v>
      </c>
      <c r="T109" s="226">
        <f>S109*H109</f>
        <v>0</v>
      </c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R109" s="227" t="s">
        <v>919</v>
      </c>
      <c r="AT109" s="227" t="s">
        <v>221</v>
      </c>
      <c r="AU109" s="227" t="s">
        <v>84</v>
      </c>
      <c r="AY109" s="19" t="s">
        <v>219</v>
      </c>
      <c r="BE109" s="228">
        <f>IF(N109="základní",J109,0)</f>
        <v>0</v>
      </c>
      <c r="BF109" s="228">
        <f>IF(N109="snížená",J109,0)</f>
        <v>0</v>
      </c>
      <c r="BG109" s="228">
        <f>IF(N109="zákl. přenesená",J109,0)</f>
        <v>0</v>
      </c>
      <c r="BH109" s="228">
        <f>IF(N109="sníž. přenesená",J109,0)</f>
        <v>0</v>
      </c>
      <c r="BI109" s="228">
        <f>IF(N109="nulová",J109,0)</f>
        <v>0</v>
      </c>
      <c r="BJ109" s="19" t="s">
        <v>84</v>
      </c>
      <c r="BK109" s="228">
        <f>ROUND(I109*H109,2)</f>
        <v>0</v>
      </c>
      <c r="BL109" s="19" t="s">
        <v>919</v>
      </c>
      <c r="BM109" s="227" t="s">
        <v>2853</v>
      </c>
    </row>
    <row r="110" s="2" customFormat="1">
      <c r="A110" s="40"/>
      <c r="B110" s="41"/>
      <c r="C110" s="42"/>
      <c r="D110" s="229" t="s">
        <v>227</v>
      </c>
      <c r="E110" s="42"/>
      <c r="F110" s="230" t="s">
        <v>2852</v>
      </c>
      <c r="G110" s="42"/>
      <c r="H110" s="42"/>
      <c r="I110" s="231"/>
      <c r="J110" s="42"/>
      <c r="K110" s="42"/>
      <c r="L110" s="46"/>
      <c r="M110" s="232"/>
      <c r="N110" s="233"/>
      <c r="O110" s="86"/>
      <c r="P110" s="86"/>
      <c r="Q110" s="86"/>
      <c r="R110" s="86"/>
      <c r="S110" s="86"/>
      <c r="T110" s="87"/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T110" s="19" t="s">
        <v>227</v>
      </c>
      <c r="AU110" s="19" t="s">
        <v>84</v>
      </c>
    </row>
    <row r="111" s="2" customFormat="1">
      <c r="A111" s="40"/>
      <c r="B111" s="41"/>
      <c r="C111" s="42"/>
      <c r="D111" s="229" t="s">
        <v>275</v>
      </c>
      <c r="E111" s="42"/>
      <c r="F111" s="268" t="s">
        <v>2830</v>
      </c>
      <c r="G111" s="42"/>
      <c r="H111" s="42"/>
      <c r="I111" s="231"/>
      <c r="J111" s="42"/>
      <c r="K111" s="42"/>
      <c r="L111" s="46"/>
      <c r="M111" s="232"/>
      <c r="N111" s="233"/>
      <c r="O111" s="86"/>
      <c r="P111" s="86"/>
      <c r="Q111" s="86"/>
      <c r="R111" s="86"/>
      <c r="S111" s="86"/>
      <c r="T111" s="87"/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T111" s="19" t="s">
        <v>275</v>
      </c>
      <c r="AU111" s="19" t="s">
        <v>84</v>
      </c>
    </row>
    <row r="112" s="2" customFormat="1" ht="24.15" customHeight="1">
      <c r="A112" s="40"/>
      <c r="B112" s="41"/>
      <c r="C112" s="216" t="s">
        <v>309</v>
      </c>
      <c r="D112" s="216" t="s">
        <v>221</v>
      </c>
      <c r="E112" s="217" t="s">
        <v>2854</v>
      </c>
      <c r="F112" s="218" t="s">
        <v>2855</v>
      </c>
      <c r="G112" s="219" t="s">
        <v>918</v>
      </c>
      <c r="H112" s="220">
        <v>24</v>
      </c>
      <c r="I112" s="221"/>
      <c r="J112" s="222">
        <f>ROUND(I112*H112,2)</f>
        <v>0</v>
      </c>
      <c r="K112" s="218" t="s">
        <v>19</v>
      </c>
      <c r="L112" s="46"/>
      <c r="M112" s="223" t="s">
        <v>19</v>
      </c>
      <c r="N112" s="224" t="s">
        <v>47</v>
      </c>
      <c r="O112" s="86"/>
      <c r="P112" s="225">
        <f>O112*H112</f>
        <v>0</v>
      </c>
      <c r="Q112" s="225">
        <v>0</v>
      </c>
      <c r="R112" s="225">
        <f>Q112*H112</f>
        <v>0</v>
      </c>
      <c r="S112" s="225">
        <v>0</v>
      </c>
      <c r="T112" s="226">
        <f>S112*H112</f>
        <v>0</v>
      </c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R112" s="227" t="s">
        <v>919</v>
      </c>
      <c r="AT112" s="227" t="s">
        <v>221</v>
      </c>
      <c r="AU112" s="227" t="s">
        <v>84</v>
      </c>
      <c r="AY112" s="19" t="s">
        <v>219</v>
      </c>
      <c r="BE112" s="228">
        <f>IF(N112="základní",J112,0)</f>
        <v>0</v>
      </c>
      <c r="BF112" s="228">
        <f>IF(N112="snížená",J112,0)</f>
        <v>0</v>
      </c>
      <c r="BG112" s="228">
        <f>IF(N112="zákl. přenesená",J112,0)</f>
        <v>0</v>
      </c>
      <c r="BH112" s="228">
        <f>IF(N112="sníž. přenesená",J112,0)</f>
        <v>0</v>
      </c>
      <c r="BI112" s="228">
        <f>IF(N112="nulová",J112,0)</f>
        <v>0</v>
      </c>
      <c r="BJ112" s="19" t="s">
        <v>84</v>
      </c>
      <c r="BK112" s="228">
        <f>ROUND(I112*H112,2)</f>
        <v>0</v>
      </c>
      <c r="BL112" s="19" t="s">
        <v>919</v>
      </c>
      <c r="BM112" s="227" t="s">
        <v>2856</v>
      </c>
    </row>
    <row r="113" s="2" customFormat="1">
      <c r="A113" s="40"/>
      <c r="B113" s="41"/>
      <c r="C113" s="42"/>
      <c r="D113" s="229" t="s">
        <v>227</v>
      </c>
      <c r="E113" s="42"/>
      <c r="F113" s="230" t="s">
        <v>2855</v>
      </c>
      <c r="G113" s="42"/>
      <c r="H113" s="42"/>
      <c r="I113" s="231"/>
      <c r="J113" s="42"/>
      <c r="K113" s="42"/>
      <c r="L113" s="46"/>
      <c r="M113" s="232"/>
      <c r="N113" s="233"/>
      <c r="O113" s="86"/>
      <c r="P113" s="86"/>
      <c r="Q113" s="86"/>
      <c r="R113" s="86"/>
      <c r="S113" s="86"/>
      <c r="T113" s="87"/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T113" s="19" t="s">
        <v>227</v>
      </c>
      <c r="AU113" s="19" t="s">
        <v>84</v>
      </c>
    </row>
    <row r="114" s="2" customFormat="1">
      <c r="A114" s="40"/>
      <c r="B114" s="41"/>
      <c r="C114" s="42"/>
      <c r="D114" s="229" t="s">
        <v>275</v>
      </c>
      <c r="E114" s="42"/>
      <c r="F114" s="268" t="s">
        <v>2830</v>
      </c>
      <c r="G114" s="42"/>
      <c r="H114" s="42"/>
      <c r="I114" s="231"/>
      <c r="J114" s="42"/>
      <c r="K114" s="42"/>
      <c r="L114" s="46"/>
      <c r="M114" s="232"/>
      <c r="N114" s="233"/>
      <c r="O114" s="86"/>
      <c r="P114" s="86"/>
      <c r="Q114" s="86"/>
      <c r="R114" s="86"/>
      <c r="S114" s="86"/>
      <c r="T114" s="87"/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T114" s="19" t="s">
        <v>275</v>
      </c>
      <c r="AU114" s="19" t="s">
        <v>84</v>
      </c>
    </row>
    <row r="115" s="2" customFormat="1" ht="16.5" customHeight="1">
      <c r="A115" s="40"/>
      <c r="B115" s="41"/>
      <c r="C115" s="216" t="s">
        <v>317</v>
      </c>
      <c r="D115" s="216" t="s">
        <v>221</v>
      </c>
      <c r="E115" s="217" t="s">
        <v>2857</v>
      </c>
      <c r="F115" s="218" t="s">
        <v>2858</v>
      </c>
      <c r="G115" s="219" t="s">
        <v>926</v>
      </c>
      <c r="H115" s="220">
        <v>1</v>
      </c>
      <c r="I115" s="221"/>
      <c r="J115" s="222">
        <f>ROUND(I115*H115,2)</f>
        <v>0</v>
      </c>
      <c r="K115" s="218" t="s">
        <v>19</v>
      </c>
      <c r="L115" s="46"/>
      <c r="M115" s="223" t="s">
        <v>19</v>
      </c>
      <c r="N115" s="224" t="s">
        <v>47</v>
      </c>
      <c r="O115" s="86"/>
      <c r="P115" s="225">
        <f>O115*H115</f>
        <v>0</v>
      </c>
      <c r="Q115" s="225">
        <v>0</v>
      </c>
      <c r="R115" s="225">
        <f>Q115*H115</f>
        <v>0</v>
      </c>
      <c r="S115" s="225">
        <v>0</v>
      </c>
      <c r="T115" s="226">
        <f>S115*H115</f>
        <v>0</v>
      </c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R115" s="227" t="s">
        <v>919</v>
      </c>
      <c r="AT115" s="227" t="s">
        <v>221</v>
      </c>
      <c r="AU115" s="227" t="s">
        <v>84</v>
      </c>
      <c r="AY115" s="19" t="s">
        <v>219</v>
      </c>
      <c r="BE115" s="228">
        <f>IF(N115="základní",J115,0)</f>
        <v>0</v>
      </c>
      <c r="BF115" s="228">
        <f>IF(N115="snížená",J115,0)</f>
        <v>0</v>
      </c>
      <c r="BG115" s="228">
        <f>IF(N115="zákl. přenesená",J115,0)</f>
        <v>0</v>
      </c>
      <c r="BH115" s="228">
        <f>IF(N115="sníž. přenesená",J115,0)</f>
        <v>0</v>
      </c>
      <c r="BI115" s="228">
        <f>IF(N115="nulová",J115,0)</f>
        <v>0</v>
      </c>
      <c r="BJ115" s="19" t="s">
        <v>84</v>
      </c>
      <c r="BK115" s="228">
        <f>ROUND(I115*H115,2)</f>
        <v>0</v>
      </c>
      <c r="BL115" s="19" t="s">
        <v>919</v>
      </c>
      <c r="BM115" s="227" t="s">
        <v>2859</v>
      </c>
    </row>
    <row r="116" s="2" customFormat="1">
      <c r="A116" s="40"/>
      <c r="B116" s="41"/>
      <c r="C116" s="42"/>
      <c r="D116" s="229" t="s">
        <v>227</v>
      </c>
      <c r="E116" s="42"/>
      <c r="F116" s="230" t="s">
        <v>2860</v>
      </c>
      <c r="G116" s="42"/>
      <c r="H116" s="42"/>
      <c r="I116" s="231"/>
      <c r="J116" s="42"/>
      <c r="K116" s="42"/>
      <c r="L116" s="46"/>
      <c r="M116" s="232"/>
      <c r="N116" s="233"/>
      <c r="O116" s="86"/>
      <c r="P116" s="86"/>
      <c r="Q116" s="86"/>
      <c r="R116" s="86"/>
      <c r="S116" s="86"/>
      <c r="T116" s="87"/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T116" s="19" t="s">
        <v>227</v>
      </c>
      <c r="AU116" s="19" t="s">
        <v>84</v>
      </c>
    </row>
    <row r="117" s="2" customFormat="1">
      <c r="A117" s="40"/>
      <c r="B117" s="41"/>
      <c r="C117" s="42"/>
      <c r="D117" s="229" t="s">
        <v>275</v>
      </c>
      <c r="E117" s="42"/>
      <c r="F117" s="268" t="s">
        <v>2830</v>
      </c>
      <c r="G117" s="42"/>
      <c r="H117" s="42"/>
      <c r="I117" s="231"/>
      <c r="J117" s="42"/>
      <c r="K117" s="42"/>
      <c r="L117" s="46"/>
      <c r="M117" s="232"/>
      <c r="N117" s="233"/>
      <c r="O117" s="86"/>
      <c r="P117" s="86"/>
      <c r="Q117" s="86"/>
      <c r="R117" s="86"/>
      <c r="S117" s="86"/>
      <c r="T117" s="87"/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T117" s="19" t="s">
        <v>275</v>
      </c>
      <c r="AU117" s="19" t="s">
        <v>84</v>
      </c>
    </row>
    <row r="118" s="2" customFormat="1" ht="24.15" customHeight="1">
      <c r="A118" s="40"/>
      <c r="B118" s="41"/>
      <c r="C118" s="216" t="s">
        <v>327</v>
      </c>
      <c r="D118" s="216" t="s">
        <v>221</v>
      </c>
      <c r="E118" s="217" t="s">
        <v>2861</v>
      </c>
      <c r="F118" s="218" t="s">
        <v>2862</v>
      </c>
      <c r="G118" s="219" t="s">
        <v>918</v>
      </c>
      <c r="H118" s="220">
        <v>5</v>
      </c>
      <c r="I118" s="221"/>
      <c r="J118" s="222">
        <f>ROUND(I118*H118,2)</f>
        <v>0</v>
      </c>
      <c r="K118" s="218" t="s">
        <v>19</v>
      </c>
      <c r="L118" s="46"/>
      <c r="M118" s="223" t="s">
        <v>19</v>
      </c>
      <c r="N118" s="224" t="s">
        <v>47</v>
      </c>
      <c r="O118" s="86"/>
      <c r="P118" s="225">
        <f>O118*H118</f>
        <v>0</v>
      </c>
      <c r="Q118" s="225">
        <v>0</v>
      </c>
      <c r="R118" s="225">
        <f>Q118*H118</f>
        <v>0</v>
      </c>
      <c r="S118" s="225">
        <v>0</v>
      </c>
      <c r="T118" s="226">
        <f>S118*H118</f>
        <v>0</v>
      </c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R118" s="227" t="s">
        <v>919</v>
      </c>
      <c r="AT118" s="227" t="s">
        <v>221</v>
      </c>
      <c r="AU118" s="227" t="s">
        <v>84</v>
      </c>
      <c r="AY118" s="19" t="s">
        <v>219</v>
      </c>
      <c r="BE118" s="228">
        <f>IF(N118="základní",J118,0)</f>
        <v>0</v>
      </c>
      <c r="BF118" s="228">
        <f>IF(N118="snížená",J118,0)</f>
        <v>0</v>
      </c>
      <c r="BG118" s="228">
        <f>IF(N118="zákl. přenesená",J118,0)</f>
        <v>0</v>
      </c>
      <c r="BH118" s="228">
        <f>IF(N118="sníž. přenesená",J118,0)</f>
        <v>0</v>
      </c>
      <c r="BI118" s="228">
        <f>IF(N118="nulová",J118,0)</f>
        <v>0</v>
      </c>
      <c r="BJ118" s="19" t="s">
        <v>84</v>
      </c>
      <c r="BK118" s="228">
        <f>ROUND(I118*H118,2)</f>
        <v>0</v>
      </c>
      <c r="BL118" s="19" t="s">
        <v>919</v>
      </c>
      <c r="BM118" s="227" t="s">
        <v>2863</v>
      </c>
    </row>
    <row r="119" s="2" customFormat="1">
      <c r="A119" s="40"/>
      <c r="B119" s="41"/>
      <c r="C119" s="42"/>
      <c r="D119" s="229" t="s">
        <v>227</v>
      </c>
      <c r="E119" s="42"/>
      <c r="F119" s="230" t="s">
        <v>2862</v>
      </c>
      <c r="G119" s="42"/>
      <c r="H119" s="42"/>
      <c r="I119" s="231"/>
      <c r="J119" s="42"/>
      <c r="K119" s="42"/>
      <c r="L119" s="46"/>
      <c r="M119" s="232"/>
      <c r="N119" s="233"/>
      <c r="O119" s="86"/>
      <c r="P119" s="86"/>
      <c r="Q119" s="86"/>
      <c r="R119" s="86"/>
      <c r="S119" s="86"/>
      <c r="T119" s="87"/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T119" s="19" t="s">
        <v>227</v>
      </c>
      <c r="AU119" s="19" t="s">
        <v>84</v>
      </c>
    </row>
    <row r="120" s="2" customFormat="1">
      <c r="A120" s="40"/>
      <c r="B120" s="41"/>
      <c r="C120" s="42"/>
      <c r="D120" s="229" t="s">
        <v>275</v>
      </c>
      <c r="E120" s="42"/>
      <c r="F120" s="268" t="s">
        <v>2830</v>
      </c>
      <c r="G120" s="42"/>
      <c r="H120" s="42"/>
      <c r="I120" s="231"/>
      <c r="J120" s="42"/>
      <c r="K120" s="42"/>
      <c r="L120" s="46"/>
      <c r="M120" s="232"/>
      <c r="N120" s="233"/>
      <c r="O120" s="86"/>
      <c r="P120" s="86"/>
      <c r="Q120" s="86"/>
      <c r="R120" s="86"/>
      <c r="S120" s="86"/>
      <c r="T120" s="87"/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T120" s="19" t="s">
        <v>275</v>
      </c>
      <c r="AU120" s="19" t="s">
        <v>84</v>
      </c>
    </row>
    <row r="121" s="2" customFormat="1" ht="16.5" customHeight="1">
      <c r="A121" s="40"/>
      <c r="B121" s="41"/>
      <c r="C121" s="216" t="s">
        <v>334</v>
      </c>
      <c r="D121" s="216" t="s">
        <v>221</v>
      </c>
      <c r="E121" s="217" t="s">
        <v>2864</v>
      </c>
      <c r="F121" s="218" t="s">
        <v>1444</v>
      </c>
      <c r="G121" s="219" t="s">
        <v>158</v>
      </c>
      <c r="H121" s="220">
        <v>30</v>
      </c>
      <c r="I121" s="221"/>
      <c r="J121" s="222">
        <f>ROUND(I121*H121,2)</f>
        <v>0</v>
      </c>
      <c r="K121" s="218" t="s">
        <v>19</v>
      </c>
      <c r="L121" s="46"/>
      <c r="M121" s="223" t="s">
        <v>19</v>
      </c>
      <c r="N121" s="224" t="s">
        <v>47</v>
      </c>
      <c r="O121" s="86"/>
      <c r="P121" s="225">
        <f>O121*H121</f>
        <v>0</v>
      </c>
      <c r="Q121" s="225">
        <v>0</v>
      </c>
      <c r="R121" s="225">
        <f>Q121*H121</f>
        <v>0</v>
      </c>
      <c r="S121" s="225">
        <v>0</v>
      </c>
      <c r="T121" s="226">
        <f>S121*H121</f>
        <v>0</v>
      </c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R121" s="227" t="s">
        <v>919</v>
      </c>
      <c r="AT121" s="227" t="s">
        <v>221</v>
      </c>
      <c r="AU121" s="227" t="s">
        <v>84</v>
      </c>
      <c r="AY121" s="19" t="s">
        <v>219</v>
      </c>
      <c r="BE121" s="228">
        <f>IF(N121="základní",J121,0)</f>
        <v>0</v>
      </c>
      <c r="BF121" s="228">
        <f>IF(N121="snížená",J121,0)</f>
        <v>0</v>
      </c>
      <c r="BG121" s="228">
        <f>IF(N121="zákl. přenesená",J121,0)</f>
        <v>0</v>
      </c>
      <c r="BH121" s="228">
        <f>IF(N121="sníž. přenesená",J121,0)</f>
        <v>0</v>
      </c>
      <c r="BI121" s="228">
        <f>IF(N121="nulová",J121,0)</f>
        <v>0</v>
      </c>
      <c r="BJ121" s="19" t="s">
        <v>84</v>
      </c>
      <c r="BK121" s="228">
        <f>ROUND(I121*H121,2)</f>
        <v>0</v>
      </c>
      <c r="BL121" s="19" t="s">
        <v>919</v>
      </c>
      <c r="BM121" s="227" t="s">
        <v>2865</v>
      </c>
    </row>
    <row r="122" s="2" customFormat="1">
      <c r="A122" s="40"/>
      <c r="B122" s="41"/>
      <c r="C122" s="42"/>
      <c r="D122" s="229" t="s">
        <v>227</v>
      </c>
      <c r="E122" s="42"/>
      <c r="F122" s="230" t="s">
        <v>1444</v>
      </c>
      <c r="G122" s="42"/>
      <c r="H122" s="42"/>
      <c r="I122" s="231"/>
      <c r="J122" s="42"/>
      <c r="K122" s="42"/>
      <c r="L122" s="46"/>
      <c r="M122" s="232"/>
      <c r="N122" s="233"/>
      <c r="O122" s="86"/>
      <c r="P122" s="86"/>
      <c r="Q122" s="86"/>
      <c r="R122" s="86"/>
      <c r="S122" s="86"/>
      <c r="T122" s="87"/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T122" s="19" t="s">
        <v>227</v>
      </c>
      <c r="AU122" s="19" t="s">
        <v>84</v>
      </c>
    </row>
    <row r="123" s="2" customFormat="1">
      <c r="A123" s="40"/>
      <c r="B123" s="41"/>
      <c r="C123" s="42"/>
      <c r="D123" s="229" t="s">
        <v>275</v>
      </c>
      <c r="E123" s="42"/>
      <c r="F123" s="268" t="s">
        <v>2830</v>
      </c>
      <c r="G123" s="42"/>
      <c r="H123" s="42"/>
      <c r="I123" s="231"/>
      <c r="J123" s="42"/>
      <c r="K123" s="42"/>
      <c r="L123" s="46"/>
      <c r="M123" s="232"/>
      <c r="N123" s="233"/>
      <c r="O123" s="86"/>
      <c r="P123" s="86"/>
      <c r="Q123" s="86"/>
      <c r="R123" s="86"/>
      <c r="S123" s="86"/>
      <c r="T123" s="87"/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T123" s="19" t="s">
        <v>275</v>
      </c>
      <c r="AU123" s="19" t="s">
        <v>84</v>
      </c>
    </row>
    <row r="124" s="2" customFormat="1" ht="16.5" customHeight="1">
      <c r="A124" s="40"/>
      <c r="B124" s="41"/>
      <c r="C124" s="216" t="s">
        <v>341</v>
      </c>
      <c r="D124" s="216" t="s">
        <v>221</v>
      </c>
      <c r="E124" s="217" t="s">
        <v>2866</v>
      </c>
      <c r="F124" s="218" t="s">
        <v>2867</v>
      </c>
      <c r="G124" s="219" t="s">
        <v>158</v>
      </c>
      <c r="H124" s="220">
        <v>45</v>
      </c>
      <c r="I124" s="221"/>
      <c r="J124" s="222">
        <f>ROUND(I124*H124,2)</f>
        <v>0</v>
      </c>
      <c r="K124" s="218" t="s">
        <v>19</v>
      </c>
      <c r="L124" s="46"/>
      <c r="M124" s="223" t="s">
        <v>19</v>
      </c>
      <c r="N124" s="224" t="s">
        <v>47</v>
      </c>
      <c r="O124" s="86"/>
      <c r="P124" s="225">
        <f>O124*H124</f>
        <v>0</v>
      </c>
      <c r="Q124" s="225">
        <v>0</v>
      </c>
      <c r="R124" s="225">
        <f>Q124*H124</f>
        <v>0</v>
      </c>
      <c r="S124" s="225">
        <v>0</v>
      </c>
      <c r="T124" s="226">
        <f>S124*H124</f>
        <v>0</v>
      </c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R124" s="227" t="s">
        <v>919</v>
      </c>
      <c r="AT124" s="227" t="s">
        <v>221</v>
      </c>
      <c r="AU124" s="227" t="s">
        <v>84</v>
      </c>
      <c r="AY124" s="19" t="s">
        <v>219</v>
      </c>
      <c r="BE124" s="228">
        <f>IF(N124="základní",J124,0)</f>
        <v>0</v>
      </c>
      <c r="BF124" s="228">
        <f>IF(N124="snížená",J124,0)</f>
        <v>0</v>
      </c>
      <c r="BG124" s="228">
        <f>IF(N124="zákl. přenesená",J124,0)</f>
        <v>0</v>
      </c>
      <c r="BH124" s="228">
        <f>IF(N124="sníž. přenesená",J124,0)</f>
        <v>0</v>
      </c>
      <c r="BI124" s="228">
        <f>IF(N124="nulová",J124,0)</f>
        <v>0</v>
      </c>
      <c r="BJ124" s="19" t="s">
        <v>84</v>
      </c>
      <c r="BK124" s="228">
        <f>ROUND(I124*H124,2)</f>
        <v>0</v>
      </c>
      <c r="BL124" s="19" t="s">
        <v>919</v>
      </c>
      <c r="BM124" s="227" t="s">
        <v>2868</v>
      </c>
    </row>
    <row r="125" s="2" customFormat="1">
      <c r="A125" s="40"/>
      <c r="B125" s="41"/>
      <c r="C125" s="42"/>
      <c r="D125" s="229" t="s">
        <v>227</v>
      </c>
      <c r="E125" s="42"/>
      <c r="F125" s="230" t="s">
        <v>2867</v>
      </c>
      <c r="G125" s="42"/>
      <c r="H125" s="42"/>
      <c r="I125" s="231"/>
      <c r="J125" s="42"/>
      <c r="K125" s="42"/>
      <c r="L125" s="46"/>
      <c r="M125" s="232"/>
      <c r="N125" s="233"/>
      <c r="O125" s="86"/>
      <c r="P125" s="86"/>
      <c r="Q125" s="86"/>
      <c r="R125" s="86"/>
      <c r="S125" s="86"/>
      <c r="T125" s="87"/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T125" s="19" t="s">
        <v>227</v>
      </c>
      <c r="AU125" s="19" t="s">
        <v>84</v>
      </c>
    </row>
    <row r="126" s="2" customFormat="1">
      <c r="A126" s="40"/>
      <c r="B126" s="41"/>
      <c r="C126" s="42"/>
      <c r="D126" s="229" t="s">
        <v>275</v>
      </c>
      <c r="E126" s="42"/>
      <c r="F126" s="268" t="s">
        <v>2830</v>
      </c>
      <c r="G126" s="42"/>
      <c r="H126" s="42"/>
      <c r="I126" s="231"/>
      <c r="J126" s="42"/>
      <c r="K126" s="42"/>
      <c r="L126" s="46"/>
      <c r="M126" s="232"/>
      <c r="N126" s="233"/>
      <c r="O126" s="86"/>
      <c r="P126" s="86"/>
      <c r="Q126" s="86"/>
      <c r="R126" s="86"/>
      <c r="S126" s="86"/>
      <c r="T126" s="87"/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T126" s="19" t="s">
        <v>275</v>
      </c>
      <c r="AU126" s="19" t="s">
        <v>84</v>
      </c>
    </row>
    <row r="127" s="2" customFormat="1" ht="16.5" customHeight="1">
      <c r="A127" s="40"/>
      <c r="B127" s="41"/>
      <c r="C127" s="216" t="s">
        <v>348</v>
      </c>
      <c r="D127" s="216" t="s">
        <v>221</v>
      </c>
      <c r="E127" s="217" t="s">
        <v>2869</v>
      </c>
      <c r="F127" s="218" t="s">
        <v>2870</v>
      </c>
      <c r="G127" s="219" t="s">
        <v>158</v>
      </c>
      <c r="H127" s="220">
        <v>115</v>
      </c>
      <c r="I127" s="221"/>
      <c r="J127" s="222">
        <f>ROUND(I127*H127,2)</f>
        <v>0</v>
      </c>
      <c r="K127" s="218" t="s">
        <v>19</v>
      </c>
      <c r="L127" s="46"/>
      <c r="M127" s="223" t="s">
        <v>19</v>
      </c>
      <c r="N127" s="224" t="s">
        <v>47</v>
      </c>
      <c r="O127" s="86"/>
      <c r="P127" s="225">
        <f>O127*H127</f>
        <v>0</v>
      </c>
      <c r="Q127" s="225">
        <v>0</v>
      </c>
      <c r="R127" s="225">
        <f>Q127*H127</f>
        <v>0</v>
      </c>
      <c r="S127" s="225">
        <v>0</v>
      </c>
      <c r="T127" s="226">
        <f>S127*H127</f>
        <v>0</v>
      </c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R127" s="227" t="s">
        <v>919</v>
      </c>
      <c r="AT127" s="227" t="s">
        <v>221</v>
      </c>
      <c r="AU127" s="227" t="s">
        <v>84</v>
      </c>
      <c r="AY127" s="19" t="s">
        <v>219</v>
      </c>
      <c r="BE127" s="228">
        <f>IF(N127="základní",J127,0)</f>
        <v>0</v>
      </c>
      <c r="BF127" s="228">
        <f>IF(N127="snížená",J127,0)</f>
        <v>0</v>
      </c>
      <c r="BG127" s="228">
        <f>IF(N127="zákl. přenesená",J127,0)</f>
        <v>0</v>
      </c>
      <c r="BH127" s="228">
        <f>IF(N127="sníž. přenesená",J127,0)</f>
        <v>0</v>
      </c>
      <c r="BI127" s="228">
        <f>IF(N127="nulová",J127,0)</f>
        <v>0</v>
      </c>
      <c r="BJ127" s="19" t="s">
        <v>84</v>
      </c>
      <c r="BK127" s="228">
        <f>ROUND(I127*H127,2)</f>
        <v>0</v>
      </c>
      <c r="BL127" s="19" t="s">
        <v>919</v>
      </c>
      <c r="BM127" s="227" t="s">
        <v>2871</v>
      </c>
    </row>
    <row r="128" s="2" customFormat="1">
      <c r="A128" s="40"/>
      <c r="B128" s="41"/>
      <c r="C128" s="42"/>
      <c r="D128" s="229" t="s">
        <v>227</v>
      </c>
      <c r="E128" s="42"/>
      <c r="F128" s="230" t="s">
        <v>2870</v>
      </c>
      <c r="G128" s="42"/>
      <c r="H128" s="42"/>
      <c r="I128" s="231"/>
      <c r="J128" s="42"/>
      <c r="K128" s="42"/>
      <c r="L128" s="46"/>
      <c r="M128" s="232"/>
      <c r="N128" s="233"/>
      <c r="O128" s="86"/>
      <c r="P128" s="86"/>
      <c r="Q128" s="86"/>
      <c r="R128" s="86"/>
      <c r="S128" s="86"/>
      <c r="T128" s="87"/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T128" s="19" t="s">
        <v>227</v>
      </c>
      <c r="AU128" s="19" t="s">
        <v>84</v>
      </c>
    </row>
    <row r="129" s="2" customFormat="1">
      <c r="A129" s="40"/>
      <c r="B129" s="41"/>
      <c r="C129" s="42"/>
      <c r="D129" s="229" t="s">
        <v>275</v>
      </c>
      <c r="E129" s="42"/>
      <c r="F129" s="268" t="s">
        <v>2830</v>
      </c>
      <c r="G129" s="42"/>
      <c r="H129" s="42"/>
      <c r="I129" s="231"/>
      <c r="J129" s="42"/>
      <c r="K129" s="42"/>
      <c r="L129" s="46"/>
      <c r="M129" s="232"/>
      <c r="N129" s="233"/>
      <c r="O129" s="86"/>
      <c r="P129" s="86"/>
      <c r="Q129" s="86"/>
      <c r="R129" s="86"/>
      <c r="S129" s="86"/>
      <c r="T129" s="87"/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T129" s="19" t="s">
        <v>275</v>
      </c>
      <c r="AU129" s="19" t="s">
        <v>84</v>
      </c>
    </row>
    <row r="130" s="2" customFormat="1" ht="16.5" customHeight="1">
      <c r="A130" s="40"/>
      <c r="B130" s="41"/>
      <c r="C130" s="216" t="s">
        <v>8</v>
      </c>
      <c r="D130" s="216" t="s">
        <v>221</v>
      </c>
      <c r="E130" s="217" t="s">
        <v>2872</v>
      </c>
      <c r="F130" s="218" t="s">
        <v>2873</v>
      </c>
      <c r="G130" s="219" t="s">
        <v>158</v>
      </c>
      <c r="H130" s="220">
        <v>10</v>
      </c>
      <c r="I130" s="221"/>
      <c r="J130" s="222">
        <f>ROUND(I130*H130,2)</f>
        <v>0</v>
      </c>
      <c r="K130" s="218" t="s">
        <v>19</v>
      </c>
      <c r="L130" s="46"/>
      <c r="M130" s="223" t="s">
        <v>19</v>
      </c>
      <c r="N130" s="224" t="s">
        <v>47</v>
      </c>
      <c r="O130" s="86"/>
      <c r="P130" s="225">
        <f>O130*H130</f>
        <v>0</v>
      </c>
      <c r="Q130" s="225">
        <v>0</v>
      </c>
      <c r="R130" s="225">
        <f>Q130*H130</f>
        <v>0</v>
      </c>
      <c r="S130" s="225">
        <v>0</v>
      </c>
      <c r="T130" s="226">
        <f>S130*H130</f>
        <v>0</v>
      </c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R130" s="227" t="s">
        <v>919</v>
      </c>
      <c r="AT130" s="227" t="s">
        <v>221</v>
      </c>
      <c r="AU130" s="227" t="s">
        <v>84</v>
      </c>
      <c r="AY130" s="19" t="s">
        <v>219</v>
      </c>
      <c r="BE130" s="228">
        <f>IF(N130="základní",J130,0)</f>
        <v>0</v>
      </c>
      <c r="BF130" s="228">
        <f>IF(N130="snížená",J130,0)</f>
        <v>0</v>
      </c>
      <c r="BG130" s="228">
        <f>IF(N130="zákl. přenesená",J130,0)</f>
        <v>0</v>
      </c>
      <c r="BH130" s="228">
        <f>IF(N130="sníž. přenesená",J130,0)</f>
        <v>0</v>
      </c>
      <c r="BI130" s="228">
        <f>IF(N130="nulová",J130,0)</f>
        <v>0</v>
      </c>
      <c r="BJ130" s="19" t="s">
        <v>84</v>
      </c>
      <c r="BK130" s="228">
        <f>ROUND(I130*H130,2)</f>
        <v>0</v>
      </c>
      <c r="BL130" s="19" t="s">
        <v>919</v>
      </c>
      <c r="BM130" s="227" t="s">
        <v>2874</v>
      </c>
    </row>
    <row r="131" s="2" customFormat="1">
      <c r="A131" s="40"/>
      <c r="B131" s="41"/>
      <c r="C131" s="42"/>
      <c r="D131" s="229" t="s">
        <v>227</v>
      </c>
      <c r="E131" s="42"/>
      <c r="F131" s="230" t="s">
        <v>2873</v>
      </c>
      <c r="G131" s="42"/>
      <c r="H131" s="42"/>
      <c r="I131" s="231"/>
      <c r="J131" s="42"/>
      <c r="K131" s="42"/>
      <c r="L131" s="46"/>
      <c r="M131" s="232"/>
      <c r="N131" s="233"/>
      <c r="O131" s="86"/>
      <c r="P131" s="86"/>
      <c r="Q131" s="86"/>
      <c r="R131" s="86"/>
      <c r="S131" s="86"/>
      <c r="T131" s="87"/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T131" s="19" t="s">
        <v>227</v>
      </c>
      <c r="AU131" s="19" t="s">
        <v>84</v>
      </c>
    </row>
    <row r="132" s="2" customFormat="1">
      <c r="A132" s="40"/>
      <c r="B132" s="41"/>
      <c r="C132" s="42"/>
      <c r="D132" s="229" t="s">
        <v>275</v>
      </c>
      <c r="E132" s="42"/>
      <c r="F132" s="268" t="s">
        <v>2830</v>
      </c>
      <c r="G132" s="42"/>
      <c r="H132" s="42"/>
      <c r="I132" s="231"/>
      <c r="J132" s="42"/>
      <c r="K132" s="42"/>
      <c r="L132" s="46"/>
      <c r="M132" s="232"/>
      <c r="N132" s="233"/>
      <c r="O132" s="86"/>
      <c r="P132" s="86"/>
      <c r="Q132" s="86"/>
      <c r="R132" s="86"/>
      <c r="S132" s="86"/>
      <c r="T132" s="87"/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T132" s="19" t="s">
        <v>275</v>
      </c>
      <c r="AU132" s="19" t="s">
        <v>84</v>
      </c>
    </row>
    <row r="133" s="2" customFormat="1" ht="21.75" customHeight="1">
      <c r="A133" s="40"/>
      <c r="B133" s="41"/>
      <c r="C133" s="216" t="s">
        <v>369</v>
      </c>
      <c r="D133" s="216" t="s">
        <v>221</v>
      </c>
      <c r="E133" s="217" t="s">
        <v>2875</v>
      </c>
      <c r="F133" s="218" t="s">
        <v>2876</v>
      </c>
      <c r="G133" s="219" t="s">
        <v>158</v>
      </c>
      <c r="H133" s="220">
        <v>130</v>
      </c>
      <c r="I133" s="221"/>
      <c r="J133" s="222">
        <f>ROUND(I133*H133,2)</f>
        <v>0</v>
      </c>
      <c r="K133" s="218" t="s">
        <v>19</v>
      </c>
      <c r="L133" s="46"/>
      <c r="M133" s="223" t="s">
        <v>19</v>
      </c>
      <c r="N133" s="224" t="s">
        <v>47</v>
      </c>
      <c r="O133" s="86"/>
      <c r="P133" s="225">
        <f>O133*H133</f>
        <v>0</v>
      </c>
      <c r="Q133" s="225">
        <v>0</v>
      </c>
      <c r="R133" s="225">
        <f>Q133*H133</f>
        <v>0</v>
      </c>
      <c r="S133" s="225">
        <v>0</v>
      </c>
      <c r="T133" s="226">
        <f>S133*H133</f>
        <v>0</v>
      </c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R133" s="227" t="s">
        <v>919</v>
      </c>
      <c r="AT133" s="227" t="s">
        <v>221</v>
      </c>
      <c r="AU133" s="227" t="s">
        <v>84</v>
      </c>
      <c r="AY133" s="19" t="s">
        <v>219</v>
      </c>
      <c r="BE133" s="228">
        <f>IF(N133="základní",J133,0)</f>
        <v>0</v>
      </c>
      <c r="BF133" s="228">
        <f>IF(N133="snížená",J133,0)</f>
        <v>0</v>
      </c>
      <c r="BG133" s="228">
        <f>IF(N133="zákl. přenesená",J133,0)</f>
        <v>0</v>
      </c>
      <c r="BH133" s="228">
        <f>IF(N133="sníž. přenesená",J133,0)</f>
        <v>0</v>
      </c>
      <c r="BI133" s="228">
        <f>IF(N133="nulová",J133,0)</f>
        <v>0</v>
      </c>
      <c r="BJ133" s="19" t="s">
        <v>84</v>
      </c>
      <c r="BK133" s="228">
        <f>ROUND(I133*H133,2)</f>
        <v>0</v>
      </c>
      <c r="BL133" s="19" t="s">
        <v>919</v>
      </c>
      <c r="BM133" s="227" t="s">
        <v>2877</v>
      </c>
    </row>
    <row r="134" s="2" customFormat="1">
      <c r="A134" s="40"/>
      <c r="B134" s="41"/>
      <c r="C134" s="42"/>
      <c r="D134" s="229" t="s">
        <v>227</v>
      </c>
      <c r="E134" s="42"/>
      <c r="F134" s="230" t="s">
        <v>2876</v>
      </c>
      <c r="G134" s="42"/>
      <c r="H134" s="42"/>
      <c r="I134" s="231"/>
      <c r="J134" s="42"/>
      <c r="K134" s="42"/>
      <c r="L134" s="46"/>
      <c r="M134" s="232"/>
      <c r="N134" s="233"/>
      <c r="O134" s="86"/>
      <c r="P134" s="86"/>
      <c r="Q134" s="86"/>
      <c r="R134" s="86"/>
      <c r="S134" s="86"/>
      <c r="T134" s="87"/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T134" s="19" t="s">
        <v>227</v>
      </c>
      <c r="AU134" s="19" t="s">
        <v>84</v>
      </c>
    </row>
    <row r="135" s="2" customFormat="1">
      <c r="A135" s="40"/>
      <c r="B135" s="41"/>
      <c r="C135" s="42"/>
      <c r="D135" s="229" t="s">
        <v>275</v>
      </c>
      <c r="E135" s="42"/>
      <c r="F135" s="268" t="s">
        <v>2830</v>
      </c>
      <c r="G135" s="42"/>
      <c r="H135" s="42"/>
      <c r="I135" s="231"/>
      <c r="J135" s="42"/>
      <c r="K135" s="42"/>
      <c r="L135" s="46"/>
      <c r="M135" s="232"/>
      <c r="N135" s="233"/>
      <c r="O135" s="86"/>
      <c r="P135" s="86"/>
      <c r="Q135" s="86"/>
      <c r="R135" s="86"/>
      <c r="S135" s="86"/>
      <c r="T135" s="87"/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T135" s="19" t="s">
        <v>275</v>
      </c>
      <c r="AU135" s="19" t="s">
        <v>84</v>
      </c>
    </row>
    <row r="136" s="2" customFormat="1" ht="21.75" customHeight="1">
      <c r="A136" s="40"/>
      <c r="B136" s="41"/>
      <c r="C136" s="216" t="s">
        <v>376</v>
      </c>
      <c r="D136" s="216" t="s">
        <v>221</v>
      </c>
      <c r="E136" s="217" t="s">
        <v>2878</v>
      </c>
      <c r="F136" s="218" t="s">
        <v>2879</v>
      </c>
      <c r="G136" s="219" t="s">
        <v>926</v>
      </c>
      <c r="H136" s="220">
        <v>1</v>
      </c>
      <c r="I136" s="221"/>
      <c r="J136" s="222">
        <f>ROUND(I136*H136,2)</f>
        <v>0</v>
      </c>
      <c r="K136" s="218" t="s">
        <v>19</v>
      </c>
      <c r="L136" s="46"/>
      <c r="M136" s="223" t="s">
        <v>19</v>
      </c>
      <c r="N136" s="224" t="s">
        <v>47</v>
      </c>
      <c r="O136" s="86"/>
      <c r="P136" s="225">
        <f>O136*H136</f>
        <v>0</v>
      </c>
      <c r="Q136" s="225">
        <v>0</v>
      </c>
      <c r="R136" s="225">
        <f>Q136*H136</f>
        <v>0</v>
      </c>
      <c r="S136" s="225">
        <v>0</v>
      </c>
      <c r="T136" s="226">
        <f>S136*H136</f>
        <v>0</v>
      </c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R136" s="227" t="s">
        <v>919</v>
      </c>
      <c r="AT136" s="227" t="s">
        <v>221</v>
      </c>
      <c r="AU136" s="227" t="s">
        <v>84</v>
      </c>
      <c r="AY136" s="19" t="s">
        <v>219</v>
      </c>
      <c r="BE136" s="228">
        <f>IF(N136="základní",J136,0)</f>
        <v>0</v>
      </c>
      <c r="BF136" s="228">
        <f>IF(N136="snížená",J136,0)</f>
        <v>0</v>
      </c>
      <c r="BG136" s="228">
        <f>IF(N136="zákl. přenesená",J136,0)</f>
        <v>0</v>
      </c>
      <c r="BH136" s="228">
        <f>IF(N136="sníž. přenesená",J136,0)</f>
        <v>0</v>
      </c>
      <c r="BI136" s="228">
        <f>IF(N136="nulová",J136,0)</f>
        <v>0</v>
      </c>
      <c r="BJ136" s="19" t="s">
        <v>84</v>
      </c>
      <c r="BK136" s="228">
        <f>ROUND(I136*H136,2)</f>
        <v>0</v>
      </c>
      <c r="BL136" s="19" t="s">
        <v>919</v>
      </c>
      <c r="BM136" s="227" t="s">
        <v>2880</v>
      </c>
    </row>
    <row r="137" s="2" customFormat="1">
      <c r="A137" s="40"/>
      <c r="B137" s="41"/>
      <c r="C137" s="42"/>
      <c r="D137" s="229" t="s">
        <v>227</v>
      </c>
      <c r="E137" s="42"/>
      <c r="F137" s="230" t="s">
        <v>2879</v>
      </c>
      <c r="G137" s="42"/>
      <c r="H137" s="42"/>
      <c r="I137" s="231"/>
      <c r="J137" s="42"/>
      <c r="K137" s="42"/>
      <c r="L137" s="46"/>
      <c r="M137" s="232"/>
      <c r="N137" s="233"/>
      <c r="O137" s="86"/>
      <c r="P137" s="86"/>
      <c r="Q137" s="86"/>
      <c r="R137" s="86"/>
      <c r="S137" s="86"/>
      <c r="T137" s="87"/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T137" s="19" t="s">
        <v>227</v>
      </c>
      <c r="AU137" s="19" t="s">
        <v>84</v>
      </c>
    </row>
    <row r="138" s="2" customFormat="1">
      <c r="A138" s="40"/>
      <c r="B138" s="41"/>
      <c r="C138" s="42"/>
      <c r="D138" s="229" t="s">
        <v>275</v>
      </c>
      <c r="E138" s="42"/>
      <c r="F138" s="268" t="s">
        <v>2830</v>
      </c>
      <c r="G138" s="42"/>
      <c r="H138" s="42"/>
      <c r="I138" s="231"/>
      <c r="J138" s="42"/>
      <c r="K138" s="42"/>
      <c r="L138" s="46"/>
      <c r="M138" s="232"/>
      <c r="N138" s="233"/>
      <c r="O138" s="86"/>
      <c r="P138" s="86"/>
      <c r="Q138" s="86"/>
      <c r="R138" s="86"/>
      <c r="S138" s="86"/>
      <c r="T138" s="87"/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T138" s="19" t="s">
        <v>275</v>
      </c>
      <c r="AU138" s="19" t="s">
        <v>84</v>
      </c>
    </row>
    <row r="139" s="2" customFormat="1" ht="16.5" customHeight="1">
      <c r="A139" s="40"/>
      <c r="B139" s="41"/>
      <c r="C139" s="216" t="s">
        <v>385</v>
      </c>
      <c r="D139" s="216" t="s">
        <v>221</v>
      </c>
      <c r="E139" s="217" t="s">
        <v>2881</v>
      </c>
      <c r="F139" s="218" t="s">
        <v>220</v>
      </c>
      <c r="G139" s="219" t="s">
        <v>926</v>
      </c>
      <c r="H139" s="220">
        <v>1</v>
      </c>
      <c r="I139" s="221"/>
      <c r="J139" s="222">
        <f>ROUND(I139*H139,2)</f>
        <v>0</v>
      </c>
      <c r="K139" s="218" t="s">
        <v>19</v>
      </c>
      <c r="L139" s="46"/>
      <c r="M139" s="223" t="s">
        <v>19</v>
      </c>
      <c r="N139" s="224" t="s">
        <v>47</v>
      </c>
      <c r="O139" s="86"/>
      <c r="P139" s="225">
        <f>O139*H139</f>
        <v>0</v>
      </c>
      <c r="Q139" s="225">
        <v>0</v>
      </c>
      <c r="R139" s="225">
        <f>Q139*H139</f>
        <v>0</v>
      </c>
      <c r="S139" s="225">
        <v>0</v>
      </c>
      <c r="T139" s="226">
        <f>S139*H139</f>
        <v>0</v>
      </c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R139" s="227" t="s">
        <v>919</v>
      </c>
      <c r="AT139" s="227" t="s">
        <v>221</v>
      </c>
      <c r="AU139" s="227" t="s">
        <v>84</v>
      </c>
      <c r="AY139" s="19" t="s">
        <v>219</v>
      </c>
      <c r="BE139" s="228">
        <f>IF(N139="základní",J139,0)</f>
        <v>0</v>
      </c>
      <c r="BF139" s="228">
        <f>IF(N139="snížená",J139,0)</f>
        <v>0</v>
      </c>
      <c r="BG139" s="228">
        <f>IF(N139="zákl. přenesená",J139,0)</f>
        <v>0</v>
      </c>
      <c r="BH139" s="228">
        <f>IF(N139="sníž. přenesená",J139,0)</f>
        <v>0</v>
      </c>
      <c r="BI139" s="228">
        <f>IF(N139="nulová",J139,0)</f>
        <v>0</v>
      </c>
      <c r="BJ139" s="19" t="s">
        <v>84</v>
      </c>
      <c r="BK139" s="228">
        <f>ROUND(I139*H139,2)</f>
        <v>0</v>
      </c>
      <c r="BL139" s="19" t="s">
        <v>919</v>
      </c>
      <c r="BM139" s="227" t="s">
        <v>2882</v>
      </c>
    </row>
    <row r="140" s="2" customFormat="1">
      <c r="A140" s="40"/>
      <c r="B140" s="41"/>
      <c r="C140" s="42"/>
      <c r="D140" s="229" t="s">
        <v>227</v>
      </c>
      <c r="E140" s="42"/>
      <c r="F140" s="230" t="s">
        <v>220</v>
      </c>
      <c r="G140" s="42"/>
      <c r="H140" s="42"/>
      <c r="I140" s="231"/>
      <c r="J140" s="42"/>
      <c r="K140" s="42"/>
      <c r="L140" s="46"/>
      <c r="M140" s="232"/>
      <c r="N140" s="233"/>
      <c r="O140" s="86"/>
      <c r="P140" s="86"/>
      <c r="Q140" s="86"/>
      <c r="R140" s="86"/>
      <c r="S140" s="86"/>
      <c r="T140" s="87"/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T140" s="19" t="s">
        <v>227</v>
      </c>
      <c r="AU140" s="19" t="s">
        <v>84</v>
      </c>
    </row>
    <row r="141" s="2" customFormat="1">
      <c r="A141" s="40"/>
      <c r="B141" s="41"/>
      <c r="C141" s="42"/>
      <c r="D141" s="229" t="s">
        <v>275</v>
      </c>
      <c r="E141" s="42"/>
      <c r="F141" s="268" t="s">
        <v>2830</v>
      </c>
      <c r="G141" s="42"/>
      <c r="H141" s="42"/>
      <c r="I141" s="231"/>
      <c r="J141" s="42"/>
      <c r="K141" s="42"/>
      <c r="L141" s="46"/>
      <c r="M141" s="293"/>
      <c r="N141" s="294"/>
      <c r="O141" s="295"/>
      <c r="P141" s="295"/>
      <c r="Q141" s="295"/>
      <c r="R141" s="295"/>
      <c r="S141" s="295"/>
      <c r="T141" s="296"/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T141" s="19" t="s">
        <v>275</v>
      </c>
      <c r="AU141" s="19" t="s">
        <v>84</v>
      </c>
    </row>
    <row r="142" s="2" customFormat="1" ht="6.96" customHeight="1">
      <c r="A142" s="40"/>
      <c r="B142" s="61"/>
      <c r="C142" s="62"/>
      <c r="D142" s="62"/>
      <c r="E142" s="62"/>
      <c r="F142" s="62"/>
      <c r="G142" s="62"/>
      <c r="H142" s="62"/>
      <c r="I142" s="62"/>
      <c r="J142" s="62"/>
      <c r="K142" s="62"/>
      <c r="L142" s="46"/>
      <c r="M142" s="40"/>
      <c r="O142" s="40"/>
      <c r="P142" s="40"/>
      <c r="Q142" s="40"/>
      <c r="R142" s="40"/>
      <c r="S142" s="40"/>
      <c r="T142" s="40"/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</row>
  </sheetData>
  <sheetProtection sheet="1" autoFilter="0" formatColumns="0" formatRows="0" objects="1" scenarios="1" spinCount="100000" saltValue="ffXF0cciPeD/0HYplCLMLbBoWbhIRfdn+EfFD5mhFJHALDyBbdD1UCfM1J8DXOqLlGblJnfWOy8XMmCSzdWFbg==" hashValue="ESsjlnnoW8RyHz4oNoEjY5plQilcN0DSc1kI1ltsAAkf85RHhLehYGgi21UBGCXuzR5nv+qbFLMmoWn78j8gbA==" algorithmName="SHA-512" password="CC35"/>
  <autoFilter ref="C85:K141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4:H74"/>
    <mergeCell ref="E76:H76"/>
    <mergeCell ref="E78:H78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136</v>
      </c>
      <c r="AZ2" s="141" t="s">
        <v>2883</v>
      </c>
      <c r="BA2" s="141" t="s">
        <v>2884</v>
      </c>
      <c r="BB2" s="141" t="s">
        <v>152</v>
      </c>
      <c r="BC2" s="141" t="s">
        <v>2885</v>
      </c>
      <c r="BD2" s="141" t="s">
        <v>86</v>
      </c>
    </row>
    <row r="3" s="1" customFormat="1" ht="6.96" customHeight="1">
      <c r="B3" s="142"/>
      <c r="C3" s="143"/>
      <c r="D3" s="143"/>
      <c r="E3" s="143"/>
      <c r="F3" s="143"/>
      <c r="G3" s="143"/>
      <c r="H3" s="143"/>
      <c r="I3" s="143"/>
      <c r="J3" s="143"/>
      <c r="K3" s="143"/>
      <c r="L3" s="22"/>
      <c r="AT3" s="19" t="s">
        <v>86</v>
      </c>
      <c r="AZ3" s="141" t="s">
        <v>2612</v>
      </c>
      <c r="BA3" s="141" t="s">
        <v>1065</v>
      </c>
      <c r="BB3" s="141" t="s">
        <v>152</v>
      </c>
      <c r="BC3" s="141" t="s">
        <v>2886</v>
      </c>
      <c r="BD3" s="141" t="s">
        <v>86</v>
      </c>
    </row>
    <row r="4" s="1" customFormat="1" ht="24.96" customHeight="1">
      <c r="B4" s="22"/>
      <c r="D4" s="144" t="s">
        <v>154</v>
      </c>
      <c r="L4" s="22"/>
      <c r="M4" s="145" t="s">
        <v>10</v>
      </c>
      <c r="AT4" s="19" t="s">
        <v>4</v>
      </c>
      <c r="AZ4" s="141" t="s">
        <v>2614</v>
      </c>
      <c r="BA4" s="141" t="s">
        <v>2615</v>
      </c>
      <c r="BB4" s="141" t="s">
        <v>152</v>
      </c>
      <c r="BC4" s="141" t="s">
        <v>2887</v>
      </c>
      <c r="BD4" s="141" t="s">
        <v>86</v>
      </c>
    </row>
    <row r="5" s="1" customFormat="1" ht="6.96" customHeight="1">
      <c r="B5" s="22"/>
      <c r="L5" s="22"/>
      <c r="AZ5" s="141" t="s">
        <v>180</v>
      </c>
      <c r="BA5" s="141" t="s">
        <v>181</v>
      </c>
      <c r="BB5" s="141" t="s">
        <v>182</v>
      </c>
      <c r="BC5" s="141" t="s">
        <v>2888</v>
      </c>
      <c r="BD5" s="141" t="s">
        <v>86</v>
      </c>
    </row>
    <row r="6" s="1" customFormat="1" ht="12" customHeight="1">
      <c r="B6" s="22"/>
      <c r="D6" s="146" t="s">
        <v>16</v>
      </c>
      <c r="L6" s="22"/>
      <c r="AZ6" s="141" t="s">
        <v>2889</v>
      </c>
      <c r="BA6" s="141" t="s">
        <v>2889</v>
      </c>
      <c r="BB6" s="141" t="s">
        <v>162</v>
      </c>
      <c r="BC6" s="141" t="s">
        <v>369</v>
      </c>
      <c r="BD6" s="141" t="s">
        <v>86</v>
      </c>
    </row>
    <row r="7" s="1" customFormat="1" ht="16.5" customHeight="1">
      <c r="B7" s="22"/>
      <c r="E7" s="147" t="str">
        <f>'Rekapitulace stavby'!K6</f>
        <v>MVE jez Rajhrad vč. rekonstrukce jezu a rybího přechodu</v>
      </c>
      <c r="F7" s="146"/>
      <c r="G7" s="146"/>
      <c r="H7" s="146"/>
      <c r="L7" s="22"/>
      <c r="AZ7" s="141" t="s">
        <v>2890</v>
      </c>
      <c r="BA7" s="141" t="s">
        <v>2890</v>
      </c>
      <c r="BB7" s="141" t="s">
        <v>162</v>
      </c>
      <c r="BC7" s="141" t="s">
        <v>2891</v>
      </c>
      <c r="BD7" s="141" t="s">
        <v>86</v>
      </c>
    </row>
    <row r="8" s="1" customFormat="1" ht="12" customHeight="1">
      <c r="B8" s="22"/>
      <c r="D8" s="146" t="s">
        <v>167</v>
      </c>
      <c r="L8" s="22"/>
      <c r="AZ8" s="141" t="s">
        <v>2892</v>
      </c>
      <c r="BA8" s="141" t="s">
        <v>2893</v>
      </c>
      <c r="BB8" s="141" t="s">
        <v>148</v>
      </c>
      <c r="BC8" s="141" t="s">
        <v>2894</v>
      </c>
      <c r="BD8" s="141" t="s">
        <v>86</v>
      </c>
    </row>
    <row r="9" s="2" customFormat="1" ht="16.5" customHeight="1">
      <c r="A9" s="40"/>
      <c r="B9" s="46"/>
      <c r="C9" s="40"/>
      <c r="D9" s="40"/>
      <c r="E9" s="147" t="s">
        <v>847</v>
      </c>
      <c r="F9" s="40"/>
      <c r="G9" s="40"/>
      <c r="H9" s="40"/>
      <c r="I9" s="40"/>
      <c r="J9" s="40"/>
      <c r="K9" s="40"/>
      <c r="L9" s="148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  <c r="AZ9" s="141" t="s">
        <v>2895</v>
      </c>
      <c r="BA9" s="141" t="s">
        <v>2896</v>
      </c>
      <c r="BB9" s="141" t="s">
        <v>182</v>
      </c>
      <c r="BC9" s="141" t="s">
        <v>2897</v>
      </c>
      <c r="BD9" s="141" t="s">
        <v>86</v>
      </c>
    </row>
    <row r="10" s="2" customFormat="1" ht="12" customHeight="1">
      <c r="A10" s="40"/>
      <c r="B10" s="46"/>
      <c r="C10" s="40"/>
      <c r="D10" s="146" t="s">
        <v>848</v>
      </c>
      <c r="E10" s="40"/>
      <c r="F10" s="40"/>
      <c r="G10" s="40"/>
      <c r="H10" s="40"/>
      <c r="I10" s="40"/>
      <c r="J10" s="40"/>
      <c r="K10" s="40"/>
      <c r="L10" s="148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  <c r="AZ10" s="141" t="s">
        <v>2898</v>
      </c>
      <c r="BA10" s="141" t="s">
        <v>2899</v>
      </c>
      <c r="BB10" s="141" t="s">
        <v>148</v>
      </c>
      <c r="BC10" s="141" t="s">
        <v>2900</v>
      </c>
      <c r="BD10" s="141" t="s">
        <v>86</v>
      </c>
    </row>
    <row r="11" s="2" customFormat="1" ht="16.5" customHeight="1">
      <c r="A11" s="40"/>
      <c r="B11" s="46"/>
      <c r="C11" s="40"/>
      <c r="D11" s="40"/>
      <c r="E11" s="149" t="s">
        <v>2901</v>
      </c>
      <c r="F11" s="40"/>
      <c r="G11" s="40"/>
      <c r="H11" s="40"/>
      <c r="I11" s="40"/>
      <c r="J11" s="40"/>
      <c r="K11" s="40"/>
      <c r="L11" s="148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>
      <c r="A12" s="40"/>
      <c r="B12" s="46"/>
      <c r="C12" s="40"/>
      <c r="D12" s="40"/>
      <c r="E12" s="40"/>
      <c r="F12" s="40"/>
      <c r="G12" s="40"/>
      <c r="H12" s="40"/>
      <c r="I12" s="40"/>
      <c r="J12" s="40"/>
      <c r="K12" s="40"/>
      <c r="L12" s="148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2" customHeight="1">
      <c r="A13" s="40"/>
      <c r="B13" s="46"/>
      <c r="C13" s="40"/>
      <c r="D13" s="146" t="s">
        <v>18</v>
      </c>
      <c r="E13" s="40"/>
      <c r="F13" s="135" t="s">
        <v>19</v>
      </c>
      <c r="G13" s="40"/>
      <c r="H13" s="40"/>
      <c r="I13" s="146" t="s">
        <v>20</v>
      </c>
      <c r="J13" s="135" t="s">
        <v>19</v>
      </c>
      <c r="K13" s="40"/>
      <c r="L13" s="148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6" t="s">
        <v>21</v>
      </c>
      <c r="E14" s="40"/>
      <c r="F14" s="135" t="s">
        <v>22</v>
      </c>
      <c r="G14" s="40"/>
      <c r="H14" s="40"/>
      <c r="I14" s="146" t="s">
        <v>23</v>
      </c>
      <c r="J14" s="150" t="str">
        <f>'Rekapitulace stavby'!AN8</f>
        <v>2. 5. 2023</v>
      </c>
      <c r="K14" s="40"/>
      <c r="L14" s="148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0.8" customHeight="1">
      <c r="A15" s="40"/>
      <c r="B15" s="46"/>
      <c r="C15" s="40"/>
      <c r="D15" s="40"/>
      <c r="E15" s="40"/>
      <c r="F15" s="40"/>
      <c r="G15" s="40"/>
      <c r="H15" s="40"/>
      <c r="I15" s="40"/>
      <c r="J15" s="40"/>
      <c r="K15" s="40"/>
      <c r="L15" s="148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46" t="s">
        <v>25</v>
      </c>
      <c r="E16" s="40"/>
      <c r="F16" s="40"/>
      <c r="G16" s="40"/>
      <c r="H16" s="40"/>
      <c r="I16" s="146" t="s">
        <v>26</v>
      </c>
      <c r="J16" s="135" t="s">
        <v>27</v>
      </c>
      <c r="K16" s="40"/>
      <c r="L16" s="148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8" customHeight="1">
      <c r="A17" s="40"/>
      <c r="B17" s="46"/>
      <c r="C17" s="40"/>
      <c r="D17" s="40"/>
      <c r="E17" s="135" t="s">
        <v>28</v>
      </c>
      <c r="F17" s="40"/>
      <c r="G17" s="40"/>
      <c r="H17" s="40"/>
      <c r="I17" s="146" t="s">
        <v>29</v>
      </c>
      <c r="J17" s="135" t="s">
        <v>30</v>
      </c>
      <c r="K17" s="40"/>
      <c r="L17" s="148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6.96" customHeight="1">
      <c r="A18" s="40"/>
      <c r="B18" s="46"/>
      <c r="C18" s="40"/>
      <c r="D18" s="40"/>
      <c r="E18" s="40"/>
      <c r="F18" s="40"/>
      <c r="G18" s="40"/>
      <c r="H18" s="40"/>
      <c r="I18" s="40"/>
      <c r="J18" s="40"/>
      <c r="K18" s="40"/>
      <c r="L18" s="148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2" customHeight="1">
      <c r="A19" s="40"/>
      <c r="B19" s="46"/>
      <c r="C19" s="40"/>
      <c r="D19" s="146" t="s">
        <v>31</v>
      </c>
      <c r="E19" s="40"/>
      <c r="F19" s="40"/>
      <c r="G19" s="40"/>
      <c r="H19" s="40"/>
      <c r="I19" s="146" t="s">
        <v>26</v>
      </c>
      <c r="J19" s="35" t="str">
        <f>'Rekapitulace stavby'!AN13</f>
        <v>Vyplň údaj</v>
      </c>
      <c r="K19" s="40"/>
      <c r="L19" s="148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8" customHeight="1">
      <c r="A20" s="40"/>
      <c r="B20" s="46"/>
      <c r="C20" s="40"/>
      <c r="D20" s="40"/>
      <c r="E20" s="35" t="str">
        <f>'Rekapitulace stavby'!E14</f>
        <v>Vyplň údaj</v>
      </c>
      <c r="F20" s="135"/>
      <c r="G20" s="135"/>
      <c r="H20" s="135"/>
      <c r="I20" s="146" t="s">
        <v>29</v>
      </c>
      <c r="J20" s="35" t="str">
        <f>'Rekapitulace stavby'!AN14</f>
        <v>Vyplň údaj</v>
      </c>
      <c r="K20" s="40"/>
      <c r="L20" s="148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6.96" customHeight="1">
      <c r="A21" s="40"/>
      <c r="B21" s="46"/>
      <c r="C21" s="40"/>
      <c r="D21" s="40"/>
      <c r="E21" s="40"/>
      <c r="F21" s="40"/>
      <c r="G21" s="40"/>
      <c r="H21" s="40"/>
      <c r="I21" s="40"/>
      <c r="J21" s="40"/>
      <c r="K21" s="40"/>
      <c r="L21" s="148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2" customHeight="1">
      <c r="A22" s="40"/>
      <c r="B22" s="46"/>
      <c r="C22" s="40"/>
      <c r="D22" s="146" t="s">
        <v>33</v>
      </c>
      <c r="E22" s="40"/>
      <c r="F22" s="40"/>
      <c r="G22" s="40"/>
      <c r="H22" s="40"/>
      <c r="I22" s="146" t="s">
        <v>26</v>
      </c>
      <c r="J22" s="135" t="s">
        <v>34</v>
      </c>
      <c r="K22" s="40"/>
      <c r="L22" s="148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8" customHeight="1">
      <c r="A23" s="40"/>
      <c r="B23" s="46"/>
      <c r="C23" s="40"/>
      <c r="D23" s="40"/>
      <c r="E23" s="135" t="s">
        <v>35</v>
      </c>
      <c r="F23" s="40"/>
      <c r="G23" s="40"/>
      <c r="H23" s="40"/>
      <c r="I23" s="146" t="s">
        <v>29</v>
      </c>
      <c r="J23" s="135" t="s">
        <v>36</v>
      </c>
      <c r="K23" s="40"/>
      <c r="L23" s="148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6.96" customHeight="1">
      <c r="A24" s="40"/>
      <c r="B24" s="46"/>
      <c r="C24" s="40"/>
      <c r="D24" s="40"/>
      <c r="E24" s="40"/>
      <c r="F24" s="40"/>
      <c r="G24" s="40"/>
      <c r="H24" s="40"/>
      <c r="I24" s="40"/>
      <c r="J24" s="40"/>
      <c r="K24" s="40"/>
      <c r="L24" s="148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2" customHeight="1">
      <c r="A25" s="40"/>
      <c r="B25" s="46"/>
      <c r="C25" s="40"/>
      <c r="D25" s="146" t="s">
        <v>38</v>
      </c>
      <c r="E25" s="40"/>
      <c r="F25" s="40"/>
      <c r="G25" s="40"/>
      <c r="H25" s="40"/>
      <c r="I25" s="146" t="s">
        <v>26</v>
      </c>
      <c r="J25" s="135" t="s">
        <v>19</v>
      </c>
      <c r="K25" s="40"/>
      <c r="L25" s="148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8" customHeight="1">
      <c r="A26" s="40"/>
      <c r="B26" s="46"/>
      <c r="C26" s="40"/>
      <c r="D26" s="40"/>
      <c r="E26" s="135" t="s">
        <v>39</v>
      </c>
      <c r="F26" s="40"/>
      <c r="G26" s="40"/>
      <c r="H26" s="40"/>
      <c r="I26" s="146" t="s">
        <v>29</v>
      </c>
      <c r="J26" s="135" t="s">
        <v>19</v>
      </c>
      <c r="K26" s="40"/>
      <c r="L26" s="148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6.96" customHeight="1">
      <c r="A27" s="40"/>
      <c r="B27" s="46"/>
      <c r="C27" s="40"/>
      <c r="D27" s="40"/>
      <c r="E27" s="40"/>
      <c r="F27" s="40"/>
      <c r="G27" s="40"/>
      <c r="H27" s="40"/>
      <c r="I27" s="40"/>
      <c r="J27" s="40"/>
      <c r="K27" s="40"/>
      <c r="L27" s="148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2" customHeight="1">
      <c r="A28" s="40"/>
      <c r="B28" s="46"/>
      <c r="C28" s="40"/>
      <c r="D28" s="146" t="s">
        <v>40</v>
      </c>
      <c r="E28" s="40"/>
      <c r="F28" s="40"/>
      <c r="G28" s="40"/>
      <c r="H28" s="40"/>
      <c r="I28" s="40"/>
      <c r="J28" s="40"/>
      <c r="K28" s="40"/>
      <c r="L28" s="148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8" customFormat="1" ht="16.5" customHeight="1">
      <c r="A29" s="151"/>
      <c r="B29" s="152"/>
      <c r="C29" s="151"/>
      <c r="D29" s="151"/>
      <c r="E29" s="153" t="s">
        <v>19</v>
      </c>
      <c r="F29" s="153"/>
      <c r="G29" s="153"/>
      <c r="H29" s="153"/>
      <c r="I29" s="151"/>
      <c r="J29" s="151"/>
      <c r="K29" s="151"/>
      <c r="L29" s="154"/>
      <c r="S29" s="151"/>
      <c r="T29" s="151"/>
      <c r="U29" s="151"/>
      <c r="V29" s="151"/>
      <c r="W29" s="151"/>
      <c r="X29" s="151"/>
      <c r="Y29" s="151"/>
      <c r="Z29" s="151"/>
      <c r="AA29" s="151"/>
      <c r="AB29" s="151"/>
      <c r="AC29" s="151"/>
      <c r="AD29" s="151"/>
      <c r="AE29" s="151"/>
    </row>
    <row r="30" s="2" customFormat="1" ht="6.96" customHeight="1">
      <c r="A30" s="40"/>
      <c r="B30" s="46"/>
      <c r="C30" s="40"/>
      <c r="D30" s="40"/>
      <c r="E30" s="40"/>
      <c r="F30" s="40"/>
      <c r="G30" s="40"/>
      <c r="H30" s="40"/>
      <c r="I30" s="40"/>
      <c r="J30" s="40"/>
      <c r="K30" s="40"/>
      <c r="L30" s="148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5"/>
      <c r="E31" s="155"/>
      <c r="F31" s="155"/>
      <c r="G31" s="155"/>
      <c r="H31" s="155"/>
      <c r="I31" s="155"/>
      <c r="J31" s="155"/>
      <c r="K31" s="155"/>
      <c r="L31" s="148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25.44" customHeight="1">
      <c r="A32" s="40"/>
      <c r="B32" s="46"/>
      <c r="C32" s="40"/>
      <c r="D32" s="156" t="s">
        <v>42</v>
      </c>
      <c r="E32" s="40"/>
      <c r="F32" s="40"/>
      <c r="G32" s="40"/>
      <c r="H32" s="40"/>
      <c r="I32" s="40"/>
      <c r="J32" s="157">
        <f>ROUND(J93, 2)</f>
        <v>0</v>
      </c>
      <c r="K32" s="40"/>
      <c r="L32" s="148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55"/>
      <c r="E33" s="155"/>
      <c r="F33" s="155"/>
      <c r="G33" s="155"/>
      <c r="H33" s="155"/>
      <c r="I33" s="155"/>
      <c r="J33" s="155"/>
      <c r="K33" s="155"/>
      <c r="L33" s="148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40"/>
      <c r="F34" s="158" t="s">
        <v>44</v>
      </c>
      <c r="G34" s="40"/>
      <c r="H34" s="40"/>
      <c r="I34" s="158" t="s">
        <v>43</v>
      </c>
      <c r="J34" s="158" t="s">
        <v>45</v>
      </c>
      <c r="K34" s="40"/>
      <c r="L34" s="148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14.4" customHeight="1">
      <c r="A35" s="40"/>
      <c r="B35" s="46"/>
      <c r="C35" s="40"/>
      <c r="D35" s="159" t="s">
        <v>46</v>
      </c>
      <c r="E35" s="146" t="s">
        <v>47</v>
      </c>
      <c r="F35" s="160">
        <f>ROUND((SUM(BE93:BE311)),  2)</f>
        <v>0</v>
      </c>
      <c r="G35" s="40"/>
      <c r="H35" s="40"/>
      <c r="I35" s="161">
        <v>0.20999999999999999</v>
      </c>
      <c r="J35" s="160">
        <f>ROUND(((SUM(BE93:BE311))*I35),  2)</f>
        <v>0</v>
      </c>
      <c r="K35" s="40"/>
      <c r="L35" s="148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146" t="s">
        <v>48</v>
      </c>
      <c r="F36" s="160">
        <f>ROUND((SUM(BF93:BF311)),  2)</f>
        <v>0</v>
      </c>
      <c r="G36" s="40"/>
      <c r="H36" s="40"/>
      <c r="I36" s="161">
        <v>0.14999999999999999</v>
      </c>
      <c r="J36" s="160">
        <f>ROUND(((SUM(BF93:BF311))*I36),  2)</f>
        <v>0</v>
      </c>
      <c r="K36" s="40"/>
      <c r="L36" s="148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6" t="s">
        <v>49</v>
      </c>
      <c r="F37" s="160">
        <f>ROUND((SUM(BG93:BG311)),  2)</f>
        <v>0</v>
      </c>
      <c r="G37" s="40"/>
      <c r="H37" s="40"/>
      <c r="I37" s="161">
        <v>0.20999999999999999</v>
      </c>
      <c r="J37" s="160">
        <f>0</f>
        <v>0</v>
      </c>
      <c r="K37" s="40"/>
      <c r="L37" s="148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hidden="1" s="2" customFormat="1" ht="14.4" customHeight="1">
      <c r="A38" s="40"/>
      <c r="B38" s="46"/>
      <c r="C38" s="40"/>
      <c r="D38" s="40"/>
      <c r="E38" s="146" t="s">
        <v>50</v>
      </c>
      <c r="F38" s="160">
        <f>ROUND((SUM(BH93:BH311)),  2)</f>
        <v>0</v>
      </c>
      <c r="G38" s="40"/>
      <c r="H38" s="40"/>
      <c r="I38" s="161">
        <v>0.14999999999999999</v>
      </c>
      <c r="J38" s="160">
        <f>0</f>
        <v>0</v>
      </c>
      <c r="K38" s="40"/>
      <c r="L38" s="148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6" t="s">
        <v>51</v>
      </c>
      <c r="F39" s="160">
        <f>ROUND((SUM(BI93:BI311)),  2)</f>
        <v>0</v>
      </c>
      <c r="G39" s="40"/>
      <c r="H39" s="40"/>
      <c r="I39" s="161">
        <v>0</v>
      </c>
      <c r="J39" s="160">
        <f>0</f>
        <v>0</v>
      </c>
      <c r="K39" s="40"/>
      <c r="L39" s="148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6.96" customHeight="1">
      <c r="A40" s="40"/>
      <c r="B40" s="46"/>
      <c r="C40" s="40"/>
      <c r="D40" s="40"/>
      <c r="E40" s="40"/>
      <c r="F40" s="40"/>
      <c r="G40" s="40"/>
      <c r="H40" s="40"/>
      <c r="I40" s="40"/>
      <c r="J40" s="40"/>
      <c r="K40" s="40"/>
      <c r="L40" s="148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s="2" customFormat="1" ht="25.44" customHeight="1">
      <c r="A41" s="40"/>
      <c r="B41" s="46"/>
      <c r="C41" s="162"/>
      <c r="D41" s="163" t="s">
        <v>52</v>
      </c>
      <c r="E41" s="164"/>
      <c r="F41" s="164"/>
      <c r="G41" s="165" t="s">
        <v>53</v>
      </c>
      <c r="H41" s="166" t="s">
        <v>54</v>
      </c>
      <c r="I41" s="164"/>
      <c r="J41" s="167">
        <f>SUM(J32:J39)</f>
        <v>0</v>
      </c>
      <c r="K41" s="168"/>
      <c r="L41" s="148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14.4" customHeight="1">
      <c r="A42" s="40"/>
      <c r="B42" s="169"/>
      <c r="C42" s="170"/>
      <c r="D42" s="170"/>
      <c r="E42" s="170"/>
      <c r="F42" s="170"/>
      <c r="G42" s="170"/>
      <c r="H42" s="170"/>
      <c r="I42" s="170"/>
      <c r="J42" s="170"/>
      <c r="K42" s="170"/>
      <c r="L42" s="148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6" s="2" customFormat="1" ht="6.96" customHeight="1">
      <c r="A46" s="40"/>
      <c r="B46" s="171"/>
      <c r="C46" s="172"/>
      <c r="D46" s="172"/>
      <c r="E46" s="172"/>
      <c r="F46" s="172"/>
      <c r="G46" s="172"/>
      <c r="H46" s="172"/>
      <c r="I46" s="172"/>
      <c r="J46" s="172"/>
      <c r="K46" s="172"/>
      <c r="L46" s="148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24.96" customHeight="1">
      <c r="A47" s="40"/>
      <c r="B47" s="41"/>
      <c r="C47" s="25" t="s">
        <v>192</v>
      </c>
      <c r="D47" s="42"/>
      <c r="E47" s="42"/>
      <c r="F47" s="42"/>
      <c r="G47" s="42"/>
      <c r="H47" s="42"/>
      <c r="I47" s="42"/>
      <c r="J47" s="42"/>
      <c r="K47" s="42"/>
      <c r="L47" s="148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148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16</v>
      </c>
      <c r="D49" s="42"/>
      <c r="E49" s="42"/>
      <c r="F49" s="42"/>
      <c r="G49" s="42"/>
      <c r="H49" s="42"/>
      <c r="I49" s="42"/>
      <c r="J49" s="42"/>
      <c r="K49" s="42"/>
      <c r="L49" s="148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173" t="str">
        <f>E7</f>
        <v>MVE jez Rajhrad vč. rekonstrukce jezu a rybího přechodu</v>
      </c>
      <c r="F50" s="34"/>
      <c r="G50" s="34"/>
      <c r="H50" s="34"/>
      <c r="I50" s="42"/>
      <c r="J50" s="42"/>
      <c r="K50" s="42"/>
      <c r="L50" s="148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1" customFormat="1" ht="12" customHeight="1">
      <c r="B51" s="23"/>
      <c r="C51" s="34" t="s">
        <v>167</v>
      </c>
      <c r="D51" s="24"/>
      <c r="E51" s="24"/>
      <c r="F51" s="24"/>
      <c r="G51" s="24"/>
      <c r="H51" s="24"/>
      <c r="I51" s="24"/>
      <c r="J51" s="24"/>
      <c r="K51" s="24"/>
      <c r="L51" s="22"/>
    </row>
    <row r="52" s="2" customFormat="1" ht="16.5" customHeight="1">
      <c r="A52" s="40"/>
      <c r="B52" s="41"/>
      <c r="C52" s="42"/>
      <c r="D52" s="42"/>
      <c r="E52" s="173" t="s">
        <v>847</v>
      </c>
      <c r="F52" s="42"/>
      <c r="G52" s="42"/>
      <c r="H52" s="42"/>
      <c r="I52" s="42"/>
      <c r="J52" s="42"/>
      <c r="K52" s="42"/>
      <c r="L52" s="148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12" customHeight="1">
      <c r="A53" s="40"/>
      <c r="B53" s="41"/>
      <c r="C53" s="34" t="s">
        <v>848</v>
      </c>
      <c r="D53" s="42"/>
      <c r="E53" s="42"/>
      <c r="F53" s="42"/>
      <c r="G53" s="42"/>
      <c r="H53" s="42"/>
      <c r="I53" s="42"/>
      <c r="J53" s="42"/>
      <c r="K53" s="42"/>
      <c r="L53" s="148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6.5" customHeight="1">
      <c r="A54" s="40"/>
      <c r="B54" s="41"/>
      <c r="C54" s="42"/>
      <c r="D54" s="42"/>
      <c r="E54" s="71" t="str">
        <f>E11</f>
        <v>SO 08 - Objekt Stará Pila – stavební část</v>
      </c>
      <c r="F54" s="42"/>
      <c r="G54" s="42"/>
      <c r="H54" s="42"/>
      <c r="I54" s="42"/>
      <c r="J54" s="42"/>
      <c r="K54" s="42"/>
      <c r="L54" s="148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6.96" customHeight="1">
      <c r="A55" s="40"/>
      <c r="B55" s="41"/>
      <c r="C55" s="42"/>
      <c r="D55" s="42"/>
      <c r="E55" s="42"/>
      <c r="F55" s="42"/>
      <c r="G55" s="42"/>
      <c r="H55" s="42"/>
      <c r="I55" s="42"/>
      <c r="J55" s="42"/>
      <c r="K55" s="42"/>
      <c r="L55" s="148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2" customHeight="1">
      <c r="A56" s="40"/>
      <c r="B56" s="41"/>
      <c r="C56" s="34" t="s">
        <v>21</v>
      </c>
      <c r="D56" s="42"/>
      <c r="E56" s="42"/>
      <c r="F56" s="29" t="str">
        <f>F14</f>
        <v xml:space="preserve">Svratka, říční km 29,430 – jez </v>
      </c>
      <c r="G56" s="42"/>
      <c r="H56" s="42"/>
      <c r="I56" s="34" t="s">
        <v>23</v>
      </c>
      <c r="J56" s="74" t="str">
        <f>IF(J14="","",J14)</f>
        <v>2. 5. 2023</v>
      </c>
      <c r="K56" s="42"/>
      <c r="L56" s="148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6.96" customHeight="1">
      <c r="A57" s="40"/>
      <c r="B57" s="41"/>
      <c r="C57" s="42"/>
      <c r="D57" s="42"/>
      <c r="E57" s="42"/>
      <c r="F57" s="42"/>
      <c r="G57" s="42"/>
      <c r="H57" s="42"/>
      <c r="I57" s="42"/>
      <c r="J57" s="42"/>
      <c r="K57" s="42"/>
      <c r="L57" s="148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5.15" customHeight="1">
      <c r="A58" s="40"/>
      <c r="B58" s="41"/>
      <c r="C58" s="34" t="s">
        <v>25</v>
      </c>
      <c r="D58" s="42"/>
      <c r="E58" s="42"/>
      <c r="F58" s="29" t="str">
        <f>E17</f>
        <v>Povodí Moravy, státní podnik</v>
      </c>
      <c r="G58" s="42"/>
      <c r="H58" s="42"/>
      <c r="I58" s="34" t="s">
        <v>33</v>
      </c>
      <c r="J58" s="38" t="str">
        <f>E23</f>
        <v>AQUATIS a. s.</v>
      </c>
      <c r="K58" s="42"/>
      <c r="L58" s="148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15.15" customHeight="1">
      <c r="A59" s="40"/>
      <c r="B59" s="41"/>
      <c r="C59" s="34" t="s">
        <v>31</v>
      </c>
      <c r="D59" s="42"/>
      <c r="E59" s="42"/>
      <c r="F59" s="29" t="str">
        <f>IF(E20="","",E20)</f>
        <v>Vyplň údaj</v>
      </c>
      <c r="G59" s="42"/>
      <c r="H59" s="42"/>
      <c r="I59" s="34" t="s">
        <v>38</v>
      </c>
      <c r="J59" s="38" t="str">
        <f>E26</f>
        <v>Bc. Aneta Patková</v>
      </c>
      <c r="K59" s="42"/>
      <c r="L59" s="148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s="2" customFormat="1" ht="10.32" customHeight="1">
      <c r="A60" s="40"/>
      <c r="B60" s="41"/>
      <c r="C60" s="42"/>
      <c r="D60" s="42"/>
      <c r="E60" s="42"/>
      <c r="F60" s="42"/>
      <c r="G60" s="42"/>
      <c r="H60" s="42"/>
      <c r="I60" s="42"/>
      <c r="J60" s="42"/>
      <c r="K60" s="42"/>
      <c r="L60" s="148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s="2" customFormat="1" ht="29.28" customHeight="1">
      <c r="A61" s="40"/>
      <c r="B61" s="41"/>
      <c r="C61" s="174" t="s">
        <v>193</v>
      </c>
      <c r="D61" s="175"/>
      <c r="E61" s="175"/>
      <c r="F61" s="175"/>
      <c r="G61" s="175"/>
      <c r="H61" s="175"/>
      <c r="I61" s="175"/>
      <c r="J61" s="176" t="s">
        <v>194</v>
      </c>
      <c r="K61" s="175"/>
      <c r="L61" s="148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10.32" customHeight="1">
      <c r="A62" s="40"/>
      <c r="B62" s="41"/>
      <c r="C62" s="42"/>
      <c r="D62" s="42"/>
      <c r="E62" s="42"/>
      <c r="F62" s="42"/>
      <c r="G62" s="42"/>
      <c r="H62" s="42"/>
      <c r="I62" s="42"/>
      <c r="J62" s="42"/>
      <c r="K62" s="42"/>
      <c r="L62" s="148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22.8" customHeight="1">
      <c r="A63" s="40"/>
      <c r="B63" s="41"/>
      <c r="C63" s="177" t="s">
        <v>74</v>
      </c>
      <c r="D63" s="42"/>
      <c r="E63" s="42"/>
      <c r="F63" s="42"/>
      <c r="G63" s="42"/>
      <c r="H63" s="42"/>
      <c r="I63" s="42"/>
      <c r="J63" s="104">
        <f>J93</f>
        <v>0</v>
      </c>
      <c r="K63" s="42"/>
      <c r="L63" s="148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  <c r="AU63" s="19" t="s">
        <v>195</v>
      </c>
    </row>
    <row r="64" s="9" customFormat="1" ht="24.96" customHeight="1">
      <c r="A64" s="9"/>
      <c r="B64" s="178"/>
      <c r="C64" s="179"/>
      <c r="D64" s="180" t="s">
        <v>196</v>
      </c>
      <c r="E64" s="181"/>
      <c r="F64" s="181"/>
      <c r="G64" s="181"/>
      <c r="H64" s="181"/>
      <c r="I64" s="181"/>
      <c r="J64" s="182">
        <f>J94</f>
        <v>0</v>
      </c>
      <c r="K64" s="179"/>
      <c r="L64" s="183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4"/>
      <c r="C65" s="127"/>
      <c r="D65" s="185" t="s">
        <v>197</v>
      </c>
      <c r="E65" s="186"/>
      <c r="F65" s="186"/>
      <c r="G65" s="186"/>
      <c r="H65" s="186"/>
      <c r="I65" s="186"/>
      <c r="J65" s="187">
        <f>J95</f>
        <v>0</v>
      </c>
      <c r="K65" s="127"/>
      <c r="L65" s="18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4"/>
      <c r="C66" s="127"/>
      <c r="D66" s="185" t="s">
        <v>1093</v>
      </c>
      <c r="E66" s="186"/>
      <c r="F66" s="186"/>
      <c r="G66" s="186"/>
      <c r="H66" s="186"/>
      <c r="I66" s="186"/>
      <c r="J66" s="187">
        <f>J130</f>
        <v>0</v>
      </c>
      <c r="K66" s="127"/>
      <c r="L66" s="188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4"/>
      <c r="C67" s="127"/>
      <c r="D67" s="185" t="s">
        <v>199</v>
      </c>
      <c r="E67" s="186"/>
      <c r="F67" s="186"/>
      <c r="G67" s="186"/>
      <c r="H67" s="186"/>
      <c r="I67" s="186"/>
      <c r="J67" s="187">
        <f>J175</f>
        <v>0</v>
      </c>
      <c r="K67" s="127"/>
      <c r="L67" s="188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4"/>
      <c r="C68" s="127"/>
      <c r="D68" s="185" t="s">
        <v>200</v>
      </c>
      <c r="E68" s="186"/>
      <c r="F68" s="186"/>
      <c r="G68" s="186"/>
      <c r="H68" s="186"/>
      <c r="I68" s="186"/>
      <c r="J68" s="187">
        <f>J259</f>
        <v>0</v>
      </c>
      <c r="K68" s="127"/>
      <c r="L68" s="188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84"/>
      <c r="C69" s="127"/>
      <c r="D69" s="185" t="s">
        <v>201</v>
      </c>
      <c r="E69" s="186"/>
      <c r="F69" s="186"/>
      <c r="G69" s="186"/>
      <c r="H69" s="186"/>
      <c r="I69" s="186"/>
      <c r="J69" s="187">
        <f>J284</f>
        <v>0</v>
      </c>
      <c r="K69" s="127"/>
      <c r="L69" s="188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9" customFormat="1" ht="24.96" customHeight="1">
      <c r="A70" s="9"/>
      <c r="B70" s="178"/>
      <c r="C70" s="179"/>
      <c r="D70" s="180" t="s">
        <v>202</v>
      </c>
      <c r="E70" s="181"/>
      <c r="F70" s="181"/>
      <c r="G70" s="181"/>
      <c r="H70" s="181"/>
      <c r="I70" s="181"/>
      <c r="J70" s="182">
        <f>J288</f>
        <v>0</v>
      </c>
      <c r="K70" s="179"/>
      <c r="L70" s="183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</row>
    <row r="71" s="10" customFormat="1" ht="19.92" customHeight="1">
      <c r="A71" s="10"/>
      <c r="B71" s="184"/>
      <c r="C71" s="127"/>
      <c r="D71" s="185" t="s">
        <v>203</v>
      </c>
      <c r="E71" s="186"/>
      <c r="F71" s="186"/>
      <c r="G71" s="186"/>
      <c r="H71" s="186"/>
      <c r="I71" s="186"/>
      <c r="J71" s="187">
        <f>J289</f>
        <v>0</v>
      </c>
      <c r="K71" s="127"/>
      <c r="L71" s="188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2" customFormat="1" ht="21.84" customHeight="1">
      <c r="A72" s="40"/>
      <c r="B72" s="41"/>
      <c r="C72" s="42"/>
      <c r="D72" s="42"/>
      <c r="E72" s="42"/>
      <c r="F72" s="42"/>
      <c r="G72" s="42"/>
      <c r="H72" s="42"/>
      <c r="I72" s="42"/>
      <c r="J72" s="42"/>
      <c r="K72" s="42"/>
      <c r="L72" s="148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6.96" customHeight="1">
      <c r="A73" s="40"/>
      <c r="B73" s="61"/>
      <c r="C73" s="62"/>
      <c r="D73" s="62"/>
      <c r="E73" s="62"/>
      <c r="F73" s="62"/>
      <c r="G73" s="62"/>
      <c r="H73" s="62"/>
      <c r="I73" s="62"/>
      <c r="J73" s="62"/>
      <c r="K73" s="62"/>
      <c r="L73" s="148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7" s="2" customFormat="1" ht="6.96" customHeight="1">
      <c r="A77" s="40"/>
      <c r="B77" s="63"/>
      <c r="C77" s="64"/>
      <c r="D77" s="64"/>
      <c r="E77" s="64"/>
      <c r="F77" s="64"/>
      <c r="G77" s="64"/>
      <c r="H77" s="64"/>
      <c r="I77" s="64"/>
      <c r="J77" s="64"/>
      <c r="K77" s="64"/>
      <c r="L77" s="148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24.96" customHeight="1">
      <c r="A78" s="40"/>
      <c r="B78" s="41"/>
      <c r="C78" s="25" t="s">
        <v>204</v>
      </c>
      <c r="D78" s="42"/>
      <c r="E78" s="42"/>
      <c r="F78" s="42"/>
      <c r="G78" s="42"/>
      <c r="H78" s="42"/>
      <c r="I78" s="42"/>
      <c r="J78" s="42"/>
      <c r="K78" s="42"/>
      <c r="L78" s="148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6.96" customHeight="1">
      <c r="A79" s="40"/>
      <c r="B79" s="41"/>
      <c r="C79" s="42"/>
      <c r="D79" s="42"/>
      <c r="E79" s="42"/>
      <c r="F79" s="42"/>
      <c r="G79" s="42"/>
      <c r="H79" s="42"/>
      <c r="I79" s="42"/>
      <c r="J79" s="42"/>
      <c r="K79" s="42"/>
      <c r="L79" s="148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2" customHeight="1">
      <c r="A80" s="40"/>
      <c r="B80" s="41"/>
      <c r="C80" s="34" t="s">
        <v>16</v>
      </c>
      <c r="D80" s="42"/>
      <c r="E80" s="42"/>
      <c r="F80" s="42"/>
      <c r="G80" s="42"/>
      <c r="H80" s="42"/>
      <c r="I80" s="42"/>
      <c r="J80" s="42"/>
      <c r="K80" s="42"/>
      <c r="L80" s="148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6.5" customHeight="1">
      <c r="A81" s="40"/>
      <c r="B81" s="41"/>
      <c r="C81" s="42"/>
      <c r="D81" s="42"/>
      <c r="E81" s="173" t="str">
        <f>E7</f>
        <v>MVE jez Rajhrad vč. rekonstrukce jezu a rybího přechodu</v>
      </c>
      <c r="F81" s="34"/>
      <c r="G81" s="34"/>
      <c r="H81" s="34"/>
      <c r="I81" s="42"/>
      <c r="J81" s="42"/>
      <c r="K81" s="42"/>
      <c r="L81" s="148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1" customFormat="1" ht="12" customHeight="1">
      <c r="B82" s="23"/>
      <c r="C82" s="34" t="s">
        <v>167</v>
      </c>
      <c r="D82" s="24"/>
      <c r="E82" s="24"/>
      <c r="F82" s="24"/>
      <c r="G82" s="24"/>
      <c r="H82" s="24"/>
      <c r="I82" s="24"/>
      <c r="J82" s="24"/>
      <c r="K82" s="24"/>
      <c r="L82" s="22"/>
    </row>
    <row r="83" s="2" customFormat="1" ht="16.5" customHeight="1">
      <c r="A83" s="40"/>
      <c r="B83" s="41"/>
      <c r="C83" s="42"/>
      <c r="D83" s="42"/>
      <c r="E83" s="173" t="s">
        <v>847</v>
      </c>
      <c r="F83" s="42"/>
      <c r="G83" s="42"/>
      <c r="H83" s="42"/>
      <c r="I83" s="42"/>
      <c r="J83" s="42"/>
      <c r="K83" s="42"/>
      <c r="L83" s="148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2" customHeight="1">
      <c r="A84" s="40"/>
      <c r="B84" s="41"/>
      <c r="C84" s="34" t="s">
        <v>848</v>
      </c>
      <c r="D84" s="42"/>
      <c r="E84" s="42"/>
      <c r="F84" s="42"/>
      <c r="G84" s="42"/>
      <c r="H84" s="42"/>
      <c r="I84" s="42"/>
      <c r="J84" s="42"/>
      <c r="K84" s="42"/>
      <c r="L84" s="148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6.5" customHeight="1">
      <c r="A85" s="40"/>
      <c r="B85" s="41"/>
      <c r="C85" s="42"/>
      <c r="D85" s="42"/>
      <c r="E85" s="71" t="str">
        <f>E11</f>
        <v>SO 08 - Objekt Stará Pila – stavební část</v>
      </c>
      <c r="F85" s="42"/>
      <c r="G85" s="42"/>
      <c r="H85" s="42"/>
      <c r="I85" s="42"/>
      <c r="J85" s="42"/>
      <c r="K85" s="42"/>
      <c r="L85" s="148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6.96" customHeight="1">
      <c r="A86" s="40"/>
      <c r="B86" s="41"/>
      <c r="C86" s="42"/>
      <c r="D86" s="42"/>
      <c r="E86" s="42"/>
      <c r="F86" s="42"/>
      <c r="G86" s="42"/>
      <c r="H86" s="42"/>
      <c r="I86" s="42"/>
      <c r="J86" s="42"/>
      <c r="K86" s="42"/>
      <c r="L86" s="148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12" customHeight="1">
      <c r="A87" s="40"/>
      <c r="B87" s="41"/>
      <c r="C87" s="34" t="s">
        <v>21</v>
      </c>
      <c r="D87" s="42"/>
      <c r="E87" s="42"/>
      <c r="F87" s="29" t="str">
        <f>F14</f>
        <v xml:space="preserve">Svratka, říční km 29,430 – jez </v>
      </c>
      <c r="G87" s="42"/>
      <c r="H87" s="42"/>
      <c r="I87" s="34" t="s">
        <v>23</v>
      </c>
      <c r="J87" s="74" t="str">
        <f>IF(J14="","",J14)</f>
        <v>2. 5. 2023</v>
      </c>
      <c r="K87" s="42"/>
      <c r="L87" s="148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6.96" customHeight="1">
      <c r="A88" s="40"/>
      <c r="B88" s="41"/>
      <c r="C88" s="42"/>
      <c r="D88" s="42"/>
      <c r="E88" s="42"/>
      <c r="F88" s="42"/>
      <c r="G88" s="42"/>
      <c r="H88" s="42"/>
      <c r="I88" s="42"/>
      <c r="J88" s="42"/>
      <c r="K88" s="42"/>
      <c r="L88" s="148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15.15" customHeight="1">
      <c r="A89" s="40"/>
      <c r="B89" s="41"/>
      <c r="C89" s="34" t="s">
        <v>25</v>
      </c>
      <c r="D89" s="42"/>
      <c r="E89" s="42"/>
      <c r="F89" s="29" t="str">
        <f>E17</f>
        <v>Povodí Moravy, státní podnik</v>
      </c>
      <c r="G89" s="42"/>
      <c r="H89" s="42"/>
      <c r="I89" s="34" t="s">
        <v>33</v>
      </c>
      <c r="J89" s="38" t="str">
        <f>E23</f>
        <v>AQUATIS a. s.</v>
      </c>
      <c r="K89" s="42"/>
      <c r="L89" s="148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2" customFormat="1" ht="15.15" customHeight="1">
      <c r="A90" s="40"/>
      <c r="B90" s="41"/>
      <c r="C90" s="34" t="s">
        <v>31</v>
      </c>
      <c r="D90" s="42"/>
      <c r="E90" s="42"/>
      <c r="F90" s="29" t="str">
        <f>IF(E20="","",E20)</f>
        <v>Vyplň údaj</v>
      </c>
      <c r="G90" s="42"/>
      <c r="H90" s="42"/>
      <c r="I90" s="34" t="s">
        <v>38</v>
      </c>
      <c r="J90" s="38" t="str">
        <f>E26</f>
        <v>Bc. Aneta Patková</v>
      </c>
      <c r="K90" s="42"/>
      <c r="L90" s="148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2" customFormat="1" ht="10.32" customHeight="1">
      <c r="A91" s="40"/>
      <c r="B91" s="41"/>
      <c r="C91" s="42"/>
      <c r="D91" s="42"/>
      <c r="E91" s="42"/>
      <c r="F91" s="42"/>
      <c r="G91" s="42"/>
      <c r="H91" s="42"/>
      <c r="I91" s="42"/>
      <c r="J91" s="42"/>
      <c r="K91" s="42"/>
      <c r="L91" s="148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</row>
    <row r="92" s="11" customFormat="1" ht="29.28" customHeight="1">
      <c r="A92" s="189"/>
      <c r="B92" s="190"/>
      <c r="C92" s="191" t="s">
        <v>205</v>
      </c>
      <c r="D92" s="192" t="s">
        <v>61</v>
      </c>
      <c r="E92" s="192" t="s">
        <v>57</v>
      </c>
      <c r="F92" s="192" t="s">
        <v>58</v>
      </c>
      <c r="G92" s="192" t="s">
        <v>206</v>
      </c>
      <c r="H92" s="192" t="s">
        <v>207</v>
      </c>
      <c r="I92" s="192" t="s">
        <v>208</v>
      </c>
      <c r="J92" s="192" t="s">
        <v>194</v>
      </c>
      <c r="K92" s="193" t="s">
        <v>209</v>
      </c>
      <c r="L92" s="194"/>
      <c r="M92" s="94" t="s">
        <v>19</v>
      </c>
      <c r="N92" s="95" t="s">
        <v>46</v>
      </c>
      <c r="O92" s="95" t="s">
        <v>210</v>
      </c>
      <c r="P92" s="95" t="s">
        <v>211</v>
      </c>
      <c r="Q92" s="95" t="s">
        <v>212</v>
      </c>
      <c r="R92" s="95" t="s">
        <v>213</v>
      </c>
      <c r="S92" s="95" t="s">
        <v>214</v>
      </c>
      <c r="T92" s="96" t="s">
        <v>215</v>
      </c>
      <c r="U92" s="189"/>
      <c r="V92" s="189"/>
      <c r="W92" s="189"/>
      <c r="X92" s="189"/>
      <c r="Y92" s="189"/>
      <c r="Z92" s="189"/>
      <c r="AA92" s="189"/>
      <c r="AB92" s="189"/>
      <c r="AC92" s="189"/>
      <c r="AD92" s="189"/>
      <c r="AE92" s="189"/>
    </row>
    <row r="93" s="2" customFormat="1" ht="22.8" customHeight="1">
      <c r="A93" s="40"/>
      <c r="B93" s="41"/>
      <c r="C93" s="101" t="s">
        <v>216</v>
      </c>
      <c r="D93" s="42"/>
      <c r="E93" s="42"/>
      <c r="F93" s="42"/>
      <c r="G93" s="42"/>
      <c r="H93" s="42"/>
      <c r="I93" s="42"/>
      <c r="J93" s="195">
        <f>BK93</f>
        <v>0</v>
      </c>
      <c r="K93" s="42"/>
      <c r="L93" s="46"/>
      <c r="M93" s="97"/>
      <c r="N93" s="196"/>
      <c r="O93" s="98"/>
      <c r="P93" s="197">
        <f>P94+P288</f>
        <v>0</v>
      </c>
      <c r="Q93" s="98"/>
      <c r="R93" s="197">
        <f>R94+R288</f>
        <v>0.50643336999999999</v>
      </c>
      <c r="S93" s="98"/>
      <c r="T93" s="198">
        <f>T94+T288</f>
        <v>17.695406999999999</v>
      </c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T93" s="19" t="s">
        <v>75</v>
      </c>
      <c r="AU93" s="19" t="s">
        <v>195</v>
      </c>
      <c r="BK93" s="199">
        <f>BK94+BK288</f>
        <v>0</v>
      </c>
    </row>
    <row r="94" s="12" customFormat="1" ht="25.92" customHeight="1">
      <c r="A94" s="12"/>
      <c r="B94" s="200"/>
      <c r="C94" s="201"/>
      <c r="D94" s="202" t="s">
        <v>75</v>
      </c>
      <c r="E94" s="203" t="s">
        <v>217</v>
      </c>
      <c r="F94" s="203" t="s">
        <v>218</v>
      </c>
      <c r="G94" s="201"/>
      <c r="H94" s="201"/>
      <c r="I94" s="204"/>
      <c r="J94" s="205">
        <f>BK94</f>
        <v>0</v>
      </c>
      <c r="K94" s="201"/>
      <c r="L94" s="206"/>
      <c r="M94" s="207"/>
      <c r="N94" s="208"/>
      <c r="O94" s="208"/>
      <c r="P94" s="209">
        <f>P95+P130+P175+P259+P284</f>
        <v>0</v>
      </c>
      <c r="Q94" s="208"/>
      <c r="R94" s="209">
        <f>R95+R130+R175+R259+R284</f>
        <v>0.48947337000000002</v>
      </c>
      <c r="S94" s="208"/>
      <c r="T94" s="210">
        <f>T95+T130+T175+T259+T284</f>
        <v>17.048449999999999</v>
      </c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R94" s="211" t="s">
        <v>84</v>
      </c>
      <c r="AT94" s="212" t="s">
        <v>75</v>
      </c>
      <c r="AU94" s="212" t="s">
        <v>76</v>
      </c>
      <c r="AY94" s="211" t="s">
        <v>219</v>
      </c>
      <c r="BK94" s="213">
        <f>BK95+BK130+BK175+BK259+BK284</f>
        <v>0</v>
      </c>
    </row>
    <row r="95" s="12" customFormat="1" ht="22.8" customHeight="1">
      <c r="A95" s="12"/>
      <c r="B95" s="200"/>
      <c r="C95" s="201"/>
      <c r="D95" s="202" t="s">
        <v>75</v>
      </c>
      <c r="E95" s="214" t="s">
        <v>84</v>
      </c>
      <c r="F95" s="214" t="s">
        <v>220</v>
      </c>
      <c r="G95" s="201"/>
      <c r="H95" s="201"/>
      <c r="I95" s="204"/>
      <c r="J95" s="215">
        <f>BK95</f>
        <v>0</v>
      </c>
      <c r="K95" s="201"/>
      <c r="L95" s="206"/>
      <c r="M95" s="207"/>
      <c r="N95" s="208"/>
      <c r="O95" s="208"/>
      <c r="P95" s="209">
        <f>SUM(P96:P129)</f>
        <v>0</v>
      </c>
      <c r="Q95" s="208"/>
      <c r="R95" s="209">
        <f>SUM(R96:R129)</f>
        <v>0.090720000000000009</v>
      </c>
      <c r="S95" s="208"/>
      <c r="T95" s="210">
        <f>SUM(T96:T129)</f>
        <v>0</v>
      </c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R95" s="211" t="s">
        <v>84</v>
      </c>
      <c r="AT95" s="212" t="s">
        <v>75</v>
      </c>
      <c r="AU95" s="212" t="s">
        <v>84</v>
      </c>
      <c r="AY95" s="211" t="s">
        <v>219</v>
      </c>
      <c r="BK95" s="213">
        <f>SUM(BK96:BK129)</f>
        <v>0</v>
      </c>
    </row>
    <row r="96" s="2" customFormat="1" ht="16.5" customHeight="1">
      <c r="A96" s="40"/>
      <c r="B96" s="41"/>
      <c r="C96" s="216" t="s">
        <v>84</v>
      </c>
      <c r="D96" s="216" t="s">
        <v>221</v>
      </c>
      <c r="E96" s="217" t="s">
        <v>2902</v>
      </c>
      <c r="F96" s="218" t="s">
        <v>2903</v>
      </c>
      <c r="G96" s="219" t="s">
        <v>562</v>
      </c>
      <c r="H96" s="220">
        <v>168</v>
      </c>
      <c r="I96" s="221"/>
      <c r="J96" s="222">
        <f>ROUND(I96*H96,2)</f>
        <v>0</v>
      </c>
      <c r="K96" s="218" t="s">
        <v>224</v>
      </c>
      <c r="L96" s="46"/>
      <c r="M96" s="223" t="s">
        <v>19</v>
      </c>
      <c r="N96" s="224" t="s">
        <v>47</v>
      </c>
      <c r="O96" s="86"/>
      <c r="P96" s="225">
        <f>O96*H96</f>
        <v>0</v>
      </c>
      <c r="Q96" s="225">
        <v>6.0000000000000002E-05</v>
      </c>
      <c r="R96" s="225">
        <f>Q96*H96</f>
        <v>0.01008</v>
      </c>
      <c r="S96" s="225">
        <v>0</v>
      </c>
      <c r="T96" s="226">
        <f>S96*H96</f>
        <v>0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R96" s="227" t="s">
        <v>225</v>
      </c>
      <c r="AT96" s="227" t="s">
        <v>221</v>
      </c>
      <c r="AU96" s="227" t="s">
        <v>86</v>
      </c>
      <c r="AY96" s="19" t="s">
        <v>219</v>
      </c>
      <c r="BE96" s="228">
        <f>IF(N96="základní",J96,0)</f>
        <v>0</v>
      </c>
      <c r="BF96" s="228">
        <f>IF(N96="snížená",J96,0)</f>
        <v>0</v>
      </c>
      <c r="BG96" s="228">
        <f>IF(N96="zákl. přenesená",J96,0)</f>
        <v>0</v>
      </c>
      <c r="BH96" s="228">
        <f>IF(N96="sníž. přenesená",J96,0)</f>
        <v>0</v>
      </c>
      <c r="BI96" s="228">
        <f>IF(N96="nulová",J96,0)</f>
        <v>0</v>
      </c>
      <c r="BJ96" s="19" t="s">
        <v>84</v>
      </c>
      <c r="BK96" s="228">
        <f>ROUND(I96*H96,2)</f>
        <v>0</v>
      </c>
      <c r="BL96" s="19" t="s">
        <v>225</v>
      </c>
      <c r="BM96" s="227" t="s">
        <v>2904</v>
      </c>
    </row>
    <row r="97" s="2" customFormat="1">
      <c r="A97" s="40"/>
      <c r="B97" s="41"/>
      <c r="C97" s="42"/>
      <c r="D97" s="229" t="s">
        <v>227</v>
      </c>
      <c r="E97" s="42"/>
      <c r="F97" s="230" t="s">
        <v>2905</v>
      </c>
      <c r="G97" s="42"/>
      <c r="H97" s="42"/>
      <c r="I97" s="231"/>
      <c r="J97" s="42"/>
      <c r="K97" s="42"/>
      <c r="L97" s="46"/>
      <c r="M97" s="232"/>
      <c r="N97" s="233"/>
      <c r="O97" s="86"/>
      <c r="P97" s="86"/>
      <c r="Q97" s="86"/>
      <c r="R97" s="86"/>
      <c r="S97" s="86"/>
      <c r="T97" s="87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T97" s="19" t="s">
        <v>227</v>
      </c>
      <c r="AU97" s="19" t="s">
        <v>86</v>
      </c>
    </row>
    <row r="98" s="2" customFormat="1">
      <c r="A98" s="40"/>
      <c r="B98" s="41"/>
      <c r="C98" s="42"/>
      <c r="D98" s="234" t="s">
        <v>229</v>
      </c>
      <c r="E98" s="42"/>
      <c r="F98" s="235" t="s">
        <v>2906</v>
      </c>
      <c r="G98" s="42"/>
      <c r="H98" s="42"/>
      <c r="I98" s="231"/>
      <c r="J98" s="42"/>
      <c r="K98" s="42"/>
      <c r="L98" s="46"/>
      <c r="M98" s="232"/>
      <c r="N98" s="233"/>
      <c r="O98" s="86"/>
      <c r="P98" s="86"/>
      <c r="Q98" s="86"/>
      <c r="R98" s="86"/>
      <c r="S98" s="86"/>
      <c r="T98" s="87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T98" s="19" t="s">
        <v>229</v>
      </c>
      <c r="AU98" s="19" t="s">
        <v>86</v>
      </c>
    </row>
    <row r="99" s="14" customFormat="1">
      <c r="A99" s="14"/>
      <c r="B99" s="246"/>
      <c r="C99" s="247"/>
      <c r="D99" s="229" t="s">
        <v>231</v>
      </c>
      <c r="E99" s="248" t="s">
        <v>19</v>
      </c>
      <c r="F99" s="249" t="s">
        <v>2907</v>
      </c>
      <c r="G99" s="247"/>
      <c r="H99" s="250">
        <v>168</v>
      </c>
      <c r="I99" s="251"/>
      <c r="J99" s="247"/>
      <c r="K99" s="247"/>
      <c r="L99" s="252"/>
      <c r="M99" s="253"/>
      <c r="N99" s="254"/>
      <c r="O99" s="254"/>
      <c r="P99" s="254"/>
      <c r="Q99" s="254"/>
      <c r="R99" s="254"/>
      <c r="S99" s="254"/>
      <c r="T99" s="255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  <c r="AT99" s="256" t="s">
        <v>231</v>
      </c>
      <c r="AU99" s="256" t="s">
        <v>86</v>
      </c>
      <c r="AV99" s="14" t="s">
        <v>86</v>
      </c>
      <c r="AW99" s="14" t="s">
        <v>37</v>
      </c>
      <c r="AX99" s="14" t="s">
        <v>84</v>
      </c>
      <c r="AY99" s="256" t="s">
        <v>219</v>
      </c>
    </row>
    <row r="100" s="2" customFormat="1" ht="16.5" customHeight="1">
      <c r="A100" s="40"/>
      <c r="B100" s="41"/>
      <c r="C100" s="216" t="s">
        <v>86</v>
      </c>
      <c r="D100" s="216" t="s">
        <v>221</v>
      </c>
      <c r="E100" s="217" t="s">
        <v>2908</v>
      </c>
      <c r="F100" s="218" t="s">
        <v>2909</v>
      </c>
      <c r="G100" s="219" t="s">
        <v>562</v>
      </c>
      <c r="H100" s="220">
        <v>1008</v>
      </c>
      <c r="I100" s="221"/>
      <c r="J100" s="222">
        <f>ROUND(I100*H100,2)</f>
        <v>0</v>
      </c>
      <c r="K100" s="218" t="s">
        <v>224</v>
      </c>
      <c r="L100" s="46"/>
      <c r="M100" s="223" t="s">
        <v>19</v>
      </c>
      <c r="N100" s="224" t="s">
        <v>47</v>
      </c>
      <c r="O100" s="86"/>
      <c r="P100" s="225">
        <f>O100*H100</f>
        <v>0</v>
      </c>
      <c r="Q100" s="225">
        <v>8.0000000000000007E-05</v>
      </c>
      <c r="R100" s="225">
        <f>Q100*H100</f>
        <v>0.080640000000000003</v>
      </c>
      <c r="S100" s="225">
        <v>0</v>
      </c>
      <c r="T100" s="226">
        <f>S100*H100</f>
        <v>0</v>
      </c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R100" s="227" t="s">
        <v>225</v>
      </c>
      <c r="AT100" s="227" t="s">
        <v>221</v>
      </c>
      <c r="AU100" s="227" t="s">
        <v>86</v>
      </c>
      <c r="AY100" s="19" t="s">
        <v>219</v>
      </c>
      <c r="BE100" s="228">
        <f>IF(N100="základní",J100,0)</f>
        <v>0</v>
      </c>
      <c r="BF100" s="228">
        <f>IF(N100="snížená",J100,0)</f>
        <v>0</v>
      </c>
      <c r="BG100" s="228">
        <f>IF(N100="zákl. přenesená",J100,0)</f>
        <v>0</v>
      </c>
      <c r="BH100" s="228">
        <f>IF(N100="sníž. přenesená",J100,0)</f>
        <v>0</v>
      </c>
      <c r="BI100" s="228">
        <f>IF(N100="nulová",J100,0)</f>
        <v>0</v>
      </c>
      <c r="BJ100" s="19" t="s">
        <v>84</v>
      </c>
      <c r="BK100" s="228">
        <f>ROUND(I100*H100,2)</f>
        <v>0</v>
      </c>
      <c r="BL100" s="19" t="s">
        <v>225</v>
      </c>
      <c r="BM100" s="227" t="s">
        <v>2910</v>
      </c>
    </row>
    <row r="101" s="2" customFormat="1">
      <c r="A101" s="40"/>
      <c r="B101" s="41"/>
      <c r="C101" s="42"/>
      <c r="D101" s="229" t="s">
        <v>227</v>
      </c>
      <c r="E101" s="42"/>
      <c r="F101" s="230" t="s">
        <v>2911</v>
      </c>
      <c r="G101" s="42"/>
      <c r="H101" s="42"/>
      <c r="I101" s="231"/>
      <c r="J101" s="42"/>
      <c r="K101" s="42"/>
      <c r="L101" s="46"/>
      <c r="M101" s="232"/>
      <c r="N101" s="233"/>
      <c r="O101" s="86"/>
      <c r="P101" s="86"/>
      <c r="Q101" s="86"/>
      <c r="R101" s="86"/>
      <c r="S101" s="86"/>
      <c r="T101" s="87"/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T101" s="19" t="s">
        <v>227</v>
      </c>
      <c r="AU101" s="19" t="s">
        <v>86</v>
      </c>
    </row>
    <row r="102" s="2" customFormat="1">
      <c r="A102" s="40"/>
      <c r="B102" s="41"/>
      <c r="C102" s="42"/>
      <c r="D102" s="234" t="s">
        <v>229</v>
      </c>
      <c r="E102" s="42"/>
      <c r="F102" s="235" t="s">
        <v>2912</v>
      </c>
      <c r="G102" s="42"/>
      <c r="H102" s="42"/>
      <c r="I102" s="231"/>
      <c r="J102" s="42"/>
      <c r="K102" s="42"/>
      <c r="L102" s="46"/>
      <c r="M102" s="232"/>
      <c r="N102" s="233"/>
      <c r="O102" s="86"/>
      <c r="P102" s="86"/>
      <c r="Q102" s="86"/>
      <c r="R102" s="86"/>
      <c r="S102" s="86"/>
      <c r="T102" s="87"/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T102" s="19" t="s">
        <v>229</v>
      </c>
      <c r="AU102" s="19" t="s">
        <v>86</v>
      </c>
    </row>
    <row r="103" s="14" customFormat="1">
      <c r="A103" s="14"/>
      <c r="B103" s="246"/>
      <c r="C103" s="247"/>
      <c r="D103" s="229" t="s">
        <v>231</v>
      </c>
      <c r="E103" s="248" t="s">
        <v>19</v>
      </c>
      <c r="F103" s="249" t="s">
        <v>2913</v>
      </c>
      <c r="G103" s="247"/>
      <c r="H103" s="250">
        <v>1008</v>
      </c>
      <c r="I103" s="251"/>
      <c r="J103" s="247"/>
      <c r="K103" s="247"/>
      <c r="L103" s="252"/>
      <c r="M103" s="253"/>
      <c r="N103" s="254"/>
      <c r="O103" s="254"/>
      <c r="P103" s="254"/>
      <c r="Q103" s="254"/>
      <c r="R103" s="254"/>
      <c r="S103" s="254"/>
      <c r="T103" s="255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T103" s="256" t="s">
        <v>231</v>
      </c>
      <c r="AU103" s="256" t="s">
        <v>86</v>
      </c>
      <c r="AV103" s="14" t="s">
        <v>86</v>
      </c>
      <c r="AW103" s="14" t="s">
        <v>37</v>
      </c>
      <c r="AX103" s="14" t="s">
        <v>84</v>
      </c>
      <c r="AY103" s="256" t="s">
        <v>219</v>
      </c>
    </row>
    <row r="104" s="2" customFormat="1" ht="21.75" customHeight="1">
      <c r="A104" s="40"/>
      <c r="B104" s="41"/>
      <c r="C104" s="216" t="s">
        <v>111</v>
      </c>
      <c r="D104" s="216" t="s">
        <v>221</v>
      </c>
      <c r="E104" s="217" t="s">
        <v>2914</v>
      </c>
      <c r="F104" s="218" t="s">
        <v>2915</v>
      </c>
      <c r="G104" s="219" t="s">
        <v>148</v>
      </c>
      <c r="H104" s="220">
        <v>8.6080000000000005</v>
      </c>
      <c r="I104" s="221"/>
      <c r="J104" s="222">
        <f>ROUND(I104*H104,2)</f>
        <v>0</v>
      </c>
      <c r="K104" s="218" t="s">
        <v>224</v>
      </c>
      <c r="L104" s="46"/>
      <c r="M104" s="223" t="s">
        <v>19</v>
      </c>
      <c r="N104" s="224" t="s">
        <v>47</v>
      </c>
      <c r="O104" s="86"/>
      <c r="P104" s="225">
        <f>O104*H104</f>
        <v>0</v>
      </c>
      <c r="Q104" s="225">
        <v>0</v>
      </c>
      <c r="R104" s="225">
        <f>Q104*H104</f>
        <v>0</v>
      </c>
      <c r="S104" s="225">
        <v>0</v>
      </c>
      <c r="T104" s="226">
        <f>S104*H104</f>
        <v>0</v>
      </c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R104" s="227" t="s">
        <v>225</v>
      </c>
      <c r="AT104" s="227" t="s">
        <v>221</v>
      </c>
      <c r="AU104" s="227" t="s">
        <v>86</v>
      </c>
      <c r="AY104" s="19" t="s">
        <v>219</v>
      </c>
      <c r="BE104" s="228">
        <f>IF(N104="základní",J104,0)</f>
        <v>0</v>
      </c>
      <c r="BF104" s="228">
        <f>IF(N104="snížená",J104,0)</f>
        <v>0</v>
      </c>
      <c r="BG104" s="228">
        <f>IF(N104="zákl. přenesená",J104,0)</f>
        <v>0</v>
      </c>
      <c r="BH104" s="228">
        <f>IF(N104="sníž. přenesená",J104,0)</f>
        <v>0</v>
      </c>
      <c r="BI104" s="228">
        <f>IF(N104="nulová",J104,0)</f>
        <v>0</v>
      </c>
      <c r="BJ104" s="19" t="s">
        <v>84</v>
      </c>
      <c r="BK104" s="228">
        <f>ROUND(I104*H104,2)</f>
        <v>0</v>
      </c>
      <c r="BL104" s="19" t="s">
        <v>225</v>
      </c>
      <c r="BM104" s="227" t="s">
        <v>2916</v>
      </c>
    </row>
    <row r="105" s="2" customFormat="1">
      <c r="A105" s="40"/>
      <c r="B105" s="41"/>
      <c r="C105" s="42"/>
      <c r="D105" s="229" t="s">
        <v>227</v>
      </c>
      <c r="E105" s="42"/>
      <c r="F105" s="230" t="s">
        <v>2917</v>
      </c>
      <c r="G105" s="42"/>
      <c r="H105" s="42"/>
      <c r="I105" s="231"/>
      <c r="J105" s="42"/>
      <c r="K105" s="42"/>
      <c r="L105" s="46"/>
      <c r="M105" s="232"/>
      <c r="N105" s="233"/>
      <c r="O105" s="86"/>
      <c r="P105" s="86"/>
      <c r="Q105" s="86"/>
      <c r="R105" s="86"/>
      <c r="S105" s="86"/>
      <c r="T105" s="87"/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T105" s="19" t="s">
        <v>227</v>
      </c>
      <c r="AU105" s="19" t="s">
        <v>86</v>
      </c>
    </row>
    <row r="106" s="2" customFormat="1">
      <c r="A106" s="40"/>
      <c r="B106" s="41"/>
      <c r="C106" s="42"/>
      <c r="D106" s="234" t="s">
        <v>229</v>
      </c>
      <c r="E106" s="42"/>
      <c r="F106" s="235" t="s">
        <v>2918</v>
      </c>
      <c r="G106" s="42"/>
      <c r="H106" s="42"/>
      <c r="I106" s="231"/>
      <c r="J106" s="42"/>
      <c r="K106" s="42"/>
      <c r="L106" s="46"/>
      <c r="M106" s="232"/>
      <c r="N106" s="233"/>
      <c r="O106" s="86"/>
      <c r="P106" s="86"/>
      <c r="Q106" s="86"/>
      <c r="R106" s="86"/>
      <c r="S106" s="86"/>
      <c r="T106" s="87"/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T106" s="19" t="s">
        <v>229</v>
      </c>
      <c r="AU106" s="19" t="s">
        <v>86</v>
      </c>
    </row>
    <row r="107" s="14" customFormat="1">
      <c r="A107" s="14"/>
      <c r="B107" s="246"/>
      <c r="C107" s="247"/>
      <c r="D107" s="229" t="s">
        <v>231</v>
      </c>
      <c r="E107" s="248" t="s">
        <v>19</v>
      </c>
      <c r="F107" s="249" t="s">
        <v>2919</v>
      </c>
      <c r="G107" s="247"/>
      <c r="H107" s="250">
        <v>8.6080000000000005</v>
      </c>
      <c r="I107" s="251"/>
      <c r="J107" s="247"/>
      <c r="K107" s="247"/>
      <c r="L107" s="252"/>
      <c r="M107" s="253"/>
      <c r="N107" s="254"/>
      <c r="O107" s="254"/>
      <c r="P107" s="254"/>
      <c r="Q107" s="254"/>
      <c r="R107" s="254"/>
      <c r="S107" s="254"/>
      <c r="T107" s="255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T107" s="256" t="s">
        <v>231</v>
      </c>
      <c r="AU107" s="256" t="s">
        <v>86</v>
      </c>
      <c r="AV107" s="14" t="s">
        <v>86</v>
      </c>
      <c r="AW107" s="14" t="s">
        <v>37</v>
      </c>
      <c r="AX107" s="14" t="s">
        <v>84</v>
      </c>
      <c r="AY107" s="256" t="s">
        <v>219</v>
      </c>
    </row>
    <row r="108" s="2" customFormat="1" ht="21.75" customHeight="1">
      <c r="A108" s="40"/>
      <c r="B108" s="41"/>
      <c r="C108" s="216" t="s">
        <v>225</v>
      </c>
      <c r="D108" s="216" t="s">
        <v>221</v>
      </c>
      <c r="E108" s="217" t="s">
        <v>2920</v>
      </c>
      <c r="F108" s="218" t="s">
        <v>2921</v>
      </c>
      <c r="G108" s="219" t="s">
        <v>148</v>
      </c>
      <c r="H108" s="220">
        <v>17.215</v>
      </c>
      <c r="I108" s="221"/>
      <c r="J108" s="222">
        <f>ROUND(I108*H108,2)</f>
        <v>0</v>
      </c>
      <c r="K108" s="218" t="s">
        <v>224</v>
      </c>
      <c r="L108" s="46"/>
      <c r="M108" s="223" t="s">
        <v>19</v>
      </c>
      <c r="N108" s="224" t="s">
        <v>47</v>
      </c>
      <c r="O108" s="86"/>
      <c r="P108" s="225">
        <f>O108*H108</f>
        <v>0</v>
      </c>
      <c r="Q108" s="225">
        <v>0</v>
      </c>
      <c r="R108" s="225">
        <f>Q108*H108</f>
        <v>0</v>
      </c>
      <c r="S108" s="225">
        <v>0</v>
      </c>
      <c r="T108" s="226">
        <f>S108*H108</f>
        <v>0</v>
      </c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R108" s="227" t="s">
        <v>225</v>
      </c>
      <c r="AT108" s="227" t="s">
        <v>221</v>
      </c>
      <c r="AU108" s="227" t="s">
        <v>86</v>
      </c>
      <c r="AY108" s="19" t="s">
        <v>219</v>
      </c>
      <c r="BE108" s="228">
        <f>IF(N108="základní",J108,0)</f>
        <v>0</v>
      </c>
      <c r="BF108" s="228">
        <f>IF(N108="snížená",J108,0)</f>
        <v>0</v>
      </c>
      <c r="BG108" s="228">
        <f>IF(N108="zákl. přenesená",J108,0)</f>
        <v>0</v>
      </c>
      <c r="BH108" s="228">
        <f>IF(N108="sníž. přenesená",J108,0)</f>
        <v>0</v>
      </c>
      <c r="BI108" s="228">
        <f>IF(N108="nulová",J108,0)</f>
        <v>0</v>
      </c>
      <c r="BJ108" s="19" t="s">
        <v>84</v>
      </c>
      <c r="BK108" s="228">
        <f>ROUND(I108*H108,2)</f>
        <v>0</v>
      </c>
      <c r="BL108" s="19" t="s">
        <v>225</v>
      </c>
      <c r="BM108" s="227" t="s">
        <v>2922</v>
      </c>
    </row>
    <row r="109" s="2" customFormat="1">
      <c r="A109" s="40"/>
      <c r="B109" s="41"/>
      <c r="C109" s="42"/>
      <c r="D109" s="229" t="s">
        <v>227</v>
      </c>
      <c r="E109" s="42"/>
      <c r="F109" s="230" t="s">
        <v>2923</v>
      </c>
      <c r="G109" s="42"/>
      <c r="H109" s="42"/>
      <c r="I109" s="231"/>
      <c r="J109" s="42"/>
      <c r="K109" s="42"/>
      <c r="L109" s="46"/>
      <c r="M109" s="232"/>
      <c r="N109" s="233"/>
      <c r="O109" s="86"/>
      <c r="P109" s="86"/>
      <c r="Q109" s="86"/>
      <c r="R109" s="86"/>
      <c r="S109" s="86"/>
      <c r="T109" s="87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T109" s="19" t="s">
        <v>227</v>
      </c>
      <c r="AU109" s="19" t="s">
        <v>86</v>
      </c>
    </row>
    <row r="110" s="2" customFormat="1">
      <c r="A110" s="40"/>
      <c r="B110" s="41"/>
      <c r="C110" s="42"/>
      <c r="D110" s="234" t="s">
        <v>229</v>
      </c>
      <c r="E110" s="42"/>
      <c r="F110" s="235" t="s">
        <v>2924</v>
      </c>
      <c r="G110" s="42"/>
      <c r="H110" s="42"/>
      <c r="I110" s="231"/>
      <c r="J110" s="42"/>
      <c r="K110" s="42"/>
      <c r="L110" s="46"/>
      <c r="M110" s="232"/>
      <c r="N110" s="233"/>
      <c r="O110" s="86"/>
      <c r="P110" s="86"/>
      <c r="Q110" s="86"/>
      <c r="R110" s="86"/>
      <c r="S110" s="86"/>
      <c r="T110" s="87"/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T110" s="19" t="s">
        <v>229</v>
      </c>
      <c r="AU110" s="19" t="s">
        <v>86</v>
      </c>
    </row>
    <row r="111" s="14" customFormat="1">
      <c r="A111" s="14"/>
      <c r="B111" s="246"/>
      <c r="C111" s="247"/>
      <c r="D111" s="229" t="s">
        <v>231</v>
      </c>
      <c r="E111" s="248" t="s">
        <v>19</v>
      </c>
      <c r="F111" s="249" t="s">
        <v>2925</v>
      </c>
      <c r="G111" s="247"/>
      <c r="H111" s="250">
        <v>17.215</v>
      </c>
      <c r="I111" s="251"/>
      <c r="J111" s="247"/>
      <c r="K111" s="247"/>
      <c r="L111" s="252"/>
      <c r="M111" s="253"/>
      <c r="N111" s="254"/>
      <c r="O111" s="254"/>
      <c r="P111" s="254"/>
      <c r="Q111" s="254"/>
      <c r="R111" s="254"/>
      <c r="S111" s="254"/>
      <c r="T111" s="255"/>
      <c r="U111" s="14"/>
      <c r="V111" s="14"/>
      <c r="W111" s="14"/>
      <c r="X111" s="14"/>
      <c r="Y111" s="14"/>
      <c r="Z111" s="14"/>
      <c r="AA111" s="14"/>
      <c r="AB111" s="14"/>
      <c r="AC111" s="14"/>
      <c r="AD111" s="14"/>
      <c r="AE111" s="14"/>
      <c r="AT111" s="256" t="s">
        <v>231</v>
      </c>
      <c r="AU111" s="256" t="s">
        <v>86</v>
      </c>
      <c r="AV111" s="14" t="s">
        <v>86</v>
      </c>
      <c r="AW111" s="14" t="s">
        <v>37</v>
      </c>
      <c r="AX111" s="14" t="s">
        <v>84</v>
      </c>
      <c r="AY111" s="256" t="s">
        <v>219</v>
      </c>
    </row>
    <row r="112" s="2" customFormat="1" ht="21.75" customHeight="1">
      <c r="A112" s="40"/>
      <c r="B112" s="41"/>
      <c r="C112" s="216" t="s">
        <v>254</v>
      </c>
      <c r="D112" s="216" t="s">
        <v>221</v>
      </c>
      <c r="E112" s="217" t="s">
        <v>2926</v>
      </c>
      <c r="F112" s="218" t="s">
        <v>2927</v>
      </c>
      <c r="G112" s="219" t="s">
        <v>148</v>
      </c>
      <c r="H112" s="220">
        <v>51.646000000000001</v>
      </c>
      <c r="I112" s="221"/>
      <c r="J112" s="222">
        <f>ROUND(I112*H112,2)</f>
        <v>0</v>
      </c>
      <c r="K112" s="218" t="s">
        <v>224</v>
      </c>
      <c r="L112" s="46"/>
      <c r="M112" s="223" t="s">
        <v>19</v>
      </c>
      <c r="N112" s="224" t="s">
        <v>47</v>
      </c>
      <c r="O112" s="86"/>
      <c r="P112" s="225">
        <f>O112*H112</f>
        <v>0</v>
      </c>
      <c r="Q112" s="225">
        <v>0</v>
      </c>
      <c r="R112" s="225">
        <f>Q112*H112</f>
        <v>0</v>
      </c>
      <c r="S112" s="225">
        <v>0</v>
      </c>
      <c r="T112" s="226">
        <f>S112*H112</f>
        <v>0</v>
      </c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R112" s="227" t="s">
        <v>225</v>
      </c>
      <c r="AT112" s="227" t="s">
        <v>221</v>
      </c>
      <c r="AU112" s="227" t="s">
        <v>86</v>
      </c>
      <c r="AY112" s="19" t="s">
        <v>219</v>
      </c>
      <c r="BE112" s="228">
        <f>IF(N112="základní",J112,0)</f>
        <v>0</v>
      </c>
      <c r="BF112" s="228">
        <f>IF(N112="snížená",J112,0)</f>
        <v>0</v>
      </c>
      <c r="BG112" s="228">
        <f>IF(N112="zákl. přenesená",J112,0)</f>
        <v>0</v>
      </c>
      <c r="BH112" s="228">
        <f>IF(N112="sníž. přenesená",J112,0)</f>
        <v>0</v>
      </c>
      <c r="BI112" s="228">
        <f>IF(N112="nulová",J112,0)</f>
        <v>0</v>
      </c>
      <c r="BJ112" s="19" t="s">
        <v>84</v>
      </c>
      <c r="BK112" s="228">
        <f>ROUND(I112*H112,2)</f>
        <v>0</v>
      </c>
      <c r="BL112" s="19" t="s">
        <v>225</v>
      </c>
      <c r="BM112" s="227" t="s">
        <v>2928</v>
      </c>
    </row>
    <row r="113" s="2" customFormat="1">
      <c r="A113" s="40"/>
      <c r="B113" s="41"/>
      <c r="C113" s="42"/>
      <c r="D113" s="229" t="s">
        <v>227</v>
      </c>
      <c r="E113" s="42"/>
      <c r="F113" s="230" t="s">
        <v>2929</v>
      </c>
      <c r="G113" s="42"/>
      <c r="H113" s="42"/>
      <c r="I113" s="231"/>
      <c r="J113" s="42"/>
      <c r="K113" s="42"/>
      <c r="L113" s="46"/>
      <c r="M113" s="232"/>
      <c r="N113" s="233"/>
      <c r="O113" s="86"/>
      <c r="P113" s="86"/>
      <c r="Q113" s="86"/>
      <c r="R113" s="86"/>
      <c r="S113" s="86"/>
      <c r="T113" s="87"/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T113" s="19" t="s">
        <v>227</v>
      </c>
      <c r="AU113" s="19" t="s">
        <v>86</v>
      </c>
    </row>
    <row r="114" s="2" customFormat="1">
      <c r="A114" s="40"/>
      <c r="B114" s="41"/>
      <c r="C114" s="42"/>
      <c r="D114" s="234" t="s">
        <v>229</v>
      </c>
      <c r="E114" s="42"/>
      <c r="F114" s="235" t="s">
        <v>2930</v>
      </c>
      <c r="G114" s="42"/>
      <c r="H114" s="42"/>
      <c r="I114" s="231"/>
      <c r="J114" s="42"/>
      <c r="K114" s="42"/>
      <c r="L114" s="46"/>
      <c r="M114" s="232"/>
      <c r="N114" s="233"/>
      <c r="O114" s="86"/>
      <c r="P114" s="86"/>
      <c r="Q114" s="86"/>
      <c r="R114" s="86"/>
      <c r="S114" s="86"/>
      <c r="T114" s="87"/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T114" s="19" t="s">
        <v>229</v>
      </c>
      <c r="AU114" s="19" t="s">
        <v>86</v>
      </c>
    </row>
    <row r="115" s="2" customFormat="1">
      <c r="A115" s="40"/>
      <c r="B115" s="41"/>
      <c r="C115" s="42"/>
      <c r="D115" s="229" t="s">
        <v>275</v>
      </c>
      <c r="E115" s="42"/>
      <c r="F115" s="268" t="s">
        <v>2931</v>
      </c>
      <c r="G115" s="42"/>
      <c r="H115" s="42"/>
      <c r="I115" s="231"/>
      <c r="J115" s="42"/>
      <c r="K115" s="42"/>
      <c r="L115" s="46"/>
      <c r="M115" s="232"/>
      <c r="N115" s="233"/>
      <c r="O115" s="86"/>
      <c r="P115" s="86"/>
      <c r="Q115" s="86"/>
      <c r="R115" s="86"/>
      <c r="S115" s="86"/>
      <c r="T115" s="87"/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T115" s="19" t="s">
        <v>275</v>
      </c>
      <c r="AU115" s="19" t="s">
        <v>86</v>
      </c>
    </row>
    <row r="116" s="13" customFormat="1">
      <c r="A116" s="13"/>
      <c r="B116" s="236"/>
      <c r="C116" s="237"/>
      <c r="D116" s="229" t="s">
        <v>231</v>
      </c>
      <c r="E116" s="238" t="s">
        <v>19</v>
      </c>
      <c r="F116" s="239" t="s">
        <v>2932</v>
      </c>
      <c r="G116" s="237"/>
      <c r="H116" s="238" t="s">
        <v>19</v>
      </c>
      <c r="I116" s="240"/>
      <c r="J116" s="237"/>
      <c r="K116" s="237"/>
      <c r="L116" s="241"/>
      <c r="M116" s="242"/>
      <c r="N116" s="243"/>
      <c r="O116" s="243"/>
      <c r="P116" s="243"/>
      <c r="Q116" s="243"/>
      <c r="R116" s="243"/>
      <c r="S116" s="243"/>
      <c r="T116" s="244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45" t="s">
        <v>231</v>
      </c>
      <c r="AU116" s="245" t="s">
        <v>86</v>
      </c>
      <c r="AV116" s="13" t="s">
        <v>84</v>
      </c>
      <c r="AW116" s="13" t="s">
        <v>37</v>
      </c>
      <c r="AX116" s="13" t="s">
        <v>76</v>
      </c>
      <c r="AY116" s="245" t="s">
        <v>219</v>
      </c>
    </row>
    <row r="117" s="14" customFormat="1">
      <c r="A117" s="14"/>
      <c r="B117" s="246"/>
      <c r="C117" s="247"/>
      <c r="D117" s="229" t="s">
        <v>231</v>
      </c>
      <c r="E117" s="248" t="s">
        <v>19</v>
      </c>
      <c r="F117" s="249" t="s">
        <v>2933</v>
      </c>
      <c r="G117" s="247"/>
      <c r="H117" s="250">
        <v>51.646000000000001</v>
      </c>
      <c r="I117" s="251"/>
      <c r="J117" s="247"/>
      <c r="K117" s="247"/>
      <c r="L117" s="252"/>
      <c r="M117" s="253"/>
      <c r="N117" s="254"/>
      <c r="O117" s="254"/>
      <c r="P117" s="254"/>
      <c r="Q117" s="254"/>
      <c r="R117" s="254"/>
      <c r="S117" s="254"/>
      <c r="T117" s="255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T117" s="256" t="s">
        <v>231</v>
      </c>
      <c r="AU117" s="256" t="s">
        <v>86</v>
      </c>
      <c r="AV117" s="14" t="s">
        <v>86</v>
      </c>
      <c r="AW117" s="14" t="s">
        <v>37</v>
      </c>
      <c r="AX117" s="14" t="s">
        <v>84</v>
      </c>
      <c r="AY117" s="256" t="s">
        <v>219</v>
      </c>
    </row>
    <row r="118" s="2" customFormat="1" ht="16.5" customHeight="1">
      <c r="A118" s="40"/>
      <c r="B118" s="41"/>
      <c r="C118" s="216" t="s">
        <v>261</v>
      </c>
      <c r="D118" s="216" t="s">
        <v>221</v>
      </c>
      <c r="E118" s="217" t="s">
        <v>2934</v>
      </c>
      <c r="F118" s="218" t="s">
        <v>2935</v>
      </c>
      <c r="G118" s="219" t="s">
        <v>148</v>
      </c>
      <c r="H118" s="220">
        <v>25.823</v>
      </c>
      <c r="I118" s="221"/>
      <c r="J118" s="222">
        <f>ROUND(I118*H118,2)</f>
        <v>0</v>
      </c>
      <c r="K118" s="218" t="s">
        <v>224</v>
      </c>
      <c r="L118" s="46"/>
      <c r="M118" s="223" t="s">
        <v>19</v>
      </c>
      <c r="N118" s="224" t="s">
        <v>47</v>
      </c>
      <c r="O118" s="86"/>
      <c r="P118" s="225">
        <f>O118*H118</f>
        <v>0</v>
      </c>
      <c r="Q118" s="225">
        <v>0</v>
      </c>
      <c r="R118" s="225">
        <f>Q118*H118</f>
        <v>0</v>
      </c>
      <c r="S118" s="225">
        <v>0</v>
      </c>
      <c r="T118" s="226">
        <f>S118*H118</f>
        <v>0</v>
      </c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R118" s="227" t="s">
        <v>225</v>
      </c>
      <c r="AT118" s="227" t="s">
        <v>221</v>
      </c>
      <c r="AU118" s="227" t="s">
        <v>86</v>
      </c>
      <c r="AY118" s="19" t="s">
        <v>219</v>
      </c>
      <c r="BE118" s="228">
        <f>IF(N118="základní",J118,0)</f>
        <v>0</v>
      </c>
      <c r="BF118" s="228">
        <f>IF(N118="snížená",J118,0)</f>
        <v>0</v>
      </c>
      <c r="BG118" s="228">
        <f>IF(N118="zákl. přenesená",J118,0)</f>
        <v>0</v>
      </c>
      <c r="BH118" s="228">
        <f>IF(N118="sníž. přenesená",J118,0)</f>
        <v>0</v>
      </c>
      <c r="BI118" s="228">
        <f>IF(N118="nulová",J118,0)</f>
        <v>0</v>
      </c>
      <c r="BJ118" s="19" t="s">
        <v>84</v>
      </c>
      <c r="BK118" s="228">
        <f>ROUND(I118*H118,2)</f>
        <v>0</v>
      </c>
      <c r="BL118" s="19" t="s">
        <v>225</v>
      </c>
      <c r="BM118" s="227" t="s">
        <v>2936</v>
      </c>
    </row>
    <row r="119" s="2" customFormat="1">
      <c r="A119" s="40"/>
      <c r="B119" s="41"/>
      <c r="C119" s="42"/>
      <c r="D119" s="229" t="s">
        <v>227</v>
      </c>
      <c r="E119" s="42"/>
      <c r="F119" s="230" t="s">
        <v>2937</v>
      </c>
      <c r="G119" s="42"/>
      <c r="H119" s="42"/>
      <c r="I119" s="231"/>
      <c r="J119" s="42"/>
      <c r="K119" s="42"/>
      <c r="L119" s="46"/>
      <c r="M119" s="232"/>
      <c r="N119" s="233"/>
      <c r="O119" s="86"/>
      <c r="P119" s="86"/>
      <c r="Q119" s="86"/>
      <c r="R119" s="86"/>
      <c r="S119" s="86"/>
      <c r="T119" s="87"/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T119" s="19" t="s">
        <v>227</v>
      </c>
      <c r="AU119" s="19" t="s">
        <v>86</v>
      </c>
    </row>
    <row r="120" s="2" customFormat="1">
      <c r="A120" s="40"/>
      <c r="B120" s="41"/>
      <c r="C120" s="42"/>
      <c r="D120" s="234" t="s">
        <v>229</v>
      </c>
      <c r="E120" s="42"/>
      <c r="F120" s="235" t="s">
        <v>2938</v>
      </c>
      <c r="G120" s="42"/>
      <c r="H120" s="42"/>
      <c r="I120" s="231"/>
      <c r="J120" s="42"/>
      <c r="K120" s="42"/>
      <c r="L120" s="46"/>
      <c r="M120" s="232"/>
      <c r="N120" s="233"/>
      <c r="O120" s="86"/>
      <c r="P120" s="86"/>
      <c r="Q120" s="86"/>
      <c r="R120" s="86"/>
      <c r="S120" s="86"/>
      <c r="T120" s="87"/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T120" s="19" t="s">
        <v>229</v>
      </c>
      <c r="AU120" s="19" t="s">
        <v>86</v>
      </c>
    </row>
    <row r="121" s="13" customFormat="1">
      <c r="A121" s="13"/>
      <c r="B121" s="236"/>
      <c r="C121" s="237"/>
      <c r="D121" s="229" t="s">
        <v>231</v>
      </c>
      <c r="E121" s="238" t="s">
        <v>19</v>
      </c>
      <c r="F121" s="239" t="s">
        <v>340</v>
      </c>
      <c r="G121" s="237"/>
      <c r="H121" s="238" t="s">
        <v>19</v>
      </c>
      <c r="I121" s="240"/>
      <c r="J121" s="237"/>
      <c r="K121" s="237"/>
      <c r="L121" s="241"/>
      <c r="M121" s="242"/>
      <c r="N121" s="243"/>
      <c r="O121" s="243"/>
      <c r="P121" s="243"/>
      <c r="Q121" s="243"/>
      <c r="R121" s="243"/>
      <c r="S121" s="243"/>
      <c r="T121" s="244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45" t="s">
        <v>231</v>
      </c>
      <c r="AU121" s="245" t="s">
        <v>86</v>
      </c>
      <c r="AV121" s="13" t="s">
        <v>84</v>
      </c>
      <c r="AW121" s="13" t="s">
        <v>37</v>
      </c>
      <c r="AX121" s="13" t="s">
        <v>76</v>
      </c>
      <c r="AY121" s="245" t="s">
        <v>219</v>
      </c>
    </row>
    <row r="122" s="14" customFormat="1">
      <c r="A122" s="14"/>
      <c r="B122" s="246"/>
      <c r="C122" s="247"/>
      <c r="D122" s="229" t="s">
        <v>231</v>
      </c>
      <c r="E122" s="248" t="s">
        <v>19</v>
      </c>
      <c r="F122" s="249" t="s">
        <v>2898</v>
      </c>
      <c r="G122" s="247"/>
      <c r="H122" s="250">
        <v>25.823</v>
      </c>
      <c r="I122" s="251"/>
      <c r="J122" s="247"/>
      <c r="K122" s="247"/>
      <c r="L122" s="252"/>
      <c r="M122" s="253"/>
      <c r="N122" s="254"/>
      <c r="O122" s="254"/>
      <c r="P122" s="254"/>
      <c r="Q122" s="254"/>
      <c r="R122" s="254"/>
      <c r="S122" s="254"/>
      <c r="T122" s="255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56" t="s">
        <v>231</v>
      </c>
      <c r="AU122" s="256" t="s">
        <v>86</v>
      </c>
      <c r="AV122" s="14" t="s">
        <v>86</v>
      </c>
      <c r="AW122" s="14" t="s">
        <v>37</v>
      </c>
      <c r="AX122" s="14" t="s">
        <v>84</v>
      </c>
      <c r="AY122" s="256" t="s">
        <v>219</v>
      </c>
    </row>
    <row r="123" s="2" customFormat="1" ht="24.15" customHeight="1">
      <c r="A123" s="40"/>
      <c r="B123" s="41"/>
      <c r="C123" s="216" t="s">
        <v>269</v>
      </c>
      <c r="D123" s="216" t="s">
        <v>221</v>
      </c>
      <c r="E123" s="217" t="s">
        <v>2939</v>
      </c>
      <c r="F123" s="218" t="s">
        <v>2940</v>
      </c>
      <c r="G123" s="219" t="s">
        <v>148</v>
      </c>
      <c r="H123" s="220">
        <v>25.823</v>
      </c>
      <c r="I123" s="221"/>
      <c r="J123" s="222">
        <f>ROUND(I123*H123,2)</f>
        <v>0</v>
      </c>
      <c r="K123" s="218" t="s">
        <v>224</v>
      </c>
      <c r="L123" s="46"/>
      <c r="M123" s="223" t="s">
        <v>19</v>
      </c>
      <c r="N123" s="224" t="s">
        <v>47</v>
      </c>
      <c r="O123" s="86"/>
      <c r="P123" s="225">
        <f>O123*H123</f>
        <v>0</v>
      </c>
      <c r="Q123" s="225">
        <v>0</v>
      </c>
      <c r="R123" s="225">
        <f>Q123*H123</f>
        <v>0</v>
      </c>
      <c r="S123" s="225">
        <v>0</v>
      </c>
      <c r="T123" s="226">
        <f>S123*H123</f>
        <v>0</v>
      </c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R123" s="227" t="s">
        <v>225</v>
      </c>
      <c r="AT123" s="227" t="s">
        <v>221</v>
      </c>
      <c r="AU123" s="227" t="s">
        <v>86</v>
      </c>
      <c r="AY123" s="19" t="s">
        <v>219</v>
      </c>
      <c r="BE123" s="228">
        <f>IF(N123="základní",J123,0)</f>
        <v>0</v>
      </c>
      <c r="BF123" s="228">
        <f>IF(N123="snížená",J123,0)</f>
        <v>0</v>
      </c>
      <c r="BG123" s="228">
        <f>IF(N123="zákl. přenesená",J123,0)</f>
        <v>0</v>
      </c>
      <c r="BH123" s="228">
        <f>IF(N123="sníž. přenesená",J123,0)</f>
        <v>0</v>
      </c>
      <c r="BI123" s="228">
        <f>IF(N123="nulová",J123,0)</f>
        <v>0</v>
      </c>
      <c r="BJ123" s="19" t="s">
        <v>84</v>
      </c>
      <c r="BK123" s="228">
        <f>ROUND(I123*H123,2)</f>
        <v>0</v>
      </c>
      <c r="BL123" s="19" t="s">
        <v>225</v>
      </c>
      <c r="BM123" s="227" t="s">
        <v>2941</v>
      </c>
    </row>
    <row r="124" s="2" customFormat="1">
      <c r="A124" s="40"/>
      <c r="B124" s="41"/>
      <c r="C124" s="42"/>
      <c r="D124" s="229" t="s">
        <v>227</v>
      </c>
      <c r="E124" s="42"/>
      <c r="F124" s="230" t="s">
        <v>2942</v>
      </c>
      <c r="G124" s="42"/>
      <c r="H124" s="42"/>
      <c r="I124" s="231"/>
      <c r="J124" s="42"/>
      <c r="K124" s="42"/>
      <c r="L124" s="46"/>
      <c r="M124" s="232"/>
      <c r="N124" s="233"/>
      <c r="O124" s="86"/>
      <c r="P124" s="86"/>
      <c r="Q124" s="86"/>
      <c r="R124" s="86"/>
      <c r="S124" s="86"/>
      <c r="T124" s="87"/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T124" s="19" t="s">
        <v>227</v>
      </c>
      <c r="AU124" s="19" t="s">
        <v>86</v>
      </c>
    </row>
    <row r="125" s="2" customFormat="1">
      <c r="A125" s="40"/>
      <c r="B125" s="41"/>
      <c r="C125" s="42"/>
      <c r="D125" s="234" t="s">
        <v>229</v>
      </c>
      <c r="E125" s="42"/>
      <c r="F125" s="235" t="s">
        <v>2943</v>
      </c>
      <c r="G125" s="42"/>
      <c r="H125" s="42"/>
      <c r="I125" s="231"/>
      <c r="J125" s="42"/>
      <c r="K125" s="42"/>
      <c r="L125" s="46"/>
      <c r="M125" s="232"/>
      <c r="N125" s="233"/>
      <c r="O125" s="86"/>
      <c r="P125" s="86"/>
      <c r="Q125" s="86"/>
      <c r="R125" s="86"/>
      <c r="S125" s="86"/>
      <c r="T125" s="87"/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T125" s="19" t="s">
        <v>229</v>
      </c>
      <c r="AU125" s="19" t="s">
        <v>86</v>
      </c>
    </row>
    <row r="126" s="2" customFormat="1">
      <c r="A126" s="40"/>
      <c r="B126" s="41"/>
      <c r="C126" s="42"/>
      <c r="D126" s="229" t="s">
        <v>275</v>
      </c>
      <c r="E126" s="42"/>
      <c r="F126" s="268" t="s">
        <v>2944</v>
      </c>
      <c r="G126" s="42"/>
      <c r="H126" s="42"/>
      <c r="I126" s="231"/>
      <c r="J126" s="42"/>
      <c r="K126" s="42"/>
      <c r="L126" s="46"/>
      <c r="M126" s="232"/>
      <c r="N126" s="233"/>
      <c r="O126" s="86"/>
      <c r="P126" s="86"/>
      <c r="Q126" s="86"/>
      <c r="R126" s="86"/>
      <c r="S126" s="86"/>
      <c r="T126" s="87"/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T126" s="19" t="s">
        <v>275</v>
      </c>
      <c r="AU126" s="19" t="s">
        <v>86</v>
      </c>
    </row>
    <row r="127" s="13" customFormat="1">
      <c r="A127" s="13"/>
      <c r="B127" s="236"/>
      <c r="C127" s="237"/>
      <c r="D127" s="229" t="s">
        <v>231</v>
      </c>
      <c r="E127" s="238" t="s">
        <v>19</v>
      </c>
      <c r="F127" s="239" t="s">
        <v>2945</v>
      </c>
      <c r="G127" s="237"/>
      <c r="H127" s="238" t="s">
        <v>19</v>
      </c>
      <c r="I127" s="240"/>
      <c r="J127" s="237"/>
      <c r="K127" s="237"/>
      <c r="L127" s="241"/>
      <c r="M127" s="242"/>
      <c r="N127" s="243"/>
      <c r="O127" s="243"/>
      <c r="P127" s="243"/>
      <c r="Q127" s="243"/>
      <c r="R127" s="243"/>
      <c r="S127" s="243"/>
      <c r="T127" s="244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45" t="s">
        <v>231</v>
      </c>
      <c r="AU127" s="245" t="s">
        <v>86</v>
      </c>
      <c r="AV127" s="13" t="s">
        <v>84</v>
      </c>
      <c r="AW127" s="13" t="s">
        <v>37</v>
      </c>
      <c r="AX127" s="13" t="s">
        <v>76</v>
      </c>
      <c r="AY127" s="245" t="s">
        <v>219</v>
      </c>
    </row>
    <row r="128" s="14" customFormat="1">
      <c r="A128" s="14"/>
      <c r="B128" s="246"/>
      <c r="C128" s="247"/>
      <c r="D128" s="229" t="s">
        <v>231</v>
      </c>
      <c r="E128" s="248" t="s">
        <v>19</v>
      </c>
      <c r="F128" s="249" t="s">
        <v>2946</v>
      </c>
      <c r="G128" s="247"/>
      <c r="H128" s="250">
        <v>25.823</v>
      </c>
      <c r="I128" s="251"/>
      <c r="J128" s="247"/>
      <c r="K128" s="247"/>
      <c r="L128" s="252"/>
      <c r="M128" s="253"/>
      <c r="N128" s="254"/>
      <c r="O128" s="254"/>
      <c r="P128" s="254"/>
      <c r="Q128" s="254"/>
      <c r="R128" s="254"/>
      <c r="S128" s="254"/>
      <c r="T128" s="255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56" t="s">
        <v>231</v>
      </c>
      <c r="AU128" s="256" t="s">
        <v>86</v>
      </c>
      <c r="AV128" s="14" t="s">
        <v>86</v>
      </c>
      <c r="AW128" s="14" t="s">
        <v>37</v>
      </c>
      <c r="AX128" s="14" t="s">
        <v>76</v>
      </c>
      <c r="AY128" s="256" t="s">
        <v>219</v>
      </c>
    </row>
    <row r="129" s="15" customFormat="1">
      <c r="A129" s="15"/>
      <c r="B129" s="257"/>
      <c r="C129" s="258"/>
      <c r="D129" s="229" t="s">
        <v>231</v>
      </c>
      <c r="E129" s="259" t="s">
        <v>2898</v>
      </c>
      <c r="F129" s="260" t="s">
        <v>236</v>
      </c>
      <c r="G129" s="258"/>
      <c r="H129" s="261">
        <v>25.823</v>
      </c>
      <c r="I129" s="262"/>
      <c r="J129" s="258"/>
      <c r="K129" s="258"/>
      <c r="L129" s="263"/>
      <c r="M129" s="264"/>
      <c r="N129" s="265"/>
      <c r="O129" s="265"/>
      <c r="P129" s="265"/>
      <c r="Q129" s="265"/>
      <c r="R129" s="265"/>
      <c r="S129" s="265"/>
      <c r="T129" s="266"/>
      <c r="U129" s="15"/>
      <c r="V129" s="15"/>
      <c r="W129" s="15"/>
      <c r="X129" s="15"/>
      <c r="Y129" s="15"/>
      <c r="Z129" s="15"/>
      <c r="AA129" s="15"/>
      <c r="AB129" s="15"/>
      <c r="AC129" s="15"/>
      <c r="AD129" s="15"/>
      <c r="AE129" s="15"/>
      <c r="AT129" s="267" t="s">
        <v>231</v>
      </c>
      <c r="AU129" s="267" t="s">
        <v>86</v>
      </c>
      <c r="AV129" s="15" t="s">
        <v>225</v>
      </c>
      <c r="AW129" s="15" t="s">
        <v>37</v>
      </c>
      <c r="AX129" s="15" t="s">
        <v>84</v>
      </c>
      <c r="AY129" s="267" t="s">
        <v>219</v>
      </c>
    </row>
    <row r="130" s="12" customFormat="1" ht="22.8" customHeight="1">
      <c r="A130" s="12"/>
      <c r="B130" s="200"/>
      <c r="C130" s="201"/>
      <c r="D130" s="202" t="s">
        <v>75</v>
      </c>
      <c r="E130" s="214" t="s">
        <v>111</v>
      </c>
      <c r="F130" s="214" t="s">
        <v>1097</v>
      </c>
      <c r="G130" s="201"/>
      <c r="H130" s="201"/>
      <c r="I130" s="204"/>
      <c r="J130" s="215">
        <f>BK130</f>
        <v>0</v>
      </c>
      <c r="K130" s="201"/>
      <c r="L130" s="206"/>
      <c r="M130" s="207"/>
      <c r="N130" s="208"/>
      <c r="O130" s="208"/>
      <c r="P130" s="209">
        <f>SUM(P131:P174)</f>
        <v>0</v>
      </c>
      <c r="Q130" s="208"/>
      <c r="R130" s="209">
        <f>SUM(R131:R174)</f>
        <v>0.27665196999999997</v>
      </c>
      <c r="S130" s="208"/>
      <c r="T130" s="210">
        <f>SUM(T131:T174)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11" t="s">
        <v>84</v>
      </c>
      <c r="AT130" s="212" t="s">
        <v>75</v>
      </c>
      <c r="AU130" s="212" t="s">
        <v>84</v>
      </c>
      <c r="AY130" s="211" t="s">
        <v>219</v>
      </c>
      <c r="BK130" s="213">
        <f>SUM(BK131:BK174)</f>
        <v>0</v>
      </c>
    </row>
    <row r="131" s="2" customFormat="1" ht="16.5" customHeight="1">
      <c r="A131" s="40"/>
      <c r="B131" s="41"/>
      <c r="C131" s="216" t="s">
        <v>300</v>
      </c>
      <c r="D131" s="216" t="s">
        <v>221</v>
      </c>
      <c r="E131" s="217" t="s">
        <v>2634</v>
      </c>
      <c r="F131" s="218" t="s">
        <v>2635</v>
      </c>
      <c r="G131" s="219" t="s">
        <v>148</v>
      </c>
      <c r="H131" s="220">
        <v>8.3979999999999997</v>
      </c>
      <c r="I131" s="221"/>
      <c r="J131" s="222">
        <f>ROUND(I131*H131,2)</f>
        <v>0</v>
      </c>
      <c r="K131" s="218" t="s">
        <v>224</v>
      </c>
      <c r="L131" s="46"/>
      <c r="M131" s="223" t="s">
        <v>19</v>
      </c>
      <c r="N131" s="224" t="s">
        <v>47</v>
      </c>
      <c r="O131" s="86"/>
      <c r="P131" s="225">
        <f>O131*H131</f>
        <v>0</v>
      </c>
      <c r="Q131" s="225">
        <v>0</v>
      </c>
      <c r="R131" s="225">
        <f>Q131*H131</f>
        <v>0</v>
      </c>
      <c r="S131" s="225">
        <v>0</v>
      </c>
      <c r="T131" s="226">
        <f>S131*H131</f>
        <v>0</v>
      </c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R131" s="227" t="s">
        <v>225</v>
      </c>
      <c r="AT131" s="227" t="s">
        <v>221</v>
      </c>
      <c r="AU131" s="227" t="s">
        <v>86</v>
      </c>
      <c r="AY131" s="19" t="s">
        <v>219</v>
      </c>
      <c r="BE131" s="228">
        <f>IF(N131="základní",J131,0)</f>
        <v>0</v>
      </c>
      <c r="BF131" s="228">
        <f>IF(N131="snížená",J131,0)</f>
        <v>0</v>
      </c>
      <c r="BG131" s="228">
        <f>IF(N131="zákl. přenesená",J131,0)</f>
        <v>0</v>
      </c>
      <c r="BH131" s="228">
        <f>IF(N131="sníž. přenesená",J131,0)</f>
        <v>0</v>
      </c>
      <c r="BI131" s="228">
        <f>IF(N131="nulová",J131,0)</f>
        <v>0</v>
      </c>
      <c r="BJ131" s="19" t="s">
        <v>84</v>
      </c>
      <c r="BK131" s="228">
        <f>ROUND(I131*H131,2)</f>
        <v>0</v>
      </c>
      <c r="BL131" s="19" t="s">
        <v>225</v>
      </c>
      <c r="BM131" s="227" t="s">
        <v>2947</v>
      </c>
    </row>
    <row r="132" s="2" customFormat="1">
      <c r="A132" s="40"/>
      <c r="B132" s="41"/>
      <c r="C132" s="42"/>
      <c r="D132" s="229" t="s">
        <v>227</v>
      </c>
      <c r="E132" s="42"/>
      <c r="F132" s="230" t="s">
        <v>2637</v>
      </c>
      <c r="G132" s="42"/>
      <c r="H132" s="42"/>
      <c r="I132" s="231"/>
      <c r="J132" s="42"/>
      <c r="K132" s="42"/>
      <c r="L132" s="46"/>
      <c r="M132" s="232"/>
      <c r="N132" s="233"/>
      <c r="O132" s="86"/>
      <c r="P132" s="86"/>
      <c r="Q132" s="86"/>
      <c r="R132" s="86"/>
      <c r="S132" s="86"/>
      <c r="T132" s="87"/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T132" s="19" t="s">
        <v>227</v>
      </c>
      <c r="AU132" s="19" t="s">
        <v>86</v>
      </c>
    </row>
    <row r="133" s="2" customFormat="1">
      <c r="A133" s="40"/>
      <c r="B133" s="41"/>
      <c r="C133" s="42"/>
      <c r="D133" s="234" t="s">
        <v>229</v>
      </c>
      <c r="E133" s="42"/>
      <c r="F133" s="235" t="s">
        <v>2638</v>
      </c>
      <c r="G133" s="42"/>
      <c r="H133" s="42"/>
      <c r="I133" s="231"/>
      <c r="J133" s="42"/>
      <c r="K133" s="42"/>
      <c r="L133" s="46"/>
      <c r="M133" s="232"/>
      <c r="N133" s="233"/>
      <c r="O133" s="86"/>
      <c r="P133" s="86"/>
      <c r="Q133" s="86"/>
      <c r="R133" s="86"/>
      <c r="S133" s="86"/>
      <c r="T133" s="87"/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T133" s="19" t="s">
        <v>229</v>
      </c>
      <c r="AU133" s="19" t="s">
        <v>86</v>
      </c>
    </row>
    <row r="134" s="2" customFormat="1">
      <c r="A134" s="40"/>
      <c r="B134" s="41"/>
      <c r="C134" s="42"/>
      <c r="D134" s="229" t="s">
        <v>275</v>
      </c>
      <c r="E134" s="42"/>
      <c r="F134" s="268" t="s">
        <v>2948</v>
      </c>
      <c r="G134" s="42"/>
      <c r="H134" s="42"/>
      <c r="I134" s="231"/>
      <c r="J134" s="42"/>
      <c r="K134" s="42"/>
      <c r="L134" s="46"/>
      <c r="M134" s="232"/>
      <c r="N134" s="233"/>
      <c r="O134" s="86"/>
      <c r="P134" s="86"/>
      <c r="Q134" s="86"/>
      <c r="R134" s="86"/>
      <c r="S134" s="86"/>
      <c r="T134" s="87"/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T134" s="19" t="s">
        <v>275</v>
      </c>
      <c r="AU134" s="19" t="s">
        <v>86</v>
      </c>
    </row>
    <row r="135" s="13" customFormat="1">
      <c r="A135" s="13"/>
      <c r="B135" s="236"/>
      <c r="C135" s="237"/>
      <c r="D135" s="229" t="s">
        <v>231</v>
      </c>
      <c r="E135" s="238" t="s">
        <v>19</v>
      </c>
      <c r="F135" s="239" t="s">
        <v>2640</v>
      </c>
      <c r="G135" s="237"/>
      <c r="H135" s="238" t="s">
        <v>19</v>
      </c>
      <c r="I135" s="240"/>
      <c r="J135" s="237"/>
      <c r="K135" s="237"/>
      <c r="L135" s="241"/>
      <c r="M135" s="242"/>
      <c r="N135" s="243"/>
      <c r="O135" s="243"/>
      <c r="P135" s="243"/>
      <c r="Q135" s="243"/>
      <c r="R135" s="243"/>
      <c r="S135" s="243"/>
      <c r="T135" s="244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5" t="s">
        <v>231</v>
      </c>
      <c r="AU135" s="245" t="s">
        <v>86</v>
      </c>
      <c r="AV135" s="13" t="s">
        <v>84</v>
      </c>
      <c r="AW135" s="13" t="s">
        <v>37</v>
      </c>
      <c r="AX135" s="13" t="s">
        <v>76</v>
      </c>
      <c r="AY135" s="245" t="s">
        <v>219</v>
      </c>
    </row>
    <row r="136" s="13" customFormat="1">
      <c r="A136" s="13"/>
      <c r="B136" s="236"/>
      <c r="C136" s="237"/>
      <c r="D136" s="229" t="s">
        <v>231</v>
      </c>
      <c r="E136" s="238" t="s">
        <v>19</v>
      </c>
      <c r="F136" s="239" t="s">
        <v>2949</v>
      </c>
      <c r="G136" s="237"/>
      <c r="H136" s="238" t="s">
        <v>19</v>
      </c>
      <c r="I136" s="240"/>
      <c r="J136" s="237"/>
      <c r="K136" s="237"/>
      <c r="L136" s="241"/>
      <c r="M136" s="242"/>
      <c r="N136" s="243"/>
      <c r="O136" s="243"/>
      <c r="P136" s="243"/>
      <c r="Q136" s="243"/>
      <c r="R136" s="243"/>
      <c r="S136" s="243"/>
      <c r="T136" s="244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5" t="s">
        <v>231</v>
      </c>
      <c r="AU136" s="245" t="s">
        <v>86</v>
      </c>
      <c r="AV136" s="13" t="s">
        <v>84</v>
      </c>
      <c r="AW136" s="13" t="s">
        <v>37</v>
      </c>
      <c r="AX136" s="13" t="s">
        <v>76</v>
      </c>
      <c r="AY136" s="245" t="s">
        <v>219</v>
      </c>
    </row>
    <row r="137" s="14" customFormat="1">
      <c r="A137" s="14"/>
      <c r="B137" s="246"/>
      <c r="C137" s="247"/>
      <c r="D137" s="229" t="s">
        <v>231</v>
      </c>
      <c r="E137" s="248" t="s">
        <v>19</v>
      </c>
      <c r="F137" s="249" t="s">
        <v>2950</v>
      </c>
      <c r="G137" s="247"/>
      <c r="H137" s="250">
        <v>8.3979999999999997</v>
      </c>
      <c r="I137" s="251"/>
      <c r="J137" s="247"/>
      <c r="K137" s="247"/>
      <c r="L137" s="252"/>
      <c r="M137" s="253"/>
      <c r="N137" s="254"/>
      <c r="O137" s="254"/>
      <c r="P137" s="254"/>
      <c r="Q137" s="254"/>
      <c r="R137" s="254"/>
      <c r="S137" s="254"/>
      <c r="T137" s="255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56" t="s">
        <v>231</v>
      </c>
      <c r="AU137" s="256" t="s">
        <v>86</v>
      </c>
      <c r="AV137" s="14" t="s">
        <v>86</v>
      </c>
      <c r="AW137" s="14" t="s">
        <v>37</v>
      </c>
      <c r="AX137" s="14" t="s">
        <v>76</v>
      </c>
      <c r="AY137" s="256" t="s">
        <v>219</v>
      </c>
    </row>
    <row r="138" s="15" customFormat="1">
      <c r="A138" s="15"/>
      <c r="B138" s="257"/>
      <c r="C138" s="258"/>
      <c r="D138" s="229" t="s">
        <v>231</v>
      </c>
      <c r="E138" s="259" t="s">
        <v>1061</v>
      </c>
      <c r="F138" s="260" t="s">
        <v>236</v>
      </c>
      <c r="G138" s="258"/>
      <c r="H138" s="261">
        <v>8.3979999999999997</v>
      </c>
      <c r="I138" s="262"/>
      <c r="J138" s="258"/>
      <c r="K138" s="258"/>
      <c r="L138" s="263"/>
      <c r="M138" s="264"/>
      <c r="N138" s="265"/>
      <c r="O138" s="265"/>
      <c r="P138" s="265"/>
      <c r="Q138" s="265"/>
      <c r="R138" s="265"/>
      <c r="S138" s="265"/>
      <c r="T138" s="266"/>
      <c r="U138" s="15"/>
      <c r="V138" s="15"/>
      <c r="W138" s="15"/>
      <c r="X138" s="15"/>
      <c r="Y138" s="15"/>
      <c r="Z138" s="15"/>
      <c r="AA138" s="15"/>
      <c r="AB138" s="15"/>
      <c r="AC138" s="15"/>
      <c r="AD138" s="15"/>
      <c r="AE138" s="15"/>
      <c r="AT138" s="267" t="s">
        <v>231</v>
      </c>
      <c r="AU138" s="267" t="s">
        <v>86</v>
      </c>
      <c r="AV138" s="15" t="s">
        <v>225</v>
      </c>
      <c r="AW138" s="15" t="s">
        <v>37</v>
      </c>
      <c r="AX138" s="15" t="s">
        <v>84</v>
      </c>
      <c r="AY138" s="267" t="s">
        <v>219</v>
      </c>
    </row>
    <row r="139" s="2" customFormat="1" ht="16.5" customHeight="1">
      <c r="A139" s="40"/>
      <c r="B139" s="41"/>
      <c r="C139" s="216" t="s">
        <v>309</v>
      </c>
      <c r="D139" s="216" t="s">
        <v>221</v>
      </c>
      <c r="E139" s="217" t="s">
        <v>1108</v>
      </c>
      <c r="F139" s="218" t="s">
        <v>2951</v>
      </c>
      <c r="G139" s="219" t="s">
        <v>148</v>
      </c>
      <c r="H139" s="220">
        <v>1.077</v>
      </c>
      <c r="I139" s="221"/>
      <c r="J139" s="222">
        <f>ROUND(I139*H139,2)</f>
        <v>0</v>
      </c>
      <c r="K139" s="218" t="s">
        <v>19</v>
      </c>
      <c r="L139" s="46"/>
      <c r="M139" s="223" t="s">
        <v>19</v>
      </c>
      <c r="N139" s="224" t="s">
        <v>47</v>
      </c>
      <c r="O139" s="86"/>
      <c r="P139" s="225">
        <f>O139*H139</f>
        <v>0</v>
      </c>
      <c r="Q139" s="225">
        <v>0</v>
      </c>
      <c r="R139" s="225">
        <f>Q139*H139</f>
        <v>0</v>
      </c>
      <c r="S139" s="225">
        <v>0</v>
      </c>
      <c r="T139" s="226">
        <f>S139*H139</f>
        <v>0</v>
      </c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R139" s="227" t="s">
        <v>225</v>
      </c>
      <c r="AT139" s="227" t="s">
        <v>221</v>
      </c>
      <c r="AU139" s="227" t="s">
        <v>86</v>
      </c>
      <c r="AY139" s="19" t="s">
        <v>219</v>
      </c>
      <c r="BE139" s="228">
        <f>IF(N139="základní",J139,0)</f>
        <v>0</v>
      </c>
      <c r="BF139" s="228">
        <f>IF(N139="snížená",J139,0)</f>
        <v>0</v>
      </c>
      <c r="BG139" s="228">
        <f>IF(N139="zákl. přenesená",J139,0)</f>
        <v>0</v>
      </c>
      <c r="BH139" s="228">
        <f>IF(N139="sníž. přenesená",J139,0)</f>
        <v>0</v>
      </c>
      <c r="BI139" s="228">
        <f>IF(N139="nulová",J139,0)</f>
        <v>0</v>
      </c>
      <c r="BJ139" s="19" t="s">
        <v>84</v>
      </c>
      <c r="BK139" s="228">
        <f>ROUND(I139*H139,2)</f>
        <v>0</v>
      </c>
      <c r="BL139" s="19" t="s">
        <v>225</v>
      </c>
      <c r="BM139" s="227" t="s">
        <v>2952</v>
      </c>
    </row>
    <row r="140" s="2" customFormat="1">
      <c r="A140" s="40"/>
      <c r="B140" s="41"/>
      <c r="C140" s="42"/>
      <c r="D140" s="229" t="s">
        <v>227</v>
      </c>
      <c r="E140" s="42"/>
      <c r="F140" s="230" t="s">
        <v>2953</v>
      </c>
      <c r="G140" s="42"/>
      <c r="H140" s="42"/>
      <c r="I140" s="231"/>
      <c r="J140" s="42"/>
      <c r="K140" s="42"/>
      <c r="L140" s="46"/>
      <c r="M140" s="232"/>
      <c r="N140" s="233"/>
      <c r="O140" s="86"/>
      <c r="P140" s="86"/>
      <c r="Q140" s="86"/>
      <c r="R140" s="86"/>
      <c r="S140" s="86"/>
      <c r="T140" s="87"/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T140" s="19" t="s">
        <v>227</v>
      </c>
      <c r="AU140" s="19" t="s">
        <v>86</v>
      </c>
    </row>
    <row r="141" s="13" customFormat="1">
      <c r="A141" s="13"/>
      <c r="B141" s="236"/>
      <c r="C141" s="237"/>
      <c r="D141" s="229" t="s">
        <v>231</v>
      </c>
      <c r="E141" s="238" t="s">
        <v>19</v>
      </c>
      <c r="F141" s="239" t="s">
        <v>2949</v>
      </c>
      <c r="G141" s="237"/>
      <c r="H141" s="238" t="s">
        <v>19</v>
      </c>
      <c r="I141" s="240"/>
      <c r="J141" s="237"/>
      <c r="K141" s="237"/>
      <c r="L141" s="241"/>
      <c r="M141" s="242"/>
      <c r="N141" s="243"/>
      <c r="O141" s="243"/>
      <c r="P141" s="243"/>
      <c r="Q141" s="243"/>
      <c r="R141" s="243"/>
      <c r="S141" s="243"/>
      <c r="T141" s="244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5" t="s">
        <v>231</v>
      </c>
      <c r="AU141" s="245" t="s">
        <v>86</v>
      </c>
      <c r="AV141" s="13" t="s">
        <v>84</v>
      </c>
      <c r="AW141" s="13" t="s">
        <v>37</v>
      </c>
      <c r="AX141" s="13" t="s">
        <v>76</v>
      </c>
      <c r="AY141" s="245" t="s">
        <v>219</v>
      </c>
    </row>
    <row r="142" s="14" customFormat="1">
      <c r="A142" s="14"/>
      <c r="B142" s="246"/>
      <c r="C142" s="247"/>
      <c r="D142" s="229" t="s">
        <v>231</v>
      </c>
      <c r="E142" s="248" t="s">
        <v>19</v>
      </c>
      <c r="F142" s="249" t="s">
        <v>2954</v>
      </c>
      <c r="G142" s="247"/>
      <c r="H142" s="250">
        <v>0.090999999999999998</v>
      </c>
      <c r="I142" s="251"/>
      <c r="J142" s="247"/>
      <c r="K142" s="247"/>
      <c r="L142" s="252"/>
      <c r="M142" s="253"/>
      <c r="N142" s="254"/>
      <c r="O142" s="254"/>
      <c r="P142" s="254"/>
      <c r="Q142" s="254"/>
      <c r="R142" s="254"/>
      <c r="S142" s="254"/>
      <c r="T142" s="255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56" t="s">
        <v>231</v>
      </c>
      <c r="AU142" s="256" t="s">
        <v>86</v>
      </c>
      <c r="AV142" s="14" t="s">
        <v>86</v>
      </c>
      <c r="AW142" s="14" t="s">
        <v>37</v>
      </c>
      <c r="AX142" s="14" t="s">
        <v>76</v>
      </c>
      <c r="AY142" s="256" t="s">
        <v>219</v>
      </c>
    </row>
    <row r="143" s="14" customFormat="1">
      <c r="A143" s="14"/>
      <c r="B143" s="246"/>
      <c r="C143" s="247"/>
      <c r="D143" s="229" t="s">
        <v>231</v>
      </c>
      <c r="E143" s="248" t="s">
        <v>19</v>
      </c>
      <c r="F143" s="249" t="s">
        <v>2955</v>
      </c>
      <c r="G143" s="247"/>
      <c r="H143" s="250">
        <v>0.161</v>
      </c>
      <c r="I143" s="251"/>
      <c r="J143" s="247"/>
      <c r="K143" s="247"/>
      <c r="L143" s="252"/>
      <c r="M143" s="253"/>
      <c r="N143" s="254"/>
      <c r="O143" s="254"/>
      <c r="P143" s="254"/>
      <c r="Q143" s="254"/>
      <c r="R143" s="254"/>
      <c r="S143" s="254"/>
      <c r="T143" s="255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56" t="s">
        <v>231</v>
      </c>
      <c r="AU143" s="256" t="s">
        <v>86</v>
      </c>
      <c r="AV143" s="14" t="s">
        <v>86</v>
      </c>
      <c r="AW143" s="14" t="s">
        <v>37</v>
      </c>
      <c r="AX143" s="14" t="s">
        <v>76</v>
      </c>
      <c r="AY143" s="256" t="s">
        <v>219</v>
      </c>
    </row>
    <row r="144" s="14" customFormat="1">
      <c r="A144" s="14"/>
      <c r="B144" s="246"/>
      <c r="C144" s="247"/>
      <c r="D144" s="229" t="s">
        <v>231</v>
      </c>
      <c r="E144" s="248" t="s">
        <v>19</v>
      </c>
      <c r="F144" s="249" t="s">
        <v>2956</v>
      </c>
      <c r="G144" s="247"/>
      <c r="H144" s="250">
        <v>0.77000000000000002</v>
      </c>
      <c r="I144" s="251"/>
      <c r="J144" s="247"/>
      <c r="K144" s="247"/>
      <c r="L144" s="252"/>
      <c r="M144" s="253"/>
      <c r="N144" s="254"/>
      <c r="O144" s="254"/>
      <c r="P144" s="254"/>
      <c r="Q144" s="254"/>
      <c r="R144" s="254"/>
      <c r="S144" s="254"/>
      <c r="T144" s="255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56" t="s">
        <v>231</v>
      </c>
      <c r="AU144" s="256" t="s">
        <v>86</v>
      </c>
      <c r="AV144" s="14" t="s">
        <v>86</v>
      </c>
      <c r="AW144" s="14" t="s">
        <v>37</v>
      </c>
      <c r="AX144" s="14" t="s">
        <v>76</v>
      </c>
      <c r="AY144" s="256" t="s">
        <v>219</v>
      </c>
    </row>
    <row r="145" s="13" customFormat="1">
      <c r="A145" s="13"/>
      <c r="B145" s="236"/>
      <c r="C145" s="237"/>
      <c r="D145" s="229" t="s">
        <v>231</v>
      </c>
      <c r="E145" s="238" t="s">
        <v>19</v>
      </c>
      <c r="F145" s="239" t="s">
        <v>2957</v>
      </c>
      <c r="G145" s="237"/>
      <c r="H145" s="238" t="s">
        <v>19</v>
      </c>
      <c r="I145" s="240"/>
      <c r="J145" s="237"/>
      <c r="K145" s="237"/>
      <c r="L145" s="241"/>
      <c r="M145" s="242"/>
      <c r="N145" s="243"/>
      <c r="O145" s="243"/>
      <c r="P145" s="243"/>
      <c r="Q145" s="243"/>
      <c r="R145" s="243"/>
      <c r="S145" s="243"/>
      <c r="T145" s="244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5" t="s">
        <v>231</v>
      </c>
      <c r="AU145" s="245" t="s">
        <v>86</v>
      </c>
      <c r="AV145" s="13" t="s">
        <v>84</v>
      </c>
      <c r="AW145" s="13" t="s">
        <v>37</v>
      </c>
      <c r="AX145" s="13" t="s">
        <v>76</v>
      </c>
      <c r="AY145" s="245" t="s">
        <v>219</v>
      </c>
    </row>
    <row r="146" s="14" customFormat="1">
      <c r="A146" s="14"/>
      <c r="B146" s="246"/>
      <c r="C146" s="247"/>
      <c r="D146" s="229" t="s">
        <v>231</v>
      </c>
      <c r="E146" s="248" t="s">
        <v>19</v>
      </c>
      <c r="F146" s="249" t="s">
        <v>2958</v>
      </c>
      <c r="G146" s="247"/>
      <c r="H146" s="250">
        <v>0.055</v>
      </c>
      <c r="I146" s="251"/>
      <c r="J146" s="247"/>
      <c r="K146" s="247"/>
      <c r="L146" s="252"/>
      <c r="M146" s="253"/>
      <c r="N146" s="254"/>
      <c r="O146" s="254"/>
      <c r="P146" s="254"/>
      <c r="Q146" s="254"/>
      <c r="R146" s="254"/>
      <c r="S146" s="254"/>
      <c r="T146" s="255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56" t="s">
        <v>231</v>
      </c>
      <c r="AU146" s="256" t="s">
        <v>86</v>
      </c>
      <c r="AV146" s="14" t="s">
        <v>86</v>
      </c>
      <c r="AW146" s="14" t="s">
        <v>37</v>
      </c>
      <c r="AX146" s="14" t="s">
        <v>76</v>
      </c>
      <c r="AY146" s="256" t="s">
        <v>219</v>
      </c>
    </row>
    <row r="147" s="15" customFormat="1">
      <c r="A147" s="15"/>
      <c r="B147" s="257"/>
      <c r="C147" s="258"/>
      <c r="D147" s="229" t="s">
        <v>231</v>
      </c>
      <c r="E147" s="259" t="s">
        <v>19</v>
      </c>
      <c r="F147" s="260" t="s">
        <v>236</v>
      </c>
      <c r="G147" s="258"/>
      <c r="H147" s="261">
        <v>1.077</v>
      </c>
      <c r="I147" s="262"/>
      <c r="J147" s="258"/>
      <c r="K147" s="258"/>
      <c r="L147" s="263"/>
      <c r="M147" s="264"/>
      <c r="N147" s="265"/>
      <c r="O147" s="265"/>
      <c r="P147" s="265"/>
      <c r="Q147" s="265"/>
      <c r="R147" s="265"/>
      <c r="S147" s="265"/>
      <c r="T147" s="266"/>
      <c r="U147" s="15"/>
      <c r="V147" s="15"/>
      <c r="W147" s="15"/>
      <c r="X147" s="15"/>
      <c r="Y147" s="15"/>
      <c r="Z147" s="15"/>
      <c r="AA147" s="15"/>
      <c r="AB147" s="15"/>
      <c r="AC147" s="15"/>
      <c r="AD147" s="15"/>
      <c r="AE147" s="15"/>
      <c r="AT147" s="267" t="s">
        <v>231</v>
      </c>
      <c r="AU147" s="267" t="s">
        <v>86</v>
      </c>
      <c r="AV147" s="15" t="s">
        <v>225</v>
      </c>
      <c r="AW147" s="15" t="s">
        <v>37</v>
      </c>
      <c r="AX147" s="15" t="s">
        <v>84</v>
      </c>
      <c r="AY147" s="267" t="s">
        <v>219</v>
      </c>
    </row>
    <row r="148" s="2" customFormat="1" ht="16.5" customHeight="1">
      <c r="A148" s="40"/>
      <c r="B148" s="41"/>
      <c r="C148" s="216" t="s">
        <v>317</v>
      </c>
      <c r="D148" s="216" t="s">
        <v>221</v>
      </c>
      <c r="E148" s="217" t="s">
        <v>1131</v>
      </c>
      <c r="F148" s="218" t="s">
        <v>1132</v>
      </c>
      <c r="G148" s="219" t="s">
        <v>152</v>
      </c>
      <c r="H148" s="220">
        <v>13.372</v>
      </c>
      <c r="I148" s="221"/>
      <c r="J148" s="222">
        <f>ROUND(I148*H148,2)</f>
        <v>0</v>
      </c>
      <c r="K148" s="218" t="s">
        <v>224</v>
      </c>
      <c r="L148" s="46"/>
      <c r="M148" s="223" t="s">
        <v>19</v>
      </c>
      <c r="N148" s="224" t="s">
        <v>47</v>
      </c>
      <c r="O148" s="86"/>
      <c r="P148" s="225">
        <f>O148*H148</f>
        <v>0</v>
      </c>
      <c r="Q148" s="225">
        <v>0.00726</v>
      </c>
      <c r="R148" s="225">
        <f>Q148*H148</f>
        <v>0.097080719999999995</v>
      </c>
      <c r="S148" s="225">
        <v>0</v>
      </c>
      <c r="T148" s="226">
        <f>S148*H148</f>
        <v>0</v>
      </c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R148" s="227" t="s">
        <v>225</v>
      </c>
      <c r="AT148" s="227" t="s">
        <v>221</v>
      </c>
      <c r="AU148" s="227" t="s">
        <v>86</v>
      </c>
      <c r="AY148" s="19" t="s">
        <v>219</v>
      </c>
      <c r="BE148" s="228">
        <f>IF(N148="základní",J148,0)</f>
        <v>0</v>
      </c>
      <c r="BF148" s="228">
        <f>IF(N148="snížená",J148,0)</f>
        <v>0</v>
      </c>
      <c r="BG148" s="228">
        <f>IF(N148="zákl. přenesená",J148,0)</f>
        <v>0</v>
      </c>
      <c r="BH148" s="228">
        <f>IF(N148="sníž. přenesená",J148,0)</f>
        <v>0</v>
      </c>
      <c r="BI148" s="228">
        <f>IF(N148="nulová",J148,0)</f>
        <v>0</v>
      </c>
      <c r="BJ148" s="19" t="s">
        <v>84</v>
      </c>
      <c r="BK148" s="228">
        <f>ROUND(I148*H148,2)</f>
        <v>0</v>
      </c>
      <c r="BL148" s="19" t="s">
        <v>225</v>
      </c>
      <c r="BM148" s="227" t="s">
        <v>2959</v>
      </c>
    </row>
    <row r="149" s="2" customFormat="1">
      <c r="A149" s="40"/>
      <c r="B149" s="41"/>
      <c r="C149" s="42"/>
      <c r="D149" s="229" t="s">
        <v>227</v>
      </c>
      <c r="E149" s="42"/>
      <c r="F149" s="230" t="s">
        <v>1134</v>
      </c>
      <c r="G149" s="42"/>
      <c r="H149" s="42"/>
      <c r="I149" s="231"/>
      <c r="J149" s="42"/>
      <c r="K149" s="42"/>
      <c r="L149" s="46"/>
      <c r="M149" s="232"/>
      <c r="N149" s="233"/>
      <c r="O149" s="86"/>
      <c r="P149" s="86"/>
      <c r="Q149" s="86"/>
      <c r="R149" s="86"/>
      <c r="S149" s="86"/>
      <c r="T149" s="87"/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T149" s="19" t="s">
        <v>227</v>
      </c>
      <c r="AU149" s="19" t="s">
        <v>86</v>
      </c>
    </row>
    <row r="150" s="2" customFormat="1">
      <c r="A150" s="40"/>
      <c r="B150" s="41"/>
      <c r="C150" s="42"/>
      <c r="D150" s="234" t="s">
        <v>229</v>
      </c>
      <c r="E150" s="42"/>
      <c r="F150" s="235" t="s">
        <v>1135</v>
      </c>
      <c r="G150" s="42"/>
      <c r="H150" s="42"/>
      <c r="I150" s="231"/>
      <c r="J150" s="42"/>
      <c r="K150" s="42"/>
      <c r="L150" s="46"/>
      <c r="M150" s="232"/>
      <c r="N150" s="233"/>
      <c r="O150" s="86"/>
      <c r="P150" s="86"/>
      <c r="Q150" s="86"/>
      <c r="R150" s="86"/>
      <c r="S150" s="86"/>
      <c r="T150" s="87"/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T150" s="19" t="s">
        <v>229</v>
      </c>
      <c r="AU150" s="19" t="s">
        <v>86</v>
      </c>
    </row>
    <row r="151" s="13" customFormat="1">
      <c r="A151" s="13"/>
      <c r="B151" s="236"/>
      <c r="C151" s="237"/>
      <c r="D151" s="229" t="s">
        <v>231</v>
      </c>
      <c r="E151" s="238" t="s">
        <v>19</v>
      </c>
      <c r="F151" s="239" t="s">
        <v>2949</v>
      </c>
      <c r="G151" s="237"/>
      <c r="H151" s="238" t="s">
        <v>19</v>
      </c>
      <c r="I151" s="240"/>
      <c r="J151" s="237"/>
      <c r="K151" s="237"/>
      <c r="L151" s="241"/>
      <c r="M151" s="242"/>
      <c r="N151" s="243"/>
      <c r="O151" s="243"/>
      <c r="P151" s="243"/>
      <c r="Q151" s="243"/>
      <c r="R151" s="243"/>
      <c r="S151" s="243"/>
      <c r="T151" s="244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5" t="s">
        <v>231</v>
      </c>
      <c r="AU151" s="245" t="s">
        <v>86</v>
      </c>
      <c r="AV151" s="13" t="s">
        <v>84</v>
      </c>
      <c r="AW151" s="13" t="s">
        <v>37</v>
      </c>
      <c r="AX151" s="13" t="s">
        <v>76</v>
      </c>
      <c r="AY151" s="245" t="s">
        <v>219</v>
      </c>
    </row>
    <row r="152" s="14" customFormat="1">
      <c r="A152" s="14"/>
      <c r="B152" s="246"/>
      <c r="C152" s="247"/>
      <c r="D152" s="229" t="s">
        <v>231</v>
      </c>
      <c r="E152" s="248" t="s">
        <v>19</v>
      </c>
      <c r="F152" s="249" t="s">
        <v>2960</v>
      </c>
      <c r="G152" s="247"/>
      <c r="H152" s="250">
        <v>12.16</v>
      </c>
      <c r="I152" s="251"/>
      <c r="J152" s="247"/>
      <c r="K152" s="247"/>
      <c r="L152" s="252"/>
      <c r="M152" s="253"/>
      <c r="N152" s="254"/>
      <c r="O152" s="254"/>
      <c r="P152" s="254"/>
      <c r="Q152" s="254"/>
      <c r="R152" s="254"/>
      <c r="S152" s="254"/>
      <c r="T152" s="255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56" t="s">
        <v>231</v>
      </c>
      <c r="AU152" s="256" t="s">
        <v>86</v>
      </c>
      <c r="AV152" s="14" t="s">
        <v>86</v>
      </c>
      <c r="AW152" s="14" t="s">
        <v>37</v>
      </c>
      <c r="AX152" s="14" t="s">
        <v>76</v>
      </c>
      <c r="AY152" s="256" t="s">
        <v>219</v>
      </c>
    </row>
    <row r="153" s="14" customFormat="1">
      <c r="A153" s="14"/>
      <c r="B153" s="246"/>
      <c r="C153" s="247"/>
      <c r="D153" s="229" t="s">
        <v>231</v>
      </c>
      <c r="E153" s="248" t="s">
        <v>19</v>
      </c>
      <c r="F153" s="249" t="s">
        <v>2961</v>
      </c>
      <c r="G153" s="247"/>
      <c r="H153" s="250">
        <v>1.1020000000000001</v>
      </c>
      <c r="I153" s="251"/>
      <c r="J153" s="247"/>
      <c r="K153" s="247"/>
      <c r="L153" s="252"/>
      <c r="M153" s="253"/>
      <c r="N153" s="254"/>
      <c r="O153" s="254"/>
      <c r="P153" s="254"/>
      <c r="Q153" s="254"/>
      <c r="R153" s="254"/>
      <c r="S153" s="254"/>
      <c r="T153" s="255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56" t="s">
        <v>231</v>
      </c>
      <c r="AU153" s="256" t="s">
        <v>86</v>
      </c>
      <c r="AV153" s="14" t="s">
        <v>86</v>
      </c>
      <c r="AW153" s="14" t="s">
        <v>37</v>
      </c>
      <c r="AX153" s="14" t="s">
        <v>76</v>
      </c>
      <c r="AY153" s="256" t="s">
        <v>219</v>
      </c>
    </row>
    <row r="154" s="14" customFormat="1">
      <c r="A154" s="14"/>
      <c r="B154" s="246"/>
      <c r="C154" s="247"/>
      <c r="D154" s="229" t="s">
        <v>231</v>
      </c>
      <c r="E154" s="248" t="s">
        <v>19</v>
      </c>
      <c r="F154" s="249" t="s">
        <v>2962</v>
      </c>
      <c r="G154" s="247"/>
      <c r="H154" s="250">
        <v>0.11</v>
      </c>
      <c r="I154" s="251"/>
      <c r="J154" s="247"/>
      <c r="K154" s="247"/>
      <c r="L154" s="252"/>
      <c r="M154" s="253"/>
      <c r="N154" s="254"/>
      <c r="O154" s="254"/>
      <c r="P154" s="254"/>
      <c r="Q154" s="254"/>
      <c r="R154" s="254"/>
      <c r="S154" s="254"/>
      <c r="T154" s="255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56" t="s">
        <v>231</v>
      </c>
      <c r="AU154" s="256" t="s">
        <v>86</v>
      </c>
      <c r="AV154" s="14" t="s">
        <v>86</v>
      </c>
      <c r="AW154" s="14" t="s">
        <v>37</v>
      </c>
      <c r="AX154" s="14" t="s">
        <v>76</v>
      </c>
      <c r="AY154" s="256" t="s">
        <v>219</v>
      </c>
    </row>
    <row r="155" s="15" customFormat="1">
      <c r="A155" s="15"/>
      <c r="B155" s="257"/>
      <c r="C155" s="258"/>
      <c r="D155" s="229" t="s">
        <v>231</v>
      </c>
      <c r="E155" s="259" t="s">
        <v>2612</v>
      </c>
      <c r="F155" s="260" t="s">
        <v>236</v>
      </c>
      <c r="G155" s="258"/>
      <c r="H155" s="261">
        <v>13.372</v>
      </c>
      <c r="I155" s="262"/>
      <c r="J155" s="258"/>
      <c r="K155" s="258"/>
      <c r="L155" s="263"/>
      <c r="M155" s="264"/>
      <c r="N155" s="265"/>
      <c r="O155" s="265"/>
      <c r="P155" s="265"/>
      <c r="Q155" s="265"/>
      <c r="R155" s="265"/>
      <c r="S155" s="265"/>
      <c r="T155" s="266"/>
      <c r="U155" s="15"/>
      <c r="V155" s="15"/>
      <c r="W155" s="15"/>
      <c r="X155" s="15"/>
      <c r="Y155" s="15"/>
      <c r="Z155" s="15"/>
      <c r="AA155" s="15"/>
      <c r="AB155" s="15"/>
      <c r="AC155" s="15"/>
      <c r="AD155" s="15"/>
      <c r="AE155" s="15"/>
      <c r="AT155" s="267" t="s">
        <v>231</v>
      </c>
      <c r="AU155" s="267" t="s">
        <v>86</v>
      </c>
      <c r="AV155" s="15" t="s">
        <v>225</v>
      </c>
      <c r="AW155" s="15" t="s">
        <v>37</v>
      </c>
      <c r="AX155" s="15" t="s">
        <v>84</v>
      </c>
      <c r="AY155" s="267" t="s">
        <v>219</v>
      </c>
    </row>
    <row r="156" s="2" customFormat="1" ht="16.5" customHeight="1">
      <c r="A156" s="40"/>
      <c r="B156" s="41"/>
      <c r="C156" s="216" t="s">
        <v>327</v>
      </c>
      <c r="D156" s="216" t="s">
        <v>221</v>
      </c>
      <c r="E156" s="217" t="s">
        <v>2963</v>
      </c>
      <c r="F156" s="218" t="s">
        <v>2964</v>
      </c>
      <c r="G156" s="219" t="s">
        <v>152</v>
      </c>
      <c r="H156" s="220">
        <v>1.879</v>
      </c>
      <c r="I156" s="221"/>
      <c r="J156" s="222">
        <f>ROUND(I156*H156,2)</f>
        <v>0</v>
      </c>
      <c r="K156" s="218" t="s">
        <v>19</v>
      </c>
      <c r="L156" s="46"/>
      <c r="M156" s="223" t="s">
        <v>19</v>
      </c>
      <c r="N156" s="224" t="s">
        <v>47</v>
      </c>
      <c r="O156" s="86"/>
      <c r="P156" s="225">
        <f>O156*H156</f>
        <v>0</v>
      </c>
      <c r="Q156" s="225">
        <v>0.00726</v>
      </c>
      <c r="R156" s="225">
        <f>Q156*H156</f>
        <v>0.013641540000000001</v>
      </c>
      <c r="S156" s="225">
        <v>0</v>
      </c>
      <c r="T156" s="226">
        <f>S156*H156</f>
        <v>0</v>
      </c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R156" s="227" t="s">
        <v>225</v>
      </c>
      <c r="AT156" s="227" t="s">
        <v>221</v>
      </c>
      <c r="AU156" s="227" t="s">
        <v>86</v>
      </c>
      <c r="AY156" s="19" t="s">
        <v>219</v>
      </c>
      <c r="BE156" s="228">
        <f>IF(N156="základní",J156,0)</f>
        <v>0</v>
      </c>
      <c r="BF156" s="228">
        <f>IF(N156="snížená",J156,0)</f>
        <v>0</v>
      </c>
      <c r="BG156" s="228">
        <f>IF(N156="zákl. přenesená",J156,0)</f>
        <v>0</v>
      </c>
      <c r="BH156" s="228">
        <f>IF(N156="sníž. přenesená",J156,0)</f>
        <v>0</v>
      </c>
      <c r="BI156" s="228">
        <f>IF(N156="nulová",J156,0)</f>
        <v>0</v>
      </c>
      <c r="BJ156" s="19" t="s">
        <v>84</v>
      </c>
      <c r="BK156" s="228">
        <f>ROUND(I156*H156,2)</f>
        <v>0</v>
      </c>
      <c r="BL156" s="19" t="s">
        <v>225</v>
      </c>
      <c r="BM156" s="227" t="s">
        <v>2965</v>
      </c>
    </row>
    <row r="157" s="2" customFormat="1">
      <c r="A157" s="40"/>
      <c r="B157" s="41"/>
      <c r="C157" s="42"/>
      <c r="D157" s="229" t="s">
        <v>227</v>
      </c>
      <c r="E157" s="42"/>
      <c r="F157" s="230" t="s">
        <v>1134</v>
      </c>
      <c r="G157" s="42"/>
      <c r="H157" s="42"/>
      <c r="I157" s="231"/>
      <c r="J157" s="42"/>
      <c r="K157" s="42"/>
      <c r="L157" s="46"/>
      <c r="M157" s="232"/>
      <c r="N157" s="233"/>
      <c r="O157" s="86"/>
      <c r="P157" s="86"/>
      <c r="Q157" s="86"/>
      <c r="R157" s="86"/>
      <c r="S157" s="86"/>
      <c r="T157" s="87"/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T157" s="19" t="s">
        <v>227</v>
      </c>
      <c r="AU157" s="19" t="s">
        <v>86</v>
      </c>
    </row>
    <row r="158" s="13" customFormat="1">
      <c r="A158" s="13"/>
      <c r="B158" s="236"/>
      <c r="C158" s="237"/>
      <c r="D158" s="229" t="s">
        <v>231</v>
      </c>
      <c r="E158" s="238" t="s">
        <v>19</v>
      </c>
      <c r="F158" s="239" t="s">
        <v>2966</v>
      </c>
      <c r="G158" s="237"/>
      <c r="H158" s="238" t="s">
        <v>19</v>
      </c>
      <c r="I158" s="240"/>
      <c r="J158" s="237"/>
      <c r="K158" s="237"/>
      <c r="L158" s="241"/>
      <c r="M158" s="242"/>
      <c r="N158" s="243"/>
      <c r="O158" s="243"/>
      <c r="P158" s="243"/>
      <c r="Q158" s="243"/>
      <c r="R158" s="243"/>
      <c r="S158" s="243"/>
      <c r="T158" s="244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5" t="s">
        <v>231</v>
      </c>
      <c r="AU158" s="245" t="s">
        <v>86</v>
      </c>
      <c r="AV158" s="13" t="s">
        <v>84</v>
      </c>
      <c r="AW158" s="13" t="s">
        <v>37</v>
      </c>
      <c r="AX158" s="13" t="s">
        <v>76</v>
      </c>
      <c r="AY158" s="245" t="s">
        <v>219</v>
      </c>
    </row>
    <row r="159" s="14" customFormat="1">
      <c r="A159" s="14"/>
      <c r="B159" s="246"/>
      <c r="C159" s="247"/>
      <c r="D159" s="229" t="s">
        <v>231</v>
      </c>
      <c r="E159" s="248" t="s">
        <v>19</v>
      </c>
      <c r="F159" s="249" t="s">
        <v>2967</v>
      </c>
      <c r="G159" s="247"/>
      <c r="H159" s="250">
        <v>1.879</v>
      </c>
      <c r="I159" s="251"/>
      <c r="J159" s="247"/>
      <c r="K159" s="247"/>
      <c r="L159" s="252"/>
      <c r="M159" s="253"/>
      <c r="N159" s="254"/>
      <c r="O159" s="254"/>
      <c r="P159" s="254"/>
      <c r="Q159" s="254"/>
      <c r="R159" s="254"/>
      <c r="S159" s="254"/>
      <c r="T159" s="255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56" t="s">
        <v>231</v>
      </c>
      <c r="AU159" s="256" t="s">
        <v>86</v>
      </c>
      <c r="AV159" s="14" t="s">
        <v>86</v>
      </c>
      <c r="AW159" s="14" t="s">
        <v>37</v>
      </c>
      <c r="AX159" s="14" t="s">
        <v>76</v>
      </c>
      <c r="AY159" s="256" t="s">
        <v>219</v>
      </c>
    </row>
    <row r="160" s="15" customFormat="1">
      <c r="A160" s="15"/>
      <c r="B160" s="257"/>
      <c r="C160" s="258"/>
      <c r="D160" s="229" t="s">
        <v>231</v>
      </c>
      <c r="E160" s="259" t="s">
        <v>2883</v>
      </c>
      <c r="F160" s="260" t="s">
        <v>236</v>
      </c>
      <c r="G160" s="258"/>
      <c r="H160" s="261">
        <v>1.879</v>
      </c>
      <c r="I160" s="262"/>
      <c r="J160" s="258"/>
      <c r="K160" s="258"/>
      <c r="L160" s="263"/>
      <c r="M160" s="264"/>
      <c r="N160" s="265"/>
      <c r="O160" s="265"/>
      <c r="P160" s="265"/>
      <c r="Q160" s="265"/>
      <c r="R160" s="265"/>
      <c r="S160" s="265"/>
      <c r="T160" s="266"/>
      <c r="U160" s="15"/>
      <c r="V160" s="15"/>
      <c r="W160" s="15"/>
      <c r="X160" s="15"/>
      <c r="Y160" s="15"/>
      <c r="Z160" s="15"/>
      <c r="AA160" s="15"/>
      <c r="AB160" s="15"/>
      <c r="AC160" s="15"/>
      <c r="AD160" s="15"/>
      <c r="AE160" s="15"/>
      <c r="AT160" s="267" t="s">
        <v>231</v>
      </c>
      <c r="AU160" s="267" t="s">
        <v>86</v>
      </c>
      <c r="AV160" s="15" t="s">
        <v>225</v>
      </c>
      <c r="AW160" s="15" t="s">
        <v>37</v>
      </c>
      <c r="AX160" s="15" t="s">
        <v>84</v>
      </c>
      <c r="AY160" s="267" t="s">
        <v>219</v>
      </c>
    </row>
    <row r="161" s="2" customFormat="1" ht="16.5" customHeight="1">
      <c r="A161" s="40"/>
      <c r="B161" s="41"/>
      <c r="C161" s="216" t="s">
        <v>334</v>
      </c>
      <c r="D161" s="216" t="s">
        <v>221</v>
      </c>
      <c r="E161" s="217" t="s">
        <v>1155</v>
      </c>
      <c r="F161" s="218" t="s">
        <v>1156</v>
      </c>
      <c r="G161" s="219" t="s">
        <v>152</v>
      </c>
      <c r="H161" s="220">
        <v>13.372</v>
      </c>
      <c r="I161" s="221"/>
      <c r="J161" s="222">
        <f>ROUND(I161*H161,2)</f>
        <v>0</v>
      </c>
      <c r="K161" s="218" t="s">
        <v>224</v>
      </c>
      <c r="L161" s="46"/>
      <c r="M161" s="223" t="s">
        <v>19</v>
      </c>
      <c r="N161" s="224" t="s">
        <v>47</v>
      </c>
      <c r="O161" s="86"/>
      <c r="P161" s="225">
        <f>O161*H161</f>
        <v>0</v>
      </c>
      <c r="Q161" s="225">
        <v>0.00085999999999999998</v>
      </c>
      <c r="R161" s="225">
        <f>Q161*H161</f>
        <v>0.01149992</v>
      </c>
      <c r="S161" s="225">
        <v>0</v>
      </c>
      <c r="T161" s="226">
        <f>S161*H161</f>
        <v>0</v>
      </c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R161" s="227" t="s">
        <v>225</v>
      </c>
      <c r="AT161" s="227" t="s">
        <v>221</v>
      </c>
      <c r="AU161" s="227" t="s">
        <v>86</v>
      </c>
      <c r="AY161" s="19" t="s">
        <v>219</v>
      </c>
      <c r="BE161" s="228">
        <f>IF(N161="základní",J161,0)</f>
        <v>0</v>
      </c>
      <c r="BF161" s="228">
        <f>IF(N161="snížená",J161,0)</f>
        <v>0</v>
      </c>
      <c r="BG161" s="228">
        <f>IF(N161="zákl. přenesená",J161,0)</f>
        <v>0</v>
      </c>
      <c r="BH161" s="228">
        <f>IF(N161="sníž. přenesená",J161,0)</f>
        <v>0</v>
      </c>
      <c r="BI161" s="228">
        <f>IF(N161="nulová",J161,0)</f>
        <v>0</v>
      </c>
      <c r="BJ161" s="19" t="s">
        <v>84</v>
      </c>
      <c r="BK161" s="228">
        <f>ROUND(I161*H161,2)</f>
        <v>0</v>
      </c>
      <c r="BL161" s="19" t="s">
        <v>225</v>
      </c>
      <c r="BM161" s="227" t="s">
        <v>2968</v>
      </c>
    </row>
    <row r="162" s="2" customFormat="1">
      <c r="A162" s="40"/>
      <c r="B162" s="41"/>
      <c r="C162" s="42"/>
      <c r="D162" s="229" t="s">
        <v>227</v>
      </c>
      <c r="E162" s="42"/>
      <c r="F162" s="230" t="s">
        <v>1158</v>
      </c>
      <c r="G162" s="42"/>
      <c r="H162" s="42"/>
      <c r="I162" s="231"/>
      <c r="J162" s="42"/>
      <c r="K162" s="42"/>
      <c r="L162" s="46"/>
      <c r="M162" s="232"/>
      <c r="N162" s="233"/>
      <c r="O162" s="86"/>
      <c r="P162" s="86"/>
      <c r="Q162" s="86"/>
      <c r="R162" s="86"/>
      <c r="S162" s="86"/>
      <c r="T162" s="87"/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T162" s="19" t="s">
        <v>227</v>
      </c>
      <c r="AU162" s="19" t="s">
        <v>86</v>
      </c>
    </row>
    <row r="163" s="2" customFormat="1">
      <c r="A163" s="40"/>
      <c r="B163" s="41"/>
      <c r="C163" s="42"/>
      <c r="D163" s="234" t="s">
        <v>229</v>
      </c>
      <c r="E163" s="42"/>
      <c r="F163" s="235" t="s">
        <v>1159</v>
      </c>
      <c r="G163" s="42"/>
      <c r="H163" s="42"/>
      <c r="I163" s="231"/>
      <c r="J163" s="42"/>
      <c r="K163" s="42"/>
      <c r="L163" s="46"/>
      <c r="M163" s="232"/>
      <c r="N163" s="233"/>
      <c r="O163" s="86"/>
      <c r="P163" s="86"/>
      <c r="Q163" s="86"/>
      <c r="R163" s="86"/>
      <c r="S163" s="86"/>
      <c r="T163" s="87"/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  <c r="AT163" s="19" t="s">
        <v>229</v>
      </c>
      <c r="AU163" s="19" t="s">
        <v>86</v>
      </c>
    </row>
    <row r="164" s="14" customFormat="1">
      <c r="A164" s="14"/>
      <c r="B164" s="246"/>
      <c r="C164" s="247"/>
      <c r="D164" s="229" t="s">
        <v>231</v>
      </c>
      <c r="E164" s="248" t="s">
        <v>19</v>
      </c>
      <c r="F164" s="249" t="s">
        <v>2612</v>
      </c>
      <c r="G164" s="247"/>
      <c r="H164" s="250">
        <v>13.372</v>
      </c>
      <c r="I164" s="251"/>
      <c r="J164" s="247"/>
      <c r="K164" s="247"/>
      <c r="L164" s="252"/>
      <c r="M164" s="253"/>
      <c r="N164" s="254"/>
      <c r="O164" s="254"/>
      <c r="P164" s="254"/>
      <c r="Q164" s="254"/>
      <c r="R164" s="254"/>
      <c r="S164" s="254"/>
      <c r="T164" s="255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56" t="s">
        <v>231</v>
      </c>
      <c r="AU164" s="256" t="s">
        <v>86</v>
      </c>
      <c r="AV164" s="14" t="s">
        <v>86</v>
      </c>
      <c r="AW164" s="14" t="s">
        <v>37</v>
      </c>
      <c r="AX164" s="14" t="s">
        <v>84</v>
      </c>
      <c r="AY164" s="256" t="s">
        <v>219</v>
      </c>
    </row>
    <row r="165" s="2" customFormat="1" ht="16.5" customHeight="1">
      <c r="A165" s="40"/>
      <c r="B165" s="41"/>
      <c r="C165" s="216" t="s">
        <v>341</v>
      </c>
      <c r="D165" s="216" t="s">
        <v>221</v>
      </c>
      <c r="E165" s="217" t="s">
        <v>2969</v>
      </c>
      <c r="F165" s="218" t="s">
        <v>1609</v>
      </c>
      <c r="G165" s="219" t="s">
        <v>152</v>
      </c>
      <c r="H165" s="220">
        <v>1.879</v>
      </c>
      <c r="I165" s="221"/>
      <c r="J165" s="222">
        <f>ROUND(I165*H165,2)</f>
        <v>0</v>
      </c>
      <c r="K165" s="218" t="s">
        <v>19</v>
      </c>
      <c r="L165" s="46"/>
      <c r="M165" s="223" t="s">
        <v>19</v>
      </c>
      <c r="N165" s="224" t="s">
        <v>47</v>
      </c>
      <c r="O165" s="86"/>
      <c r="P165" s="225">
        <f>O165*H165</f>
        <v>0</v>
      </c>
      <c r="Q165" s="225">
        <v>0.00085999999999999998</v>
      </c>
      <c r="R165" s="225">
        <f>Q165*H165</f>
        <v>0.00161594</v>
      </c>
      <c r="S165" s="225">
        <v>0</v>
      </c>
      <c r="T165" s="226">
        <f>S165*H165</f>
        <v>0</v>
      </c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R165" s="227" t="s">
        <v>225</v>
      </c>
      <c r="AT165" s="227" t="s">
        <v>221</v>
      </c>
      <c r="AU165" s="227" t="s">
        <v>86</v>
      </c>
      <c r="AY165" s="19" t="s">
        <v>219</v>
      </c>
      <c r="BE165" s="228">
        <f>IF(N165="základní",J165,0)</f>
        <v>0</v>
      </c>
      <c r="BF165" s="228">
        <f>IF(N165="snížená",J165,0)</f>
        <v>0</v>
      </c>
      <c r="BG165" s="228">
        <f>IF(N165="zákl. přenesená",J165,0)</f>
        <v>0</v>
      </c>
      <c r="BH165" s="228">
        <f>IF(N165="sníž. přenesená",J165,0)</f>
        <v>0</v>
      </c>
      <c r="BI165" s="228">
        <f>IF(N165="nulová",J165,0)</f>
        <v>0</v>
      </c>
      <c r="BJ165" s="19" t="s">
        <v>84</v>
      </c>
      <c r="BK165" s="228">
        <f>ROUND(I165*H165,2)</f>
        <v>0</v>
      </c>
      <c r="BL165" s="19" t="s">
        <v>225</v>
      </c>
      <c r="BM165" s="227" t="s">
        <v>2970</v>
      </c>
    </row>
    <row r="166" s="2" customFormat="1">
      <c r="A166" s="40"/>
      <c r="B166" s="41"/>
      <c r="C166" s="42"/>
      <c r="D166" s="229" t="s">
        <v>227</v>
      </c>
      <c r="E166" s="42"/>
      <c r="F166" s="230" t="s">
        <v>1158</v>
      </c>
      <c r="G166" s="42"/>
      <c r="H166" s="42"/>
      <c r="I166" s="231"/>
      <c r="J166" s="42"/>
      <c r="K166" s="42"/>
      <c r="L166" s="46"/>
      <c r="M166" s="232"/>
      <c r="N166" s="233"/>
      <c r="O166" s="86"/>
      <c r="P166" s="86"/>
      <c r="Q166" s="86"/>
      <c r="R166" s="86"/>
      <c r="S166" s="86"/>
      <c r="T166" s="87"/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T166" s="19" t="s">
        <v>227</v>
      </c>
      <c r="AU166" s="19" t="s">
        <v>86</v>
      </c>
    </row>
    <row r="167" s="14" customFormat="1">
      <c r="A167" s="14"/>
      <c r="B167" s="246"/>
      <c r="C167" s="247"/>
      <c r="D167" s="229" t="s">
        <v>231</v>
      </c>
      <c r="E167" s="248" t="s">
        <v>19</v>
      </c>
      <c r="F167" s="249" t="s">
        <v>2883</v>
      </c>
      <c r="G167" s="247"/>
      <c r="H167" s="250">
        <v>1.879</v>
      </c>
      <c r="I167" s="251"/>
      <c r="J167" s="247"/>
      <c r="K167" s="247"/>
      <c r="L167" s="252"/>
      <c r="M167" s="253"/>
      <c r="N167" s="254"/>
      <c r="O167" s="254"/>
      <c r="P167" s="254"/>
      <c r="Q167" s="254"/>
      <c r="R167" s="254"/>
      <c r="S167" s="254"/>
      <c r="T167" s="255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56" t="s">
        <v>231</v>
      </c>
      <c r="AU167" s="256" t="s">
        <v>86</v>
      </c>
      <c r="AV167" s="14" t="s">
        <v>86</v>
      </c>
      <c r="AW167" s="14" t="s">
        <v>37</v>
      </c>
      <c r="AX167" s="14" t="s">
        <v>84</v>
      </c>
      <c r="AY167" s="256" t="s">
        <v>219</v>
      </c>
    </row>
    <row r="168" s="2" customFormat="1" ht="16.5" customHeight="1">
      <c r="A168" s="40"/>
      <c r="B168" s="41"/>
      <c r="C168" s="216" t="s">
        <v>348</v>
      </c>
      <c r="D168" s="216" t="s">
        <v>221</v>
      </c>
      <c r="E168" s="217" t="s">
        <v>2971</v>
      </c>
      <c r="F168" s="218" t="s">
        <v>2972</v>
      </c>
      <c r="G168" s="219" t="s">
        <v>182</v>
      </c>
      <c r="H168" s="220">
        <v>0.14699999999999999</v>
      </c>
      <c r="I168" s="221"/>
      <c r="J168" s="222">
        <f>ROUND(I168*H168,2)</f>
        <v>0</v>
      </c>
      <c r="K168" s="218" t="s">
        <v>224</v>
      </c>
      <c r="L168" s="46"/>
      <c r="M168" s="223" t="s">
        <v>19</v>
      </c>
      <c r="N168" s="224" t="s">
        <v>47</v>
      </c>
      <c r="O168" s="86"/>
      <c r="P168" s="225">
        <f>O168*H168</f>
        <v>0</v>
      </c>
      <c r="Q168" s="225">
        <v>1.03955</v>
      </c>
      <c r="R168" s="225">
        <f>Q168*H168</f>
        <v>0.15281385</v>
      </c>
      <c r="S168" s="225">
        <v>0</v>
      </c>
      <c r="T168" s="226">
        <f>S168*H168</f>
        <v>0</v>
      </c>
      <c r="U168" s="40"/>
      <c r="V168" s="40"/>
      <c r="W168" s="40"/>
      <c r="X168" s="40"/>
      <c r="Y168" s="40"/>
      <c r="Z168" s="40"/>
      <c r="AA168" s="40"/>
      <c r="AB168" s="40"/>
      <c r="AC168" s="40"/>
      <c r="AD168" s="40"/>
      <c r="AE168" s="40"/>
      <c r="AR168" s="227" t="s">
        <v>225</v>
      </c>
      <c r="AT168" s="227" t="s">
        <v>221</v>
      </c>
      <c r="AU168" s="227" t="s">
        <v>86</v>
      </c>
      <c r="AY168" s="19" t="s">
        <v>219</v>
      </c>
      <c r="BE168" s="228">
        <f>IF(N168="základní",J168,0)</f>
        <v>0</v>
      </c>
      <c r="BF168" s="228">
        <f>IF(N168="snížená",J168,0)</f>
        <v>0</v>
      </c>
      <c r="BG168" s="228">
        <f>IF(N168="zákl. přenesená",J168,0)</f>
        <v>0</v>
      </c>
      <c r="BH168" s="228">
        <f>IF(N168="sníž. přenesená",J168,0)</f>
        <v>0</v>
      </c>
      <c r="BI168" s="228">
        <f>IF(N168="nulová",J168,0)</f>
        <v>0</v>
      </c>
      <c r="BJ168" s="19" t="s">
        <v>84</v>
      </c>
      <c r="BK168" s="228">
        <f>ROUND(I168*H168,2)</f>
        <v>0</v>
      </c>
      <c r="BL168" s="19" t="s">
        <v>225</v>
      </c>
      <c r="BM168" s="227" t="s">
        <v>2973</v>
      </c>
    </row>
    <row r="169" s="2" customFormat="1">
      <c r="A169" s="40"/>
      <c r="B169" s="41"/>
      <c r="C169" s="42"/>
      <c r="D169" s="229" t="s">
        <v>227</v>
      </c>
      <c r="E169" s="42"/>
      <c r="F169" s="230" t="s">
        <v>2974</v>
      </c>
      <c r="G169" s="42"/>
      <c r="H169" s="42"/>
      <c r="I169" s="231"/>
      <c r="J169" s="42"/>
      <c r="K169" s="42"/>
      <c r="L169" s="46"/>
      <c r="M169" s="232"/>
      <c r="N169" s="233"/>
      <c r="O169" s="86"/>
      <c r="P169" s="86"/>
      <c r="Q169" s="86"/>
      <c r="R169" s="86"/>
      <c r="S169" s="86"/>
      <c r="T169" s="87"/>
      <c r="U169" s="40"/>
      <c r="V169" s="40"/>
      <c r="W169" s="40"/>
      <c r="X169" s="40"/>
      <c r="Y169" s="40"/>
      <c r="Z169" s="40"/>
      <c r="AA169" s="40"/>
      <c r="AB169" s="40"/>
      <c r="AC169" s="40"/>
      <c r="AD169" s="40"/>
      <c r="AE169" s="40"/>
      <c r="AT169" s="19" t="s">
        <v>227</v>
      </c>
      <c r="AU169" s="19" t="s">
        <v>86</v>
      </c>
    </row>
    <row r="170" s="2" customFormat="1">
      <c r="A170" s="40"/>
      <c r="B170" s="41"/>
      <c r="C170" s="42"/>
      <c r="D170" s="234" t="s">
        <v>229</v>
      </c>
      <c r="E170" s="42"/>
      <c r="F170" s="235" t="s">
        <v>2975</v>
      </c>
      <c r="G170" s="42"/>
      <c r="H170" s="42"/>
      <c r="I170" s="231"/>
      <c r="J170" s="42"/>
      <c r="K170" s="42"/>
      <c r="L170" s="46"/>
      <c r="M170" s="232"/>
      <c r="N170" s="233"/>
      <c r="O170" s="86"/>
      <c r="P170" s="86"/>
      <c r="Q170" s="86"/>
      <c r="R170" s="86"/>
      <c r="S170" s="86"/>
      <c r="T170" s="87"/>
      <c r="U170" s="40"/>
      <c r="V170" s="40"/>
      <c r="W170" s="40"/>
      <c r="X170" s="40"/>
      <c r="Y170" s="40"/>
      <c r="Z170" s="40"/>
      <c r="AA170" s="40"/>
      <c r="AB170" s="40"/>
      <c r="AC170" s="40"/>
      <c r="AD170" s="40"/>
      <c r="AE170" s="40"/>
      <c r="AT170" s="19" t="s">
        <v>229</v>
      </c>
      <c r="AU170" s="19" t="s">
        <v>86</v>
      </c>
    </row>
    <row r="171" s="13" customFormat="1">
      <c r="A171" s="13"/>
      <c r="B171" s="236"/>
      <c r="C171" s="237"/>
      <c r="D171" s="229" t="s">
        <v>231</v>
      </c>
      <c r="E171" s="238" t="s">
        <v>19</v>
      </c>
      <c r="F171" s="239" t="s">
        <v>2949</v>
      </c>
      <c r="G171" s="237"/>
      <c r="H171" s="238" t="s">
        <v>19</v>
      </c>
      <c r="I171" s="240"/>
      <c r="J171" s="237"/>
      <c r="K171" s="237"/>
      <c r="L171" s="241"/>
      <c r="M171" s="242"/>
      <c r="N171" s="243"/>
      <c r="O171" s="243"/>
      <c r="P171" s="243"/>
      <c r="Q171" s="243"/>
      <c r="R171" s="243"/>
      <c r="S171" s="243"/>
      <c r="T171" s="244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5" t="s">
        <v>231</v>
      </c>
      <c r="AU171" s="245" t="s">
        <v>86</v>
      </c>
      <c r="AV171" s="13" t="s">
        <v>84</v>
      </c>
      <c r="AW171" s="13" t="s">
        <v>37</v>
      </c>
      <c r="AX171" s="13" t="s">
        <v>76</v>
      </c>
      <c r="AY171" s="245" t="s">
        <v>219</v>
      </c>
    </row>
    <row r="172" s="14" customFormat="1">
      <c r="A172" s="14"/>
      <c r="B172" s="246"/>
      <c r="C172" s="247"/>
      <c r="D172" s="229" t="s">
        <v>231</v>
      </c>
      <c r="E172" s="248" t="s">
        <v>19</v>
      </c>
      <c r="F172" s="249" t="s">
        <v>2976</v>
      </c>
      <c r="G172" s="247"/>
      <c r="H172" s="250">
        <v>0.13700000000000001</v>
      </c>
      <c r="I172" s="251"/>
      <c r="J172" s="247"/>
      <c r="K172" s="247"/>
      <c r="L172" s="252"/>
      <c r="M172" s="253"/>
      <c r="N172" s="254"/>
      <c r="O172" s="254"/>
      <c r="P172" s="254"/>
      <c r="Q172" s="254"/>
      <c r="R172" s="254"/>
      <c r="S172" s="254"/>
      <c r="T172" s="255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56" t="s">
        <v>231</v>
      </c>
      <c r="AU172" s="256" t="s">
        <v>86</v>
      </c>
      <c r="AV172" s="14" t="s">
        <v>86</v>
      </c>
      <c r="AW172" s="14" t="s">
        <v>37</v>
      </c>
      <c r="AX172" s="14" t="s">
        <v>76</v>
      </c>
      <c r="AY172" s="256" t="s">
        <v>219</v>
      </c>
    </row>
    <row r="173" s="14" customFormat="1">
      <c r="A173" s="14"/>
      <c r="B173" s="246"/>
      <c r="C173" s="247"/>
      <c r="D173" s="229" t="s">
        <v>231</v>
      </c>
      <c r="E173" s="248" t="s">
        <v>19</v>
      </c>
      <c r="F173" s="249" t="s">
        <v>2977</v>
      </c>
      <c r="G173" s="247"/>
      <c r="H173" s="250">
        <v>0.01</v>
      </c>
      <c r="I173" s="251"/>
      <c r="J173" s="247"/>
      <c r="K173" s="247"/>
      <c r="L173" s="252"/>
      <c r="M173" s="253"/>
      <c r="N173" s="254"/>
      <c r="O173" s="254"/>
      <c r="P173" s="254"/>
      <c r="Q173" s="254"/>
      <c r="R173" s="254"/>
      <c r="S173" s="254"/>
      <c r="T173" s="255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56" t="s">
        <v>231</v>
      </c>
      <c r="AU173" s="256" t="s">
        <v>86</v>
      </c>
      <c r="AV173" s="14" t="s">
        <v>86</v>
      </c>
      <c r="AW173" s="14" t="s">
        <v>37</v>
      </c>
      <c r="AX173" s="14" t="s">
        <v>76</v>
      </c>
      <c r="AY173" s="256" t="s">
        <v>219</v>
      </c>
    </row>
    <row r="174" s="15" customFormat="1">
      <c r="A174" s="15"/>
      <c r="B174" s="257"/>
      <c r="C174" s="258"/>
      <c r="D174" s="229" t="s">
        <v>231</v>
      </c>
      <c r="E174" s="259" t="s">
        <v>19</v>
      </c>
      <c r="F174" s="260" t="s">
        <v>236</v>
      </c>
      <c r="G174" s="258"/>
      <c r="H174" s="261">
        <v>0.14699999999999999</v>
      </c>
      <c r="I174" s="262"/>
      <c r="J174" s="258"/>
      <c r="K174" s="258"/>
      <c r="L174" s="263"/>
      <c r="M174" s="264"/>
      <c r="N174" s="265"/>
      <c r="O174" s="265"/>
      <c r="P174" s="265"/>
      <c r="Q174" s="265"/>
      <c r="R174" s="265"/>
      <c r="S174" s="265"/>
      <c r="T174" s="266"/>
      <c r="U174" s="15"/>
      <c r="V174" s="15"/>
      <c r="W174" s="15"/>
      <c r="X174" s="15"/>
      <c r="Y174" s="15"/>
      <c r="Z174" s="15"/>
      <c r="AA174" s="15"/>
      <c r="AB174" s="15"/>
      <c r="AC174" s="15"/>
      <c r="AD174" s="15"/>
      <c r="AE174" s="15"/>
      <c r="AT174" s="267" t="s">
        <v>231</v>
      </c>
      <c r="AU174" s="267" t="s">
        <v>86</v>
      </c>
      <c r="AV174" s="15" t="s">
        <v>225</v>
      </c>
      <c r="AW174" s="15" t="s">
        <v>37</v>
      </c>
      <c r="AX174" s="15" t="s">
        <v>84</v>
      </c>
      <c r="AY174" s="267" t="s">
        <v>219</v>
      </c>
    </row>
    <row r="175" s="12" customFormat="1" ht="22.8" customHeight="1">
      <c r="A175" s="12"/>
      <c r="B175" s="200"/>
      <c r="C175" s="201"/>
      <c r="D175" s="202" t="s">
        <v>75</v>
      </c>
      <c r="E175" s="214" t="s">
        <v>309</v>
      </c>
      <c r="F175" s="214" t="s">
        <v>384</v>
      </c>
      <c r="G175" s="201"/>
      <c r="H175" s="201"/>
      <c r="I175" s="204"/>
      <c r="J175" s="215">
        <f>BK175</f>
        <v>0</v>
      </c>
      <c r="K175" s="201"/>
      <c r="L175" s="206"/>
      <c r="M175" s="207"/>
      <c r="N175" s="208"/>
      <c r="O175" s="208"/>
      <c r="P175" s="209">
        <f>SUM(P176:P258)</f>
        <v>0</v>
      </c>
      <c r="Q175" s="208"/>
      <c r="R175" s="209">
        <f>SUM(R176:R258)</f>
        <v>0.1221014</v>
      </c>
      <c r="S175" s="208"/>
      <c r="T175" s="210">
        <f>SUM(T176:T258)</f>
        <v>17.048449999999999</v>
      </c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R175" s="211" t="s">
        <v>84</v>
      </c>
      <c r="AT175" s="212" t="s">
        <v>75</v>
      </c>
      <c r="AU175" s="212" t="s">
        <v>84</v>
      </c>
      <c r="AY175" s="211" t="s">
        <v>219</v>
      </c>
      <c r="BK175" s="213">
        <f>SUM(BK176:BK258)</f>
        <v>0</v>
      </c>
    </row>
    <row r="176" s="2" customFormat="1" ht="21.75" customHeight="1">
      <c r="A176" s="40"/>
      <c r="B176" s="41"/>
      <c r="C176" s="216" t="s">
        <v>8</v>
      </c>
      <c r="D176" s="216" t="s">
        <v>221</v>
      </c>
      <c r="E176" s="217" t="s">
        <v>1284</v>
      </c>
      <c r="F176" s="218" t="s">
        <v>1285</v>
      </c>
      <c r="G176" s="219" t="s">
        <v>152</v>
      </c>
      <c r="H176" s="220">
        <v>21.850000000000001</v>
      </c>
      <c r="I176" s="221"/>
      <c r="J176" s="222">
        <f>ROUND(I176*H176,2)</f>
        <v>0</v>
      </c>
      <c r="K176" s="218" t="s">
        <v>224</v>
      </c>
      <c r="L176" s="46"/>
      <c r="M176" s="223" t="s">
        <v>19</v>
      </c>
      <c r="N176" s="224" t="s">
        <v>47</v>
      </c>
      <c r="O176" s="86"/>
      <c r="P176" s="225">
        <f>O176*H176</f>
        <v>0</v>
      </c>
      <c r="Q176" s="225">
        <v>0</v>
      </c>
      <c r="R176" s="225">
        <f>Q176*H176</f>
        <v>0</v>
      </c>
      <c r="S176" s="225">
        <v>0</v>
      </c>
      <c r="T176" s="226">
        <f>S176*H176</f>
        <v>0</v>
      </c>
      <c r="U176" s="40"/>
      <c r="V176" s="40"/>
      <c r="W176" s="40"/>
      <c r="X176" s="40"/>
      <c r="Y176" s="40"/>
      <c r="Z176" s="40"/>
      <c r="AA176" s="40"/>
      <c r="AB176" s="40"/>
      <c r="AC176" s="40"/>
      <c r="AD176" s="40"/>
      <c r="AE176" s="40"/>
      <c r="AR176" s="227" t="s">
        <v>225</v>
      </c>
      <c r="AT176" s="227" t="s">
        <v>221</v>
      </c>
      <c r="AU176" s="227" t="s">
        <v>86</v>
      </c>
      <c r="AY176" s="19" t="s">
        <v>219</v>
      </c>
      <c r="BE176" s="228">
        <f>IF(N176="základní",J176,0)</f>
        <v>0</v>
      </c>
      <c r="BF176" s="228">
        <f>IF(N176="snížená",J176,0)</f>
        <v>0</v>
      </c>
      <c r="BG176" s="228">
        <f>IF(N176="zákl. přenesená",J176,0)</f>
        <v>0</v>
      </c>
      <c r="BH176" s="228">
        <f>IF(N176="sníž. přenesená",J176,0)</f>
        <v>0</v>
      </c>
      <c r="BI176" s="228">
        <f>IF(N176="nulová",J176,0)</f>
        <v>0</v>
      </c>
      <c r="BJ176" s="19" t="s">
        <v>84</v>
      </c>
      <c r="BK176" s="228">
        <f>ROUND(I176*H176,2)</f>
        <v>0</v>
      </c>
      <c r="BL176" s="19" t="s">
        <v>225</v>
      </c>
      <c r="BM176" s="227" t="s">
        <v>2978</v>
      </c>
    </row>
    <row r="177" s="2" customFormat="1">
      <c r="A177" s="40"/>
      <c r="B177" s="41"/>
      <c r="C177" s="42"/>
      <c r="D177" s="229" t="s">
        <v>227</v>
      </c>
      <c r="E177" s="42"/>
      <c r="F177" s="230" t="s">
        <v>1287</v>
      </c>
      <c r="G177" s="42"/>
      <c r="H177" s="42"/>
      <c r="I177" s="231"/>
      <c r="J177" s="42"/>
      <c r="K177" s="42"/>
      <c r="L177" s="46"/>
      <c r="M177" s="232"/>
      <c r="N177" s="233"/>
      <c r="O177" s="86"/>
      <c r="P177" s="86"/>
      <c r="Q177" s="86"/>
      <c r="R177" s="86"/>
      <c r="S177" s="86"/>
      <c r="T177" s="87"/>
      <c r="U177" s="40"/>
      <c r="V177" s="40"/>
      <c r="W177" s="40"/>
      <c r="X177" s="40"/>
      <c r="Y177" s="40"/>
      <c r="Z177" s="40"/>
      <c r="AA177" s="40"/>
      <c r="AB177" s="40"/>
      <c r="AC177" s="40"/>
      <c r="AD177" s="40"/>
      <c r="AE177" s="40"/>
      <c r="AT177" s="19" t="s">
        <v>227</v>
      </c>
      <c r="AU177" s="19" t="s">
        <v>86</v>
      </c>
    </row>
    <row r="178" s="2" customFormat="1">
      <c r="A178" s="40"/>
      <c r="B178" s="41"/>
      <c r="C178" s="42"/>
      <c r="D178" s="234" t="s">
        <v>229</v>
      </c>
      <c r="E178" s="42"/>
      <c r="F178" s="235" t="s">
        <v>1288</v>
      </c>
      <c r="G178" s="42"/>
      <c r="H178" s="42"/>
      <c r="I178" s="231"/>
      <c r="J178" s="42"/>
      <c r="K178" s="42"/>
      <c r="L178" s="46"/>
      <c r="M178" s="232"/>
      <c r="N178" s="233"/>
      <c r="O178" s="86"/>
      <c r="P178" s="86"/>
      <c r="Q178" s="86"/>
      <c r="R178" s="86"/>
      <c r="S178" s="86"/>
      <c r="T178" s="87"/>
      <c r="U178" s="40"/>
      <c r="V178" s="40"/>
      <c r="W178" s="40"/>
      <c r="X178" s="40"/>
      <c r="Y178" s="40"/>
      <c r="Z178" s="40"/>
      <c r="AA178" s="40"/>
      <c r="AB178" s="40"/>
      <c r="AC178" s="40"/>
      <c r="AD178" s="40"/>
      <c r="AE178" s="40"/>
      <c r="AT178" s="19" t="s">
        <v>229</v>
      </c>
      <c r="AU178" s="19" t="s">
        <v>86</v>
      </c>
    </row>
    <row r="179" s="13" customFormat="1">
      <c r="A179" s="13"/>
      <c r="B179" s="236"/>
      <c r="C179" s="237"/>
      <c r="D179" s="229" t="s">
        <v>231</v>
      </c>
      <c r="E179" s="238" t="s">
        <v>19</v>
      </c>
      <c r="F179" s="239" t="s">
        <v>2949</v>
      </c>
      <c r="G179" s="237"/>
      <c r="H179" s="238" t="s">
        <v>19</v>
      </c>
      <c r="I179" s="240"/>
      <c r="J179" s="237"/>
      <c r="K179" s="237"/>
      <c r="L179" s="241"/>
      <c r="M179" s="242"/>
      <c r="N179" s="243"/>
      <c r="O179" s="243"/>
      <c r="P179" s="243"/>
      <c r="Q179" s="243"/>
      <c r="R179" s="243"/>
      <c r="S179" s="243"/>
      <c r="T179" s="244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5" t="s">
        <v>231</v>
      </c>
      <c r="AU179" s="245" t="s">
        <v>86</v>
      </c>
      <c r="AV179" s="13" t="s">
        <v>84</v>
      </c>
      <c r="AW179" s="13" t="s">
        <v>37</v>
      </c>
      <c r="AX179" s="13" t="s">
        <v>76</v>
      </c>
      <c r="AY179" s="245" t="s">
        <v>219</v>
      </c>
    </row>
    <row r="180" s="14" customFormat="1">
      <c r="A180" s="14"/>
      <c r="B180" s="246"/>
      <c r="C180" s="247"/>
      <c r="D180" s="229" t="s">
        <v>231</v>
      </c>
      <c r="E180" s="248" t="s">
        <v>19</v>
      </c>
      <c r="F180" s="249" t="s">
        <v>2979</v>
      </c>
      <c r="G180" s="247"/>
      <c r="H180" s="250">
        <v>21.850000000000001</v>
      </c>
      <c r="I180" s="251"/>
      <c r="J180" s="247"/>
      <c r="K180" s="247"/>
      <c r="L180" s="252"/>
      <c r="M180" s="253"/>
      <c r="N180" s="254"/>
      <c r="O180" s="254"/>
      <c r="P180" s="254"/>
      <c r="Q180" s="254"/>
      <c r="R180" s="254"/>
      <c r="S180" s="254"/>
      <c r="T180" s="255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56" t="s">
        <v>231</v>
      </c>
      <c r="AU180" s="256" t="s">
        <v>86</v>
      </c>
      <c r="AV180" s="14" t="s">
        <v>86</v>
      </c>
      <c r="AW180" s="14" t="s">
        <v>37</v>
      </c>
      <c r="AX180" s="14" t="s">
        <v>76</v>
      </c>
      <c r="AY180" s="256" t="s">
        <v>219</v>
      </c>
    </row>
    <row r="181" s="15" customFormat="1">
      <c r="A181" s="15"/>
      <c r="B181" s="257"/>
      <c r="C181" s="258"/>
      <c r="D181" s="229" t="s">
        <v>231</v>
      </c>
      <c r="E181" s="259" t="s">
        <v>2614</v>
      </c>
      <c r="F181" s="260" t="s">
        <v>236</v>
      </c>
      <c r="G181" s="258"/>
      <c r="H181" s="261">
        <v>21.850000000000001</v>
      </c>
      <c r="I181" s="262"/>
      <c r="J181" s="258"/>
      <c r="K181" s="258"/>
      <c r="L181" s="263"/>
      <c r="M181" s="264"/>
      <c r="N181" s="265"/>
      <c r="O181" s="265"/>
      <c r="P181" s="265"/>
      <c r="Q181" s="265"/>
      <c r="R181" s="265"/>
      <c r="S181" s="265"/>
      <c r="T181" s="266"/>
      <c r="U181" s="15"/>
      <c r="V181" s="15"/>
      <c r="W181" s="15"/>
      <c r="X181" s="15"/>
      <c r="Y181" s="15"/>
      <c r="Z181" s="15"/>
      <c r="AA181" s="15"/>
      <c r="AB181" s="15"/>
      <c r="AC181" s="15"/>
      <c r="AD181" s="15"/>
      <c r="AE181" s="15"/>
      <c r="AT181" s="267" t="s">
        <v>231</v>
      </c>
      <c r="AU181" s="267" t="s">
        <v>86</v>
      </c>
      <c r="AV181" s="15" t="s">
        <v>225</v>
      </c>
      <c r="AW181" s="15" t="s">
        <v>37</v>
      </c>
      <c r="AX181" s="15" t="s">
        <v>84</v>
      </c>
      <c r="AY181" s="267" t="s">
        <v>219</v>
      </c>
    </row>
    <row r="182" s="2" customFormat="1" ht="21.75" customHeight="1">
      <c r="A182" s="40"/>
      <c r="B182" s="41"/>
      <c r="C182" s="216" t="s">
        <v>369</v>
      </c>
      <c r="D182" s="216" t="s">
        <v>221</v>
      </c>
      <c r="E182" s="217" t="s">
        <v>1291</v>
      </c>
      <c r="F182" s="218" t="s">
        <v>1292</v>
      </c>
      <c r="G182" s="219" t="s">
        <v>152</v>
      </c>
      <c r="H182" s="220">
        <v>655.5</v>
      </c>
      <c r="I182" s="221"/>
      <c r="J182" s="222">
        <f>ROUND(I182*H182,2)</f>
        <v>0</v>
      </c>
      <c r="K182" s="218" t="s">
        <v>224</v>
      </c>
      <c r="L182" s="46"/>
      <c r="M182" s="223" t="s">
        <v>19</v>
      </c>
      <c r="N182" s="224" t="s">
        <v>47</v>
      </c>
      <c r="O182" s="86"/>
      <c r="P182" s="225">
        <f>O182*H182</f>
        <v>0</v>
      </c>
      <c r="Q182" s="225">
        <v>0</v>
      </c>
      <c r="R182" s="225">
        <f>Q182*H182</f>
        <v>0</v>
      </c>
      <c r="S182" s="225">
        <v>0</v>
      </c>
      <c r="T182" s="226">
        <f>S182*H182</f>
        <v>0</v>
      </c>
      <c r="U182" s="40"/>
      <c r="V182" s="40"/>
      <c r="W182" s="40"/>
      <c r="X182" s="40"/>
      <c r="Y182" s="40"/>
      <c r="Z182" s="40"/>
      <c r="AA182" s="40"/>
      <c r="AB182" s="40"/>
      <c r="AC182" s="40"/>
      <c r="AD182" s="40"/>
      <c r="AE182" s="40"/>
      <c r="AR182" s="227" t="s">
        <v>225</v>
      </c>
      <c r="AT182" s="227" t="s">
        <v>221</v>
      </c>
      <c r="AU182" s="227" t="s">
        <v>86</v>
      </c>
      <c r="AY182" s="19" t="s">
        <v>219</v>
      </c>
      <c r="BE182" s="228">
        <f>IF(N182="základní",J182,0)</f>
        <v>0</v>
      </c>
      <c r="BF182" s="228">
        <f>IF(N182="snížená",J182,0)</f>
        <v>0</v>
      </c>
      <c r="BG182" s="228">
        <f>IF(N182="zákl. přenesená",J182,0)</f>
        <v>0</v>
      </c>
      <c r="BH182" s="228">
        <f>IF(N182="sníž. přenesená",J182,0)</f>
        <v>0</v>
      </c>
      <c r="BI182" s="228">
        <f>IF(N182="nulová",J182,0)</f>
        <v>0</v>
      </c>
      <c r="BJ182" s="19" t="s">
        <v>84</v>
      </c>
      <c r="BK182" s="228">
        <f>ROUND(I182*H182,2)</f>
        <v>0</v>
      </c>
      <c r="BL182" s="19" t="s">
        <v>225</v>
      </c>
      <c r="BM182" s="227" t="s">
        <v>2980</v>
      </c>
    </row>
    <row r="183" s="2" customFormat="1">
      <c r="A183" s="40"/>
      <c r="B183" s="41"/>
      <c r="C183" s="42"/>
      <c r="D183" s="229" t="s">
        <v>227</v>
      </c>
      <c r="E183" s="42"/>
      <c r="F183" s="230" t="s">
        <v>1294</v>
      </c>
      <c r="G183" s="42"/>
      <c r="H183" s="42"/>
      <c r="I183" s="231"/>
      <c r="J183" s="42"/>
      <c r="K183" s="42"/>
      <c r="L183" s="46"/>
      <c r="M183" s="232"/>
      <c r="N183" s="233"/>
      <c r="O183" s="86"/>
      <c r="P183" s="86"/>
      <c r="Q183" s="86"/>
      <c r="R183" s="86"/>
      <c r="S183" s="86"/>
      <c r="T183" s="87"/>
      <c r="U183" s="40"/>
      <c r="V183" s="40"/>
      <c r="W183" s="40"/>
      <c r="X183" s="40"/>
      <c r="Y183" s="40"/>
      <c r="Z183" s="40"/>
      <c r="AA183" s="40"/>
      <c r="AB183" s="40"/>
      <c r="AC183" s="40"/>
      <c r="AD183" s="40"/>
      <c r="AE183" s="40"/>
      <c r="AT183" s="19" t="s">
        <v>227</v>
      </c>
      <c r="AU183" s="19" t="s">
        <v>86</v>
      </c>
    </row>
    <row r="184" s="2" customFormat="1">
      <c r="A184" s="40"/>
      <c r="B184" s="41"/>
      <c r="C184" s="42"/>
      <c r="D184" s="234" t="s">
        <v>229</v>
      </c>
      <c r="E184" s="42"/>
      <c r="F184" s="235" t="s">
        <v>1295</v>
      </c>
      <c r="G184" s="42"/>
      <c r="H184" s="42"/>
      <c r="I184" s="231"/>
      <c r="J184" s="42"/>
      <c r="K184" s="42"/>
      <c r="L184" s="46"/>
      <c r="M184" s="232"/>
      <c r="N184" s="233"/>
      <c r="O184" s="86"/>
      <c r="P184" s="86"/>
      <c r="Q184" s="86"/>
      <c r="R184" s="86"/>
      <c r="S184" s="86"/>
      <c r="T184" s="87"/>
      <c r="U184" s="40"/>
      <c r="V184" s="40"/>
      <c r="W184" s="40"/>
      <c r="X184" s="40"/>
      <c r="Y184" s="40"/>
      <c r="Z184" s="40"/>
      <c r="AA184" s="40"/>
      <c r="AB184" s="40"/>
      <c r="AC184" s="40"/>
      <c r="AD184" s="40"/>
      <c r="AE184" s="40"/>
      <c r="AT184" s="19" t="s">
        <v>229</v>
      </c>
      <c r="AU184" s="19" t="s">
        <v>86</v>
      </c>
    </row>
    <row r="185" s="14" customFormat="1">
      <c r="A185" s="14"/>
      <c r="B185" s="246"/>
      <c r="C185" s="247"/>
      <c r="D185" s="229" t="s">
        <v>231</v>
      </c>
      <c r="E185" s="248" t="s">
        <v>19</v>
      </c>
      <c r="F185" s="249" t="s">
        <v>2666</v>
      </c>
      <c r="G185" s="247"/>
      <c r="H185" s="250">
        <v>655.5</v>
      </c>
      <c r="I185" s="251"/>
      <c r="J185" s="247"/>
      <c r="K185" s="247"/>
      <c r="L185" s="252"/>
      <c r="M185" s="253"/>
      <c r="N185" s="254"/>
      <c r="O185" s="254"/>
      <c r="P185" s="254"/>
      <c r="Q185" s="254"/>
      <c r="R185" s="254"/>
      <c r="S185" s="254"/>
      <c r="T185" s="255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56" t="s">
        <v>231</v>
      </c>
      <c r="AU185" s="256" t="s">
        <v>86</v>
      </c>
      <c r="AV185" s="14" t="s">
        <v>86</v>
      </c>
      <c r="AW185" s="14" t="s">
        <v>37</v>
      </c>
      <c r="AX185" s="14" t="s">
        <v>84</v>
      </c>
      <c r="AY185" s="256" t="s">
        <v>219</v>
      </c>
    </row>
    <row r="186" s="2" customFormat="1" ht="24.15" customHeight="1">
      <c r="A186" s="40"/>
      <c r="B186" s="41"/>
      <c r="C186" s="216" t="s">
        <v>376</v>
      </c>
      <c r="D186" s="216" t="s">
        <v>221</v>
      </c>
      <c r="E186" s="217" t="s">
        <v>1297</v>
      </c>
      <c r="F186" s="218" t="s">
        <v>1298</v>
      </c>
      <c r="G186" s="219" t="s">
        <v>152</v>
      </c>
      <c r="H186" s="220">
        <v>21.850000000000001</v>
      </c>
      <c r="I186" s="221"/>
      <c r="J186" s="222">
        <f>ROUND(I186*H186,2)</f>
        <v>0</v>
      </c>
      <c r="K186" s="218" t="s">
        <v>224</v>
      </c>
      <c r="L186" s="46"/>
      <c r="M186" s="223" t="s">
        <v>19</v>
      </c>
      <c r="N186" s="224" t="s">
        <v>47</v>
      </c>
      <c r="O186" s="86"/>
      <c r="P186" s="225">
        <f>O186*H186</f>
        <v>0</v>
      </c>
      <c r="Q186" s="225">
        <v>0</v>
      </c>
      <c r="R186" s="225">
        <f>Q186*H186</f>
        <v>0</v>
      </c>
      <c r="S186" s="225">
        <v>0</v>
      </c>
      <c r="T186" s="226">
        <f>S186*H186</f>
        <v>0</v>
      </c>
      <c r="U186" s="40"/>
      <c r="V186" s="40"/>
      <c r="W186" s="40"/>
      <c r="X186" s="40"/>
      <c r="Y186" s="40"/>
      <c r="Z186" s="40"/>
      <c r="AA186" s="40"/>
      <c r="AB186" s="40"/>
      <c r="AC186" s="40"/>
      <c r="AD186" s="40"/>
      <c r="AE186" s="40"/>
      <c r="AR186" s="227" t="s">
        <v>225</v>
      </c>
      <c r="AT186" s="227" t="s">
        <v>221</v>
      </c>
      <c r="AU186" s="227" t="s">
        <v>86</v>
      </c>
      <c r="AY186" s="19" t="s">
        <v>219</v>
      </c>
      <c r="BE186" s="228">
        <f>IF(N186="základní",J186,0)</f>
        <v>0</v>
      </c>
      <c r="BF186" s="228">
        <f>IF(N186="snížená",J186,0)</f>
        <v>0</v>
      </c>
      <c r="BG186" s="228">
        <f>IF(N186="zákl. přenesená",J186,0)</f>
        <v>0</v>
      </c>
      <c r="BH186" s="228">
        <f>IF(N186="sníž. přenesená",J186,0)</f>
        <v>0</v>
      </c>
      <c r="BI186" s="228">
        <f>IF(N186="nulová",J186,0)</f>
        <v>0</v>
      </c>
      <c r="BJ186" s="19" t="s">
        <v>84</v>
      </c>
      <c r="BK186" s="228">
        <f>ROUND(I186*H186,2)</f>
        <v>0</v>
      </c>
      <c r="BL186" s="19" t="s">
        <v>225</v>
      </c>
      <c r="BM186" s="227" t="s">
        <v>2981</v>
      </c>
    </row>
    <row r="187" s="2" customFormat="1">
      <c r="A187" s="40"/>
      <c r="B187" s="41"/>
      <c r="C187" s="42"/>
      <c r="D187" s="229" t="s">
        <v>227</v>
      </c>
      <c r="E187" s="42"/>
      <c r="F187" s="230" t="s">
        <v>1300</v>
      </c>
      <c r="G187" s="42"/>
      <c r="H187" s="42"/>
      <c r="I187" s="231"/>
      <c r="J187" s="42"/>
      <c r="K187" s="42"/>
      <c r="L187" s="46"/>
      <c r="M187" s="232"/>
      <c r="N187" s="233"/>
      <c r="O187" s="86"/>
      <c r="P187" s="86"/>
      <c r="Q187" s="86"/>
      <c r="R187" s="86"/>
      <c r="S187" s="86"/>
      <c r="T187" s="87"/>
      <c r="U187" s="40"/>
      <c r="V187" s="40"/>
      <c r="W187" s="40"/>
      <c r="X187" s="40"/>
      <c r="Y187" s="40"/>
      <c r="Z187" s="40"/>
      <c r="AA187" s="40"/>
      <c r="AB187" s="40"/>
      <c r="AC187" s="40"/>
      <c r="AD187" s="40"/>
      <c r="AE187" s="40"/>
      <c r="AT187" s="19" t="s">
        <v>227</v>
      </c>
      <c r="AU187" s="19" t="s">
        <v>86</v>
      </c>
    </row>
    <row r="188" s="2" customFormat="1">
      <c r="A188" s="40"/>
      <c r="B188" s="41"/>
      <c r="C188" s="42"/>
      <c r="D188" s="234" t="s">
        <v>229</v>
      </c>
      <c r="E188" s="42"/>
      <c r="F188" s="235" t="s">
        <v>1301</v>
      </c>
      <c r="G188" s="42"/>
      <c r="H188" s="42"/>
      <c r="I188" s="231"/>
      <c r="J188" s="42"/>
      <c r="K188" s="42"/>
      <c r="L188" s="46"/>
      <c r="M188" s="232"/>
      <c r="N188" s="233"/>
      <c r="O188" s="86"/>
      <c r="P188" s="86"/>
      <c r="Q188" s="86"/>
      <c r="R188" s="86"/>
      <c r="S188" s="86"/>
      <c r="T188" s="87"/>
      <c r="U188" s="40"/>
      <c r="V188" s="40"/>
      <c r="W188" s="40"/>
      <c r="X188" s="40"/>
      <c r="Y188" s="40"/>
      <c r="Z188" s="40"/>
      <c r="AA188" s="40"/>
      <c r="AB188" s="40"/>
      <c r="AC188" s="40"/>
      <c r="AD188" s="40"/>
      <c r="AE188" s="40"/>
      <c r="AT188" s="19" t="s">
        <v>229</v>
      </c>
      <c r="AU188" s="19" t="s">
        <v>86</v>
      </c>
    </row>
    <row r="189" s="14" customFormat="1">
      <c r="A189" s="14"/>
      <c r="B189" s="246"/>
      <c r="C189" s="247"/>
      <c r="D189" s="229" t="s">
        <v>231</v>
      </c>
      <c r="E189" s="248" t="s">
        <v>19</v>
      </c>
      <c r="F189" s="249" t="s">
        <v>2614</v>
      </c>
      <c r="G189" s="247"/>
      <c r="H189" s="250">
        <v>21.850000000000001</v>
      </c>
      <c r="I189" s="251"/>
      <c r="J189" s="247"/>
      <c r="K189" s="247"/>
      <c r="L189" s="252"/>
      <c r="M189" s="253"/>
      <c r="N189" s="254"/>
      <c r="O189" s="254"/>
      <c r="P189" s="254"/>
      <c r="Q189" s="254"/>
      <c r="R189" s="254"/>
      <c r="S189" s="254"/>
      <c r="T189" s="255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56" t="s">
        <v>231</v>
      </c>
      <c r="AU189" s="256" t="s">
        <v>86</v>
      </c>
      <c r="AV189" s="14" t="s">
        <v>86</v>
      </c>
      <c r="AW189" s="14" t="s">
        <v>37</v>
      </c>
      <c r="AX189" s="14" t="s">
        <v>84</v>
      </c>
      <c r="AY189" s="256" t="s">
        <v>219</v>
      </c>
    </row>
    <row r="190" s="2" customFormat="1" ht="16.5" customHeight="1">
      <c r="A190" s="40"/>
      <c r="B190" s="41"/>
      <c r="C190" s="216" t="s">
        <v>385</v>
      </c>
      <c r="D190" s="216" t="s">
        <v>221</v>
      </c>
      <c r="E190" s="217" t="s">
        <v>2982</v>
      </c>
      <c r="F190" s="218" t="s">
        <v>2983</v>
      </c>
      <c r="G190" s="219" t="s">
        <v>158</v>
      </c>
      <c r="H190" s="220">
        <v>17.050000000000001</v>
      </c>
      <c r="I190" s="221"/>
      <c r="J190" s="222">
        <f>ROUND(I190*H190,2)</f>
        <v>0</v>
      </c>
      <c r="K190" s="218" t="s">
        <v>224</v>
      </c>
      <c r="L190" s="46"/>
      <c r="M190" s="223" t="s">
        <v>19</v>
      </c>
      <c r="N190" s="224" t="s">
        <v>47</v>
      </c>
      <c r="O190" s="86"/>
      <c r="P190" s="225">
        <f>O190*H190</f>
        <v>0</v>
      </c>
      <c r="Q190" s="225">
        <v>0.00097999999999999997</v>
      </c>
      <c r="R190" s="225">
        <f>Q190*H190</f>
        <v>0.016709000000000002</v>
      </c>
      <c r="S190" s="225">
        <v>0</v>
      </c>
      <c r="T190" s="226">
        <f>S190*H190</f>
        <v>0</v>
      </c>
      <c r="U190" s="40"/>
      <c r="V190" s="40"/>
      <c r="W190" s="40"/>
      <c r="X190" s="40"/>
      <c r="Y190" s="40"/>
      <c r="Z190" s="40"/>
      <c r="AA190" s="40"/>
      <c r="AB190" s="40"/>
      <c r="AC190" s="40"/>
      <c r="AD190" s="40"/>
      <c r="AE190" s="40"/>
      <c r="AR190" s="227" t="s">
        <v>225</v>
      </c>
      <c r="AT190" s="227" t="s">
        <v>221</v>
      </c>
      <c r="AU190" s="227" t="s">
        <v>86</v>
      </c>
      <c r="AY190" s="19" t="s">
        <v>219</v>
      </c>
      <c r="BE190" s="228">
        <f>IF(N190="základní",J190,0)</f>
        <v>0</v>
      </c>
      <c r="BF190" s="228">
        <f>IF(N190="snížená",J190,0)</f>
        <v>0</v>
      </c>
      <c r="BG190" s="228">
        <f>IF(N190="zákl. přenesená",J190,0)</f>
        <v>0</v>
      </c>
      <c r="BH190" s="228">
        <f>IF(N190="sníž. přenesená",J190,0)</f>
        <v>0</v>
      </c>
      <c r="BI190" s="228">
        <f>IF(N190="nulová",J190,0)</f>
        <v>0</v>
      </c>
      <c r="BJ190" s="19" t="s">
        <v>84</v>
      </c>
      <c r="BK190" s="228">
        <f>ROUND(I190*H190,2)</f>
        <v>0</v>
      </c>
      <c r="BL190" s="19" t="s">
        <v>225</v>
      </c>
      <c r="BM190" s="227" t="s">
        <v>2984</v>
      </c>
    </row>
    <row r="191" s="2" customFormat="1">
      <c r="A191" s="40"/>
      <c r="B191" s="41"/>
      <c r="C191" s="42"/>
      <c r="D191" s="229" t="s">
        <v>227</v>
      </c>
      <c r="E191" s="42"/>
      <c r="F191" s="230" t="s">
        <v>2985</v>
      </c>
      <c r="G191" s="42"/>
      <c r="H191" s="42"/>
      <c r="I191" s="231"/>
      <c r="J191" s="42"/>
      <c r="K191" s="42"/>
      <c r="L191" s="46"/>
      <c r="M191" s="232"/>
      <c r="N191" s="233"/>
      <c r="O191" s="86"/>
      <c r="P191" s="86"/>
      <c r="Q191" s="86"/>
      <c r="R191" s="86"/>
      <c r="S191" s="86"/>
      <c r="T191" s="87"/>
      <c r="U191" s="40"/>
      <c r="V191" s="40"/>
      <c r="W191" s="40"/>
      <c r="X191" s="40"/>
      <c r="Y191" s="40"/>
      <c r="Z191" s="40"/>
      <c r="AA191" s="40"/>
      <c r="AB191" s="40"/>
      <c r="AC191" s="40"/>
      <c r="AD191" s="40"/>
      <c r="AE191" s="40"/>
      <c r="AT191" s="19" t="s">
        <v>227</v>
      </c>
      <c r="AU191" s="19" t="s">
        <v>86</v>
      </c>
    </row>
    <row r="192" s="2" customFormat="1">
      <c r="A192" s="40"/>
      <c r="B192" s="41"/>
      <c r="C192" s="42"/>
      <c r="D192" s="234" t="s">
        <v>229</v>
      </c>
      <c r="E192" s="42"/>
      <c r="F192" s="235" t="s">
        <v>2986</v>
      </c>
      <c r="G192" s="42"/>
      <c r="H192" s="42"/>
      <c r="I192" s="231"/>
      <c r="J192" s="42"/>
      <c r="K192" s="42"/>
      <c r="L192" s="46"/>
      <c r="M192" s="232"/>
      <c r="N192" s="233"/>
      <c r="O192" s="86"/>
      <c r="P192" s="86"/>
      <c r="Q192" s="86"/>
      <c r="R192" s="86"/>
      <c r="S192" s="86"/>
      <c r="T192" s="87"/>
      <c r="U192" s="40"/>
      <c r="V192" s="40"/>
      <c r="W192" s="40"/>
      <c r="X192" s="40"/>
      <c r="Y192" s="40"/>
      <c r="Z192" s="40"/>
      <c r="AA192" s="40"/>
      <c r="AB192" s="40"/>
      <c r="AC192" s="40"/>
      <c r="AD192" s="40"/>
      <c r="AE192" s="40"/>
      <c r="AT192" s="19" t="s">
        <v>229</v>
      </c>
      <c r="AU192" s="19" t="s">
        <v>86</v>
      </c>
    </row>
    <row r="193" s="13" customFormat="1">
      <c r="A193" s="13"/>
      <c r="B193" s="236"/>
      <c r="C193" s="237"/>
      <c r="D193" s="229" t="s">
        <v>231</v>
      </c>
      <c r="E193" s="238" t="s">
        <v>19</v>
      </c>
      <c r="F193" s="239" t="s">
        <v>2987</v>
      </c>
      <c r="G193" s="237"/>
      <c r="H193" s="238" t="s">
        <v>19</v>
      </c>
      <c r="I193" s="240"/>
      <c r="J193" s="237"/>
      <c r="K193" s="237"/>
      <c r="L193" s="241"/>
      <c r="M193" s="242"/>
      <c r="N193" s="243"/>
      <c r="O193" s="243"/>
      <c r="P193" s="243"/>
      <c r="Q193" s="243"/>
      <c r="R193" s="243"/>
      <c r="S193" s="243"/>
      <c r="T193" s="244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45" t="s">
        <v>231</v>
      </c>
      <c r="AU193" s="245" t="s">
        <v>86</v>
      </c>
      <c r="AV193" s="13" t="s">
        <v>84</v>
      </c>
      <c r="AW193" s="13" t="s">
        <v>37</v>
      </c>
      <c r="AX193" s="13" t="s">
        <v>76</v>
      </c>
      <c r="AY193" s="245" t="s">
        <v>219</v>
      </c>
    </row>
    <row r="194" s="14" customFormat="1">
      <c r="A194" s="14"/>
      <c r="B194" s="246"/>
      <c r="C194" s="247"/>
      <c r="D194" s="229" t="s">
        <v>231</v>
      </c>
      <c r="E194" s="248" t="s">
        <v>19</v>
      </c>
      <c r="F194" s="249" t="s">
        <v>2988</v>
      </c>
      <c r="G194" s="247"/>
      <c r="H194" s="250">
        <v>17.050000000000001</v>
      </c>
      <c r="I194" s="251"/>
      <c r="J194" s="247"/>
      <c r="K194" s="247"/>
      <c r="L194" s="252"/>
      <c r="M194" s="253"/>
      <c r="N194" s="254"/>
      <c r="O194" s="254"/>
      <c r="P194" s="254"/>
      <c r="Q194" s="254"/>
      <c r="R194" s="254"/>
      <c r="S194" s="254"/>
      <c r="T194" s="255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56" t="s">
        <v>231</v>
      </c>
      <c r="AU194" s="256" t="s">
        <v>86</v>
      </c>
      <c r="AV194" s="14" t="s">
        <v>86</v>
      </c>
      <c r="AW194" s="14" t="s">
        <v>37</v>
      </c>
      <c r="AX194" s="14" t="s">
        <v>84</v>
      </c>
      <c r="AY194" s="256" t="s">
        <v>219</v>
      </c>
    </row>
    <row r="195" s="2" customFormat="1" ht="16.5" customHeight="1">
      <c r="A195" s="40"/>
      <c r="B195" s="41"/>
      <c r="C195" s="216" t="s">
        <v>392</v>
      </c>
      <c r="D195" s="216" t="s">
        <v>221</v>
      </c>
      <c r="E195" s="217" t="s">
        <v>1687</v>
      </c>
      <c r="F195" s="218" t="s">
        <v>1688</v>
      </c>
      <c r="G195" s="219" t="s">
        <v>517</v>
      </c>
      <c r="H195" s="220">
        <v>22</v>
      </c>
      <c r="I195" s="221"/>
      <c r="J195" s="222">
        <f>ROUND(I195*H195,2)</f>
        <v>0</v>
      </c>
      <c r="K195" s="218" t="s">
        <v>224</v>
      </c>
      <c r="L195" s="46"/>
      <c r="M195" s="223" t="s">
        <v>19</v>
      </c>
      <c r="N195" s="224" t="s">
        <v>47</v>
      </c>
      <c r="O195" s="86"/>
      <c r="P195" s="225">
        <f>O195*H195</f>
        <v>0</v>
      </c>
      <c r="Q195" s="225">
        <v>2.0000000000000002E-05</v>
      </c>
      <c r="R195" s="225">
        <f>Q195*H195</f>
        <v>0.00044000000000000002</v>
      </c>
      <c r="S195" s="225">
        <v>0</v>
      </c>
      <c r="T195" s="226">
        <f>S195*H195</f>
        <v>0</v>
      </c>
      <c r="U195" s="40"/>
      <c r="V195" s="40"/>
      <c r="W195" s="40"/>
      <c r="X195" s="40"/>
      <c r="Y195" s="40"/>
      <c r="Z195" s="40"/>
      <c r="AA195" s="40"/>
      <c r="AB195" s="40"/>
      <c r="AC195" s="40"/>
      <c r="AD195" s="40"/>
      <c r="AE195" s="40"/>
      <c r="AR195" s="227" t="s">
        <v>225</v>
      </c>
      <c r="AT195" s="227" t="s">
        <v>221</v>
      </c>
      <c r="AU195" s="227" t="s">
        <v>86</v>
      </c>
      <c r="AY195" s="19" t="s">
        <v>219</v>
      </c>
      <c r="BE195" s="228">
        <f>IF(N195="základní",J195,0)</f>
        <v>0</v>
      </c>
      <c r="BF195" s="228">
        <f>IF(N195="snížená",J195,0)</f>
        <v>0</v>
      </c>
      <c r="BG195" s="228">
        <f>IF(N195="zákl. přenesená",J195,0)</f>
        <v>0</v>
      </c>
      <c r="BH195" s="228">
        <f>IF(N195="sníž. přenesená",J195,0)</f>
        <v>0</v>
      </c>
      <c r="BI195" s="228">
        <f>IF(N195="nulová",J195,0)</f>
        <v>0</v>
      </c>
      <c r="BJ195" s="19" t="s">
        <v>84</v>
      </c>
      <c r="BK195" s="228">
        <f>ROUND(I195*H195,2)</f>
        <v>0</v>
      </c>
      <c r="BL195" s="19" t="s">
        <v>225</v>
      </c>
      <c r="BM195" s="227" t="s">
        <v>2989</v>
      </c>
    </row>
    <row r="196" s="2" customFormat="1">
      <c r="A196" s="40"/>
      <c r="B196" s="41"/>
      <c r="C196" s="42"/>
      <c r="D196" s="229" t="s">
        <v>227</v>
      </c>
      <c r="E196" s="42"/>
      <c r="F196" s="230" t="s">
        <v>1690</v>
      </c>
      <c r="G196" s="42"/>
      <c r="H196" s="42"/>
      <c r="I196" s="231"/>
      <c r="J196" s="42"/>
      <c r="K196" s="42"/>
      <c r="L196" s="46"/>
      <c r="M196" s="232"/>
      <c r="N196" s="233"/>
      <c r="O196" s="86"/>
      <c r="P196" s="86"/>
      <c r="Q196" s="86"/>
      <c r="R196" s="86"/>
      <c r="S196" s="86"/>
      <c r="T196" s="87"/>
      <c r="U196" s="40"/>
      <c r="V196" s="40"/>
      <c r="W196" s="40"/>
      <c r="X196" s="40"/>
      <c r="Y196" s="40"/>
      <c r="Z196" s="40"/>
      <c r="AA196" s="40"/>
      <c r="AB196" s="40"/>
      <c r="AC196" s="40"/>
      <c r="AD196" s="40"/>
      <c r="AE196" s="40"/>
      <c r="AT196" s="19" t="s">
        <v>227</v>
      </c>
      <c r="AU196" s="19" t="s">
        <v>86</v>
      </c>
    </row>
    <row r="197" s="2" customFormat="1">
      <c r="A197" s="40"/>
      <c r="B197" s="41"/>
      <c r="C197" s="42"/>
      <c r="D197" s="234" t="s">
        <v>229</v>
      </c>
      <c r="E197" s="42"/>
      <c r="F197" s="235" t="s">
        <v>1691</v>
      </c>
      <c r="G197" s="42"/>
      <c r="H197" s="42"/>
      <c r="I197" s="231"/>
      <c r="J197" s="42"/>
      <c r="K197" s="42"/>
      <c r="L197" s="46"/>
      <c r="M197" s="232"/>
      <c r="N197" s="233"/>
      <c r="O197" s="86"/>
      <c r="P197" s="86"/>
      <c r="Q197" s="86"/>
      <c r="R197" s="86"/>
      <c r="S197" s="86"/>
      <c r="T197" s="87"/>
      <c r="U197" s="40"/>
      <c r="V197" s="40"/>
      <c r="W197" s="40"/>
      <c r="X197" s="40"/>
      <c r="Y197" s="40"/>
      <c r="Z197" s="40"/>
      <c r="AA197" s="40"/>
      <c r="AB197" s="40"/>
      <c r="AC197" s="40"/>
      <c r="AD197" s="40"/>
      <c r="AE197" s="40"/>
      <c r="AT197" s="19" t="s">
        <v>229</v>
      </c>
      <c r="AU197" s="19" t="s">
        <v>86</v>
      </c>
    </row>
    <row r="198" s="2" customFormat="1">
      <c r="A198" s="40"/>
      <c r="B198" s="41"/>
      <c r="C198" s="42"/>
      <c r="D198" s="229" t="s">
        <v>275</v>
      </c>
      <c r="E198" s="42"/>
      <c r="F198" s="268" t="s">
        <v>2990</v>
      </c>
      <c r="G198" s="42"/>
      <c r="H198" s="42"/>
      <c r="I198" s="231"/>
      <c r="J198" s="42"/>
      <c r="K198" s="42"/>
      <c r="L198" s="46"/>
      <c r="M198" s="232"/>
      <c r="N198" s="233"/>
      <c r="O198" s="86"/>
      <c r="P198" s="86"/>
      <c r="Q198" s="86"/>
      <c r="R198" s="86"/>
      <c r="S198" s="86"/>
      <c r="T198" s="87"/>
      <c r="U198" s="40"/>
      <c r="V198" s="40"/>
      <c r="W198" s="40"/>
      <c r="X198" s="40"/>
      <c r="Y198" s="40"/>
      <c r="Z198" s="40"/>
      <c r="AA198" s="40"/>
      <c r="AB198" s="40"/>
      <c r="AC198" s="40"/>
      <c r="AD198" s="40"/>
      <c r="AE198" s="40"/>
      <c r="AT198" s="19" t="s">
        <v>275</v>
      </c>
      <c r="AU198" s="19" t="s">
        <v>86</v>
      </c>
    </row>
    <row r="199" s="13" customFormat="1">
      <c r="A199" s="13"/>
      <c r="B199" s="236"/>
      <c r="C199" s="237"/>
      <c r="D199" s="229" t="s">
        <v>231</v>
      </c>
      <c r="E199" s="238" t="s">
        <v>19</v>
      </c>
      <c r="F199" s="239" t="s">
        <v>2991</v>
      </c>
      <c r="G199" s="237"/>
      <c r="H199" s="238" t="s">
        <v>19</v>
      </c>
      <c r="I199" s="240"/>
      <c r="J199" s="237"/>
      <c r="K199" s="237"/>
      <c r="L199" s="241"/>
      <c r="M199" s="242"/>
      <c r="N199" s="243"/>
      <c r="O199" s="243"/>
      <c r="P199" s="243"/>
      <c r="Q199" s="243"/>
      <c r="R199" s="243"/>
      <c r="S199" s="243"/>
      <c r="T199" s="244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45" t="s">
        <v>231</v>
      </c>
      <c r="AU199" s="245" t="s">
        <v>86</v>
      </c>
      <c r="AV199" s="13" t="s">
        <v>84</v>
      </c>
      <c r="AW199" s="13" t="s">
        <v>37</v>
      </c>
      <c r="AX199" s="13" t="s">
        <v>76</v>
      </c>
      <c r="AY199" s="245" t="s">
        <v>219</v>
      </c>
    </row>
    <row r="200" s="13" customFormat="1">
      <c r="A200" s="13"/>
      <c r="B200" s="236"/>
      <c r="C200" s="237"/>
      <c r="D200" s="229" t="s">
        <v>231</v>
      </c>
      <c r="E200" s="238" t="s">
        <v>19</v>
      </c>
      <c r="F200" s="239" t="s">
        <v>1020</v>
      </c>
      <c r="G200" s="237"/>
      <c r="H200" s="238" t="s">
        <v>19</v>
      </c>
      <c r="I200" s="240"/>
      <c r="J200" s="237"/>
      <c r="K200" s="237"/>
      <c r="L200" s="241"/>
      <c r="M200" s="242"/>
      <c r="N200" s="243"/>
      <c r="O200" s="243"/>
      <c r="P200" s="243"/>
      <c r="Q200" s="243"/>
      <c r="R200" s="243"/>
      <c r="S200" s="243"/>
      <c r="T200" s="244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45" t="s">
        <v>231</v>
      </c>
      <c r="AU200" s="245" t="s">
        <v>86</v>
      </c>
      <c r="AV200" s="13" t="s">
        <v>84</v>
      </c>
      <c r="AW200" s="13" t="s">
        <v>37</v>
      </c>
      <c r="AX200" s="13" t="s">
        <v>76</v>
      </c>
      <c r="AY200" s="245" t="s">
        <v>219</v>
      </c>
    </row>
    <row r="201" s="14" customFormat="1">
      <c r="A201" s="14"/>
      <c r="B201" s="246"/>
      <c r="C201" s="247"/>
      <c r="D201" s="229" t="s">
        <v>231</v>
      </c>
      <c r="E201" s="248" t="s">
        <v>19</v>
      </c>
      <c r="F201" s="249" t="s">
        <v>261</v>
      </c>
      <c r="G201" s="247"/>
      <c r="H201" s="250">
        <v>6</v>
      </c>
      <c r="I201" s="251"/>
      <c r="J201" s="247"/>
      <c r="K201" s="247"/>
      <c r="L201" s="252"/>
      <c r="M201" s="253"/>
      <c r="N201" s="254"/>
      <c r="O201" s="254"/>
      <c r="P201" s="254"/>
      <c r="Q201" s="254"/>
      <c r="R201" s="254"/>
      <c r="S201" s="254"/>
      <c r="T201" s="255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56" t="s">
        <v>231</v>
      </c>
      <c r="AU201" s="256" t="s">
        <v>86</v>
      </c>
      <c r="AV201" s="14" t="s">
        <v>86</v>
      </c>
      <c r="AW201" s="14" t="s">
        <v>37</v>
      </c>
      <c r="AX201" s="14" t="s">
        <v>76</v>
      </c>
      <c r="AY201" s="256" t="s">
        <v>219</v>
      </c>
    </row>
    <row r="202" s="13" customFormat="1">
      <c r="A202" s="13"/>
      <c r="B202" s="236"/>
      <c r="C202" s="237"/>
      <c r="D202" s="229" t="s">
        <v>231</v>
      </c>
      <c r="E202" s="238" t="s">
        <v>19</v>
      </c>
      <c r="F202" s="239" t="s">
        <v>1014</v>
      </c>
      <c r="G202" s="237"/>
      <c r="H202" s="238" t="s">
        <v>19</v>
      </c>
      <c r="I202" s="240"/>
      <c r="J202" s="237"/>
      <c r="K202" s="237"/>
      <c r="L202" s="241"/>
      <c r="M202" s="242"/>
      <c r="N202" s="243"/>
      <c r="O202" s="243"/>
      <c r="P202" s="243"/>
      <c r="Q202" s="243"/>
      <c r="R202" s="243"/>
      <c r="S202" s="243"/>
      <c r="T202" s="244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45" t="s">
        <v>231</v>
      </c>
      <c r="AU202" s="245" t="s">
        <v>86</v>
      </c>
      <c r="AV202" s="13" t="s">
        <v>84</v>
      </c>
      <c r="AW202" s="13" t="s">
        <v>37</v>
      </c>
      <c r="AX202" s="13" t="s">
        <v>76</v>
      </c>
      <c r="AY202" s="245" t="s">
        <v>219</v>
      </c>
    </row>
    <row r="203" s="14" customFormat="1">
      <c r="A203" s="14"/>
      <c r="B203" s="246"/>
      <c r="C203" s="247"/>
      <c r="D203" s="229" t="s">
        <v>231</v>
      </c>
      <c r="E203" s="248" t="s">
        <v>19</v>
      </c>
      <c r="F203" s="249" t="s">
        <v>334</v>
      </c>
      <c r="G203" s="247"/>
      <c r="H203" s="250">
        <v>12</v>
      </c>
      <c r="I203" s="251"/>
      <c r="J203" s="247"/>
      <c r="K203" s="247"/>
      <c r="L203" s="252"/>
      <c r="M203" s="253"/>
      <c r="N203" s="254"/>
      <c r="O203" s="254"/>
      <c r="P203" s="254"/>
      <c r="Q203" s="254"/>
      <c r="R203" s="254"/>
      <c r="S203" s="254"/>
      <c r="T203" s="255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56" t="s">
        <v>231</v>
      </c>
      <c r="AU203" s="256" t="s">
        <v>86</v>
      </c>
      <c r="AV203" s="14" t="s">
        <v>86</v>
      </c>
      <c r="AW203" s="14" t="s">
        <v>37</v>
      </c>
      <c r="AX203" s="14" t="s">
        <v>76</v>
      </c>
      <c r="AY203" s="256" t="s">
        <v>219</v>
      </c>
    </row>
    <row r="204" s="13" customFormat="1">
      <c r="A204" s="13"/>
      <c r="B204" s="236"/>
      <c r="C204" s="237"/>
      <c r="D204" s="229" t="s">
        <v>231</v>
      </c>
      <c r="E204" s="238" t="s">
        <v>19</v>
      </c>
      <c r="F204" s="239" t="s">
        <v>2992</v>
      </c>
      <c r="G204" s="237"/>
      <c r="H204" s="238" t="s">
        <v>19</v>
      </c>
      <c r="I204" s="240"/>
      <c r="J204" s="237"/>
      <c r="K204" s="237"/>
      <c r="L204" s="241"/>
      <c r="M204" s="242"/>
      <c r="N204" s="243"/>
      <c r="O204" s="243"/>
      <c r="P204" s="243"/>
      <c r="Q204" s="243"/>
      <c r="R204" s="243"/>
      <c r="S204" s="243"/>
      <c r="T204" s="244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45" t="s">
        <v>231</v>
      </c>
      <c r="AU204" s="245" t="s">
        <v>86</v>
      </c>
      <c r="AV204" s="13" t="s">
        <v>84</v>
      </c>
      <c r="AW204" s="13" t="s">
        <v>37</v>
      </c>
      <c r="AX204" s="13" t="s">
        <v>76</v>
      </c>
      <c r="AY204" s="245" t="s">
        <v>219</v>
      </c>
    </row>
    <row r="205" s="14" customFormat="1">
      <c r="A205" s="14"/>
      <c r="B205" s="246"/>
      <c r="C205" s="247"/>
      <c r="D205" s="229" t="s">
        <v>231</v>
      </c>
      <c r="E205" s="248" t="s">
        <v>19</v>
      </c>
      <c r="F205" s="249" t="s">
        <v>225</v>
      </c>
      <c r="G205" s="247"/>
      <c r="H205" s="250">
        <v>4</v>
      </c>
      <c r="I205" s="251"/>
      <c r="J205" s="247"/>
      <c r="K205" s="247"/>
      <c r="L205" s="252"/>
      <c r="M205" s="253"/>
      <c r="N205" s="254"/>
      <c r="O205" s="254"/>
      <c r="P205" s="254"/>
      <c r="Q205" s="254"/>
      <c r="R205" s="254"/>
      <c r="S205" s="254"/>
      <c r="T205" s="255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56" t="s">
        <v>231</v>
      </c>
      <c r="AU205" s="256" t="s">
        <v>86</v>
      </c>
      <c r="AV205" s="14" t="s">
        <v>86</v>
      </c>
      <c r="AW205" s="14" t="s">
        <v>37</v>
      </c>
      <c r="AX205" s="14" t="s">
        <v>76</v>
      </c>
      <c r="AY205" s="256" t="s">
        <v>219</v>
      </c>
    </row>
    <row r="206" s="15" customFormat="1">
      <c r="A206" s="15"/>
      <c r="B206" s="257"/>
      <c r="C206" s="258"/>
      <c r="D206" s="229" t="s">
        <v>231</v>
      </c>
      <c r="E206" s="259" t="s">
        <v>19</v>
      </c>
      <c r="F206" s="260" t="s">
        <v>236</v>
      </c>
      <c r="G206" s="258"/>
      <c r="H206" s="261">
        <v>22</v>
      </c>
      <c r="I206" s="262"/>
      <c r="J206" s="258"/>
      <c r="K206" s="258"/>
      <c r="L206" s="263"/>
      <c r="M206" s="264"/>
      <c r="N206" s="265"/>
      <c r="O206" s="265"/>
      <c r="P206" s="265"/>
      <c r="Q206" s="265"/>
      <c r="R206" s="265"/>
      <c r="S206" s="265"/>
      <c r="T206" s="266"/>
      <c r="U206" s="15"/>
      <c r="V206" s="15"/>
      <c r="W206" s="15"/>
      <c r="X206" s="15"/>
      <c r="Y206" s="15"/>
      <c r="Z206" s="15"/>
      <c r="AA206" s="15"/>
      <c r="AB206" s="15"/>
      <c r="AC206" s="15"/>
      <c r="AD206" s="15"/>
      <c r="AE206" s="15"/>
      <c r="AT206" s="267" t="s">
        <v>231</v>
      </c>
      <c r="AU206" s="267" t="s">
        <v>86</v>
      </c>
      <c r="AV206" s="15" t="s">
        <v>225</v>
      </c>
      <c r="AW206" s="15" t="s">
        <v>37</v>
      </c>
      <c r="AX206" s="15" t="s">
        <v>84</v>
      </c>
      <c r="AY206" s="267" t="s">
        <v>219</v>
      </c>
    </row>
    <row r="207" s="2" customFormat="1" ht="16.5" customHeight="1">
      <c r="A207" s="40"/>
      <c r="B207" s="41"/>
      <c r="C207" s="216" t="s">
        <v>410</v>
      </c>
      <c r="D207" s="216" t="s">
        <v>221</v>
      </c>
      <c r="E207" s="217" t="s">
        <v>393</v>
      </c>
      <c r="F207" s="218" t="s">
        <v>394</v>
      </c>
      <c r="G207" s="219" t="s">
        <v>148</v>
      </c>
      <c r="H207" s="220">
        <v>6.9489999999999998</v>
      </c>
      <c r="I207" s="221"/>
      <c r="J207" s="222">
        <f>ROUND(I207*H207,2)</f>
        <v>0</v>
      </c>
      <c r="K207" s="218" t="s">
        <v>19</v>
      </c>
      <c r="L207" s="46"/>
      <c r="M207" s="223" t="s">
        <v>19</v>
      </c>
      <c r="N207" s="224" t="s">
        <v>47</v>
      </c>
      <c r="O207" s="86"/>
      <c r="P207" s="225">
        <f>O207*H207</f>
        <v>0</v>
      </c>
      <c r="Q207" s="225">
        <v>0</v>
      </c>
      <c r="R207" s="225">
        <f>Q207*H207</f>
        <v>0</v>
      </c>
      <c r="S207" s="225">
        <v>2.4500000000000002</v>
      </c>
      <c r="T207" s="226">
        <f>S207*H207</f>
        <v>17.02505</v>
      </c>
      <c r="U207" s="40"/>
      <c r="V207" s="40"/>
      <c r="W207" s="40"/>
      <c r="X207" s="40"/>
      <c r="Y207" s="40"/>
      <c r="Z207" s="40"/>
      <c r="AA207" s="40"/>
      <c r="AB207" s="40"/>
      <c r="AC207" s="40"/>
      <c r="AD207" s="40"/>
      <c r="AE207" s="40"/>
      <c r="AR207" s="227" t="s">
        <v>225</v>
      </c>
      <c r="AT207" s="227" t="s">
        <v>221</v>
      </c>
      <c r="AU207" s="227" t="s">
        <v>86</v>
      </c>
      <c r="AY207" s="19" t="s">
        <v>219</v>
      </c>
      <c r="BE207" s="228">
        <f>IF(N207="základní",J207,0)</f>
        <v>0</v>
      </c>
      <c r="BF207" s="228">
        <f>IF(N207="snížená",J207,0)</f>
        <v>0</v>
      </c>
      <c r="BG207" s="228">
        <f>IF(N207="zákl. přenesená",J207,0)</f>
        <v>0</v>
      </c>
      <c r="BH207" s="228">
        <f>IF(N207="sníž. přenesená",J207,0)</f>
        <v>0</v>
      </c>
      <c r="BI207" s="228">
        <f>IF(N207="nulová",J207,0)</f>
        <v>0</v>
      </c>
      <c r="BJ207" s="19" t="s">
        <v>84</v>
      </c>
      <c r="BK207" s="228">
        <f>ROUND(I207*H207,2)</f>
        <v>0</v>
      </c>
      <c r="BL207" s="19" t="s">
        <v>225</v>
      </c>
      <c r="BM207" s="227" t="s">
        <v>2993</v>
      </c>
    </row>
    <row r="208" s="2" customFormat="1">
      <c r="A208" s="40"/>
      <c r="B208" s="41"/>
      <c r="C208" s="42"/>
      <c r="D208" s="229" t="s">
        <v>227</v>
      </c>
      <c r="E208" s="42"/>
      <c r="F208" s="230" t="s">
        <v>396</v>
      </c>
      <c r="G208" s="42"/>
      <c r="H208" s="42"/>
      <c r="I208" s="231"/>
      <c r="J208" s="42"/>
      <c r="K208" s="42"/>
      <c r="L208" s="46"/>
      <c r="M208" s="232"/>
      <c r="N208" s="233"/>
      <c r="O208" s="86"/>
      <c r="P208" s="86"/>
      <c r="Q208" s="86"/>
      <c r="R208" s="86"/>
      <c r="S208" s="86"/>
      <c r="T208" s="87"/>
      <c r="U208" s="40"/>
      <c r="V208" s="40"/>
      <c r="W208" s="40"/>
      <c r="X208" s="40"/>
      <c r="Y208" s="40"/>
      <c r="Z208" s="40"/>
      <c r="AA208" s="40"/>
      <c r="AB208" s="40"/>
      <c r="AC208" s="40"/>
      <c r="AD208" s="40"/>
      <c r="AE208" s="40"/>
      <c r="AT208" s="19" t="s">
        <v>227</v>
      </c>
      <c r="AU208" s="19" t="s">
        <v>86</v>
      </c>
    </row>
    <row r="209" s="2" customFormat="1">
      <c r="A209" s="40"/>
      <c r="B209" s="41"/>
      <c r="C209" s="42"/>
      <c r="D209" s="229" t="s">
        <v>275</v>
      </c>
      <c r="E209" s="42"/>
      <c r="F209" s="268" t="s">
        <v>2994</v>
      </c>
      <c r="G209" s="42"/>
      <c r="H209" s="42"/>
      <c r="I209" s="231"/>
      <c r="J209" s="42"/>
      <c r="K209" s="42"/>
      <c r="L209" s="46"/>
      <c r="M209" s="232"/>
      <c r="N209" s="233"/>
      <c r="O209" s="86"/>
      <c r="P209" s="86"/>
      <c r="Q209" s="86"/>
      <c r="R209" s="86"/>
      <c r="S209" s="86"/>
      <c r="T209" s="87"/>
      <c r="U209" s="40"/>
      <c r="V209" s="40"/>
      <c r="W209" s="40"/>
      <c r="X209" s="40"/>
      <c r="Y209" s="40"/>
      <c r="Z209" s="40"/>
      <c r="AA209" s="40"/>
      <c r="AB209" s="40"/>
      <c r="AC209" s="40"/>
      <c r="AD209" s="40"/>
      <c r="AE209" s="40"/>
      <c r="AT209" s="19" t="s">
        <v>275</v>
      </c>
      <c r="AU209" s="19" t="s">
        <v>86</v>
      </c>
    </row>
    <row r="210" s="13" customFormat="1">
      <c r="A210" s="13"/>
      <c r="B210" s="236"/>
      <c r="C210" s="237"/>
      <c r="D210" s="229" t="s">
        <v>231</v>
      </c>
      <c r="E210" s="238" t="s">
        <v>19</v>
      </c>
      <c r="F210" s="239" t="s">
        <v>2949</v>
      </c>
      <c r="G210" s="237"/>
      <c r="H210" s="238" t="s">
        <v>19</v>
      </c>
      <c r="I210" s="240"/>
      <c r="J210" s="237"/>
      <c r="K210" s="237"/>
      <c r="L210" s="241"/>
      <c r="M210" s="242"/>
      <c r="N210" s="243"/>
      <c r="O210" s="243"/>
      <c r="P210" s="243"/>
      <c r="Q210" s="243"/>
      <c r="R210" s="243"/>
      <c r="S210" s="243"/>
      <c r="T210" s="244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45" t="s">
        <v>231</v>
      </c>
      <c r="AU210" s="245" t="s">
        <v>86</v>
      </c>
      <c r="AV210" s="13" t="s">
        <v>84</v>
      </c>
      <c r="AW210" s="13" t="s">
        <v>37</v>
      </c>
      <c r="AX210" s="13" t="s">
        <v>76</v>
      </c>
      <c r="AY210" s="245" t="s">
        <v>219</v>
      </c>
    </row>
    <row r="211" s="14" customFormat="1">
      <c r="A211" s="14"/>
      <c r="B211" s="246"/>
      <c r="C211" s="247"/>
      <c r="D211" s="229" t="s">
        <v>231</v>
      </c>
      <c r="E211" s="248" t="s">
        <v>19</v>
      </c>
      <c r="F211" s="249" t="s">
        <v>2995</v>
      </c>
      <c r="G211" s="247"/>
      <c r="H211" s="250">
        <v>6.5570000000000004</v>
      </c>
      <c r="I211" s="251"/>
      <c r="J211" s="247"/>
      <c r="K211" s="247"/>
      <c r="L211" s="252"/>
      <c r="M211" s="253"/>
      <c r="N211" s="254"/>
      <c r="O211" s="254"/>
      <c r="P211" s="254"/>
      <c r="Q211" s="254"/>
      <c r="R211" s="254"/>
      <c r="S211" s="254"/>
      <c r="T211" s="255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56" t="s">
        <v>231</v>
      </c>
      <c r="AU211" s="256" t="s">
        <v>86</v>
      </c>
      <c r="AV211" s="14" t="s">
        <v>86</v>
      </c>
      <c r="AW211" s="14" t="s">
        <v>37</v>
      </c>
      <c r="AX211" s="14" t="s">
        <v>76</v>
      </c>
      <c r="AY211" s="256" t="s">
        <v>219</v>
      </c>
    </row>
    <row r="212" s="14" customFormat="1">
      <c r="A212" s="14"/>
      <c r="B212" s="246"/>
      <c r="C212" s="247"/>
      <c r="D212" s="229" t="s">
        <v>231</v>
      </c>
      <c r="E212" s="248" t="s">
        <v>19</v>
      </c>
      <c r="F212" s="249" t="s">
        <v>2996</v>
      </c>
      <c r="G212" s="247"/>
      <c r="H212" s="250">
        <v>0.11</v>
      </c>
      <c r="I212" s="251"/>
      <c r="J212" s="247"/>
      <c r="K212" s="247"/>
      <c r="L212" s="252"/>
      <c r="M212" s="253"/>
      <c r="N212" s="254"/>
      <c r="O212" s="254"/>
      <c r="P212" s="254"/>
      <c r="Q212" s="254"/>
      <c r="R212" s="254"/>
      <c r="S212" s="254"/>
      <c r="T212" s="255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56" t="s">
        <v>231</v>
      </c>
      <c r="AU212" s="256" t="s">
        <v>86</v>
      </c>
      <c r="AV212" s="14" t="s">
        <v>86</v>
      </c>
      <c r="AW212" s="14" t="s">
        <v>37</v>
      </c>
      <c r="AX212" s="14" t="s">
        <v>76</v>
      </c>
      <c r="AY212" s="256" t="s">
        <v>219</v>
      </c>
    </row>
    <row r="213" s="14" customFormat="1">
      <c r="A213" s="14"/>
      <c r="B213" s="246"/>
      <c r="C213" s="247"/>
      <c r="D213" s="229" t="s">
        <v>231</v>
      </c>
      <c r="E213" s="248" t="s">
        <v>19</v>
      </c>
      <c r="F213" s="249" t="s">
        <v>2997</v>
      </c>
      <c r="G213" s="247"/>
      <c r="H213" s="250">
        <v>0.188</v>
      </c>
      <c r="I213" s="251"/>
      <c r="J213" s="247"/>
      <c r="K213" s="247"/>
      <c r="L213" s="252"/>
      <c r="M213" s="253"/>
      <c r="N213" s="254"/>
      <c r="O213" s="254"/>
      <c r="P213" s="254"/>
      <c r="Q213" s="254"/>
      <c r="R213" s="254"/>
      <c r="S213" s="254"/>
      <c r="T213" s="255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56" t="s">
        <v>231</v>
      </c>
      <c r="AU213" s="256" t="s">
        <v>86</v>
      </c>
      <c r="AV213" s="14" t="s">
        <v>86</v>
      </c>
      <c r="AW213" s="14" t="s">
        <v>37</v>
      </c>
      <c r="AX213" s="14" t="s">
        <v>76</v>
      </c>
      <c r="AY213" s="256" t="s">
        <v>219</v>
      </c>
    </row>
    <row r="214" s="14" customFormat="1">
      <c r="A214" s="14"/>
      <c r="B214" s="246"/>
      <c r="C214" s="247"/>
      <c r="D214" s="229" t="s">
        <v>231</v>
      </c>
      <c r="E214" s="248" t="s">
        <v>19</v>
      </c>
      <c r="F214" s="249" t="s">
        <v>2998</v>
      </c>
      <c r="G214" s="247"/>
      <c r="H214" s="250">
        <v>0.039</v>
      </c>
      <c r="I214" s="251"/>
      <c r="J214" s="247"/>
      <c r="K214" s="247"/>
      <c r="L214" s="252"/>
      <c r="M214" s="253"/>
      <c r="N214" s="254"/>
      <c r="O214" s="254"/>
      <c r="P214" s="254"/>
      <c r="Q214" s="254"/>
      <c r="R214" s="254"/>
      <c r="S214" s="254"/>
      <c r="T214" s="255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56" t="s">
        <v>231</v>
      </c>
      <c r="AU214" s="256" t="s">
        <v>86</v>
      </c>
      <c r="AV214" s="14" t="s">
        <v>86</v>
      </c>
      <c r="AW214" s="14" t="s">
        <v>37</v>
      </c>
      <c r="AX214" s="14" t="s">
        <v>76</v>
      </c>
      <c r="AY214" s="256" t="s">
        <v>219</v>
      </c>
    </row>
    <row r="215" s="13" customFormat="1">
      <c r="A215" s="13"/>
      <c r="B215" s="236"/>
      <c r="C215" s="237"/>
      <c r="D215" s="229" t="s">
        <v>231</v>
      </c>
      <c r="E215" s="238" t="s">
        <v>19</v>
      </c>
      <c r="F215" s="239" t="s">
        <v>2999</v>
      </c>
      <c r="G215" s="237"/>
      <c r="H215" s="238" t="s">
        <v>19</v>
      </c>
      <c r="I215" s="240"/>
      <c r="J215" s="237"/>
      <c r="K215" s="237"/>
      <c r="L215" s="241"/>
      <c r="M215" s="242"/>
      <c r="N215" s="243"/>
      <c r="O215" s="243"/>
      <c r="P215" s="243"/>
      <c r="Q215" s="243"/>
      <c r="R215" s="243"/>
      <c r="S215" s="243"/>
      <c r="T215" s="244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45" t="s">
        <v>231</v>
      </c>
      <c r="AU215" s="245" t="s">
        <v>86</v>
      </c>
      <c r="AV215" s="13" t="s">
        <v>84</v>
      </c>
      <c r="AW215" s="13" t="s">
        <v>37</v>
      </c>
      <c r="AX215" s="13" t="s">
        <v>76</v>
      </c>
      <c r="AY215" s="245" t="s">
        <v>219</v>
      </c>
    </row>
    <row r="216" s="14" customFormat="1">
      <c r="A216" s="14"/>
      <c r="B216" s="246"/>
      <c r="C216" s="247"/>
      <c r="D216" s="229" t="s">
        <v>231</v>
      </c>
      <c r="E216" s="248" t="s">
        <v>19</v>
      </c>
      <c r="F216" s="249" t="s">
        <v>2958</v>
      </c>
      <c r="G216" s="247"/>
      <c r="H216" s="250">
        <v>0.055</v>
      </c>
      <c r="I216" s="251"/>
      <c r="J216" s="247"/>
      <c r="K216" s="247"/>
      <c r="L216" s="252"/>
      <c r="M216" s="253"/>
      <c r="N216" s="254"/>
      <c r="O216" s="254"/>
      <c r="P216" s="254"/>
      <c r="Q216" s="254"/>
      <c r="R216" s="254"/>
      <c r="S216" s="254"/>
      <c r="T216" s="255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56" t="s">
        <v>231</v>
      </c>
      <c r="AU216" s="256" t="s">
        <v>86</v>
      </c>
      <c r="AV216" s="14" t="s">
        <v>86</v>
      </c>
      <c r="AW216" s="14" t="s">
        <v>37</v>
      </c>
      <c r="AX216" s="14" t="s">
        <v>76</v>
      </c>
      <c r="AY216" s="256" t="s">
        <v>219</v>
      </c>
    </row>
    <row r="217" s="15" customFormat="1">
      <c r="A217" s="15"/>
      <c r="B217" s="257"/>
      <c r="C217" s="258"/>
      <c r="D217" s="229" t="s">
        <v>231</v>
      </c>
      <c r="E217" s="259" t="s">
        <v>2892</v>
      </c>
      <c r="F217" s="260" t="s">
        <v>236</v>
      </c>
      <c r="G217" s="258"/>
      <c r="H217" s="261">
        <v>6.9489999999999998</v>
      </c>
      <c r="I217" s="262"/>
      <c r="J217" s="258"/>
      <c r="K217" s="258"/>
      <c r="L217" s="263"/>
      <c r="M217" s="264"/>
      <c r="N217" s="265"/>
      <c r="O217" s="265"/>
      <c r="P217" s="265"/>
      <c r="Q217" s="265"/>
      <c r="R217" s="265"/>
      <c r="S217" s="265"/>
      <c r="T217" s="266"/>
      <c r="U217" s="15"/>
      <c r="V217" s="15"/>
      <c r="W217" s="15"/>
      <c r="X217" s="15"/>
      <c r="Y217" s="15"/>
      <c r="Z217" s="15"/>
      <c r="AA217" s="15"/>
      <c r="AB217" s="15"/>
      <c r="AC217" s="15"/>
      <c r="AD217" s="15"/>
      <c r="AE217" s="15"/>
      <c r="AT217" s="267" t="s">
        <v>231</v>
      </c>
      <c r="AU217" s="267" t="s">
        <v>86</v>
      </c>
      <c r="AV217" s="15" t="s">
        <v>225</v>
      </c>
      <c r="AW217" s="15" t="s">
        <v>37</v>
      </c>
      <c r="AX217" s="15" t="s">
        <v>84</v>
      </c>
      <c r="AY217" s="267" t="s">
        <v>219</v>
      </c>
    </row>
    <row r="218" s="2" customFormat="1" ht="16.5" customHeight="1">
      <c r="A218" s="40"/>
      <c r="B218" s="41"/>
      <c r="C218" s="216" t="s">
        <v>7</v>
      </c>
      <c r="D218" s="216" t="s">
        <v>221</v>
      </c>
      <c r="E218" s="217" t="s">
        <v>3000</v>
      </c>
      <c r="F218" s="218" t="s">
        <v>3001</v>
      </c>
      <c r="G218" s="219" t="s">
        <v>158</v>
      </c>
      <c r="H218" s="220">
        <v>9.2799999999999994</v>
      </c>
      <c r="I218" s="221"/>
      <c r="J218" s="222">
        <f>ROUND(I218*H218,2)</f>
        <v>0</v>
      </c>
      <c r="K218" s="218" t="s">
        <v>224</v>
      </c>
      <c r="L218" s="46"/>
      <c r="M218" s="223" t="s">
        <v>19</v>
      </c>
      <c r="N218" s="224" t="s">
        <v>47</v>
      </c>
      <c r="O218" s="86"/>
      <c r="P218" s="225">
        <f>O218*H218</f>
        <v>0</v>
      </c>
      <c r="Q218" s="225">
        <v>8.0000000000000007E-05</v>
      </c>
      <c r="R218" s="225">
        <f>Q218*H218</f>
        <v>0.00074240000000000005</v>
      </c>
      <c r="S218" s="225">
        <v>0</v>
      </c>
      <c r="T218" s="226">
        <f>S218*H218</f>
        <v>0</v>
      </c>
      <c r="U218" s="40"/>
      <c r="V218" s="40"/>
      <c r="W218" s="40"/>
      <c r="X218" s="40"/>
      <c r="Y218" s="40"/>
      <c r="Z218" s="40"/>
      <c r="AA218" s="40"/>
      <c r="AB218" s="40"/>
      <c r="AC218" s="40"/>
      <c r="AD218" s="40"/>
      <c r="AE218" s="40"/>
      <c r="AR218" s="227" t="s">
        <v>225</v>
      </c>
      <c r="AT218" s="227" t="s">
        <v>221</v>
      </c>
      <c r="AU218" s="227" t="s">
        <v>86</v>
      </c>
      <c r="AY218" s="19" t="s">
        <v>219</v>
      </c>
      <c r="BE218" s="228">
        <f>IF(N218="základní",J218,0)</f>
        <v>0</v>
      </c>
      <c r="BF218" s="228">
        <f>IF(N218="snížená",J218,0)</f>
        <v>0</v>
      </c>
      <c r="BG218" s="228">
        <f>IF(N218="zákl. přenesená",J218,0)</f>
        <v>0</v>
      </c>
      <c r="BH218" s="228">
        <f>IF(N218="sníž. přenesená",J218,0)</f>
        <v>0</v>
      </c>
      <c r="BI218" s="228">
        <f>IF(N218="nulová",J218,0)</f>
        <v>0</v>
      </c>
      <c r="BJ218" s="19" t="s">
        <v>84</v>
      </c>
      <c r="BK218" s="228">
        <f>ROUND(I218*H218,2)</f>
        <v>0</v>
      </c>
      <c r="BL218" s="19" t="s">
        <v>225</v>
      </c>
      <c r="BM218" s="227" t="s">
        <v>3002</v>
      </c>
    </row>
    <row r="219" s="2" customFormat="1">
      <c r="A219" s="40"/>
      <c r="B219" s="41"/>
      <c r="C219" s="42"/>
      <c r="D219" s="229" t="s">
        <v>227</v>
      </c>
      <c r="E219" s="42"/>
      <c r="F219" s="230" t="s">
        <v>3003</v>
      </c>
      <c r="G219" s="42"/>
      <c r="H219" s="42"/>
      <c r="I219" s="231"/>
      <c r="J219" s="42"/>
      <c r="K219" s="42"/>
      <c r="L219" s="46"/>
      <c r="M219" s="232"/>
      <c r="N219" s="233"/>
      <c r="O219" s="86"/>
      <c r="P219" s="86"/>
      <c r="Q219" s="86"/>
      <c r="R219" s="86"/>
      <c r="S219" s="86"/>
      <c r="T219" s="87"/>
      <c r="U219" s="40"/>
      <c r="V219" s="40"/>
      <c r="W219" s="40"/>
      <c r="X219" s="40"/>
      <c r="Y219" s="40"/>
      <c r="Z219" s="40"/>
      <c r="AA219" s="40"/>
      <c r="AB219" s="40"/>
      <c r="AC219" s="40"/>
      <c r="AD219" s="40"/>
      <c r="AE219" s="40"/>
      <c r="AT219" s="19" t="s">
        <v>227</v>
      </c>
      <c r="AU219" s="19" t="s">
        <v>86</v>
      </c>
    </row>
    <row r="220" s="2" customFormat="1">
      <c r="A220" s="40"/>
      <c r="B220" s="41"/>
      <c r="C220" s="42"/>
      <c r="D220" s="234" t="s">
        <v>229</v>
      </c>
      <c r="E220" s="42"/>
      <c r="F220" s="235" t="s">
        <v>3004</v>
      </c>
      <c r="G220" s="42"/>
      <c r="H220" s="42"/>
      <c r="I220" s="231"/>
      <c r="J220" s="42"/>
      <c r="K220" s="42"/>
      <c r="L220" s="46"/>
      <c r="M220" s="232"/>
      <c r="N220" s="233"/>
      <c r="O220" s="86"/>
      <c r="P220" s="86"/>
      <c r="Q220" s="86"/>
      <c r="R220" s="86"/>
      <c r="S220" s="86"/>
      <c r="T220" s="87"/>
      <c r="U220" s="40"/>
      <c r="V220" s="40"/>
      <c r="W220" s="40"/>
      <c r="X220" s="40"/>
      <c r="Y220" s="40"/>
      <c r="Z220" s="40"/>
      <c r="AA220" s="40"/>
      <c r="AB220" s="40"/>
      <c r="AC220" s="40"/>
      <c r="AD220" s="40"/>
      <c r="AE220" s="40"/>
      <c r="AT220" s="19" t="s">
        <v>229</v>
      </c>
      <c r="AU220" s="19" t="s">
        <v>86</v>
      </c>
    </row>
    <row r="221" s="13" customFormat="1">
      <c r="A221" s="13"/>
      <c r="B221" s="236"/>
      <c r="C221" s="237"/>
      <c r="D221" s="229" t="s">
        <v>231</v>
      </c>
      <c r="E221" s="238" t="s">
        <v>19</v>
      </c>
      <c r="F221" s="239" t="s">
        <v>2949</v>
      </c>
      <c r="G221" s="237"/>
      <c r="H221" s="238" t="s">
        <v>19</v>
      </c>
      <c r="I221" s="240"/>
      <c r="J221" s="237"/>
      <c r="K221" s="237"/>
      <c r="L221" s="241"/>
      <c r="M221" s="242"/>
      <c r="N221" s="243"/>
      <c r="O221" s="243"/>
      <c r="P221" s="243"/>
      <c r="Q221" s="243"/>
      <c r="R221" s="243"/>
      <c r="S221" s="243"/>
      <c r="T221" s="244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45" t="s">
        <v>231</v>
      </c>
      <c r="AU221" s="245" t="s">
        <v>86</v>
      </c>
      <c r="AV221" s="13" t="s">
        <v>84</v>
      </c>
      <c r="AW221" s="13" t="s">
        <v>37</v>
      </c>
      <c r="AX221" s="13" t="s">
        <v>76</v>
      </c>
      <c r="AY221" s="245" t="s">
        <v>219</v>
      </c>
    </row>
    <row r="222" s="14" customFormat="1">
      <c r="A222" s="14"/>
      <c r="B222" s="246"/>
      <c r="C222" s="247"/>
      <c r="D222" s="229" t="s">
        <v>231</v>
      </c>
      <c r="E222" s="248" t="s">
        <v>19</v>
      </c>
      <c r="F222" s="249" t="s">
        <v>3005</v>
      </c>
      <c r="G222" s="247"/>
      <c r="H222" s="250">
        <v>2.2000000000000002</v>
      </c>
      <c r="I222" s="251"/>
      <c r="J222" s="247"/>
      <c r="K222" s="247"/>
      <c r="L222" s="252"/>
      <c r="M222" s="253"/>
      <c r="N222" s="254"/>
      <c r="O222" s="254"/>
      <c r="P222" s="254"/>
      <c r="Q222" s="254"/>
      <c r="R222" s="254"/>
      <c r="S222" s="254"/>
      <c r="T222" s="255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56" t="s">
        <v>231</v>
      </c>
      <c r="AU222" s="256" t="s">
        <v>86</v>
      </c>
      <c r="AV222" s="14" t="s">
        <v>86</v>
      </c>
      <c r="AW222" s="14" t="s">
        <v>37</v>
      </c>
      <c r="AX222" s="14" t="s">
        <v>76</v>
      </c>
      <c r="AY222" s="256" t="s">
        <v>219</v>
      </c>
    </row>
    <row r="223" s="14" customFormat="1">
      <c r="A223" s="14"/>
      <c r="B223" s="246"/>
      <c r="C223" s="247"/>
      <c r="D223" s="229" t="s">
        <v>231</v>
      </c>
      <c r="E223" s="248" t="s">
        <v>19</v>
      </c>
      <c r="F223" s="249" t="s">
        <v>3006</v>
      </c>
      <c r="G223" s="247"/>
      <c r="H223" s="250">
        <v>5.3600000000000003</v>
      </c>
      <c r="I223" s="251"/>
      <c r="J223" s="247"/>
      <c r="K223" s="247"/>
      <c r="L223" s="252"/>
      <c r="M223" s="253"/>
      <c r="N223" s="254"/>
      <c r="O223" s="254"/>
      <c r="P223" s="254"/>
      <c r="Q223" s="254"/>
      <c r="R223" s="254"/>
      <c r="S223" s="254"/>
      <c r="T223" s="255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56" t="s">
        <v>231</v>
      </c>
      <c r="AU223" s="256" t="s">
        <v>86</v>
      </c>
      <c r="AV223" s="14" t="s">
        <v>86</v>
      </c>
      <c r="AW223" s="14" t="s">
        <v>37</v>
      </c>
      <c r="AX223" s="14" t="s">
        <v>76</v>
      </c>
      <c r="AY223" s="256" t="s">
        <v>219</v>
      </c>
    </row>
    <row r="224" s="14" customFormat="1">
      <c r="A224" s="14"/>
      <c r="B224" s="246"/>
      <c r="C224" s="247"/>
      <c r="D224" s="229" t="s">
        <v>231</v>
      </c>
      <c r="E224" s="248" t="s">
        <v>19</v>
      </c>
      <c r="F224" s="249" t="s">
        <v>3007</v>
      </c>
      <c r="G224" s="247"/>
      <c r="H224" s="250">
        <v>1.72</v>
      </c>
      <c r="I224" s="251"/>
      <c r="J224" s="247"/>
      <c r="K224" s="247"/>
      <c r="L224" s="252"/>
      <c r="M224" s="253"/>
      <c r="N224" s="254"/>
      <c r="O224" s="254"/>
      <c r="P224" s="254"/>
      <c r="Q224" s="254"/>
      <c r="R224" s="254"/>
      <c r="S224" s="254"/>
      <c r="T224" s="255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56" t="s">
        <v>231</v>
      </c>
      <c r="AU224" s="256" t="s">
        <v>86</v>
      </c>
      <c r="AV224" s="14" t="s">
        <v>86</v>
      </c>
      <c r="AW224" s="14" t="s">
        <v>37</v>
      </c>
      <c r="AX224" s="14" t="s">
        <v>76</v>
      </c>
      <c r="AY224" s="256" t="s">
        <v>219</v>
      </c>
    </row>
    <row r="225" s="15" customFormat="1">
      <c r="A225" s="15"/>
      <c r="B225" s="257"/>
      <c r="C225" s="258"/>
      <c r="D225" s="229" t="s">
        <v>231</v>
      </c>
      <c r="E225" s="259" t="s">
        <v>19</v>
      </c>
      <c r="F225" s="260" t="s">
        <v>236</v>
      </c>
      <c r="G225" s="258"/>
      <c r="H225" s="261">
        <v>9.2799999999999994</v>
      </c>
      <c r="I225" s="262"/>
      <c r="J225" s="258"/>
      <c r="K225" s="258"/>
      <c r="L225" s="263"/>
      <c r="M225" s="264"/>
      <c r="N225" s="265"/>
      <c r="O225" s="265"/>
      <c r="P225" s="265"/>
      <c r="Q225" s="265"/>
      <c r="R225" s="265"/>
      <c r="S225" s="265"/>
      <c r="T225" s="266"/>
      <c r="U225" s="15"/>
      <c r="V225" s="15"/>
      <c r="W225" s="15"/>
      <c r="X225" s="15"/>
      <c r="Y225" s="15"/>
      <c r="Z225" s="15"/>
      <c r="AA225" s="15"/>
      <c r="AB225" s="15"/>
      <c r="AC225" s="15"/>
      <c r="AD225" s="15"/>
      <c r="AE225" s="15"/>
      <c r="AT225" s="267" t="s">
        <v>231</v>
      </c>
      <c r="AU225" s="267" t="s">
        <v>86</v>
      </c>
      <c r="AV225" s="15" t="s">
        <v>225</v>
      </c>
      <c r="AW225" s="15" t="s">
        <v>37</v>
      </c>
      <c r="AX225" s="15" t="s">
        <v>84</v>
      </c>
      <c r="AY225" s="267" t="s">
        <v>219</v>
      </c>
    </row>
    <row r="226" s="2" customFormat="1" ht="16.5" customHeight="1">
      <c r="A226" s="40"/>
      <c r="B226" s="41"/>
      <c r="C226" s="216" t="s">
        <v>423</v>
      </c>
      <c r="D226" s="216" t="s">
        <v>221</v>
      </c>
      <c r="E226" s="217" t="s">
        <v>1764</v>
      </c>
      <c r="F226" s="218" t="s">
        <v>1765</v>
      </c>
      <c r="G226" s="219" t="s">
        <v>152</v>
      </c>
      <c r="H226" s="220">
        <v>16.669</v>
      </c>
      <c r="I226" s="221"/>
      <c r="J226" s="222">
        <f>ROUND(I226*H226,2)</f>
        <v>0</v>
      </c>
      <c r="K226" s="218" t="s">
        <v>224</v>
      </c>
      <c r="L226" s="46"/>
      <c r="M226" s="223" t="s">
        <v>19</v>
      </c>
      <c r="N226" s="224" t="s">
        <v>47</v>
      </c>
      <c r="O226" s="86"/>
      <c r="P226" s="225">
        <f>O226*H226</f>
        <v>0</v>
      </c>
      <c r="Q226" s="225">
        <v>0</v>
      </c>
      <c r="R226" s="225">
        <f>Q226*H226</f>
        <v>0</v>
      </c>
      <c r="S226" s="225">
        <v>0</v>
      </c>
      <c r="T226" s="226">
        <f>S226*H226</f>
        <v>0</v>
      </c>
      <c r="U226" s="40"/>
      <c r="V226" s="40"/>
      <c r="W226" s="40"/>
      <c r="X226" s="40"/>
      <c r="Y226" s="40"/>
      <c r="Z226" s="40"/>
      <c r="AA226" s="40"/>
      <c r="AB226" s="40"/>
      <c r="AC226" s="40"/>
      <c r="AD226" s="40"/>
      <c r="AE226" s="40"/>
      <c r="AR226" s="227" t="s">
        <v>225</v>
      </c>
      <c r="AT226" s="227" t="s">
        <v>221</v>
      </c>
      <c r="AU226" s="227" t="s">
        <v>86</v>
      </c>
      <c r="AY226" s="19" t="s">
        <v>219</v>
      </c>
      <c r="BE226" s="228">
        <f>IF(N226="základní",J226,0)</f>
        <v>0</v>
      </c>
      <c r="BF226" s="228">
        <f>IF(N226="snížená",J226,0)</f>
        <v>0</v>
      </c>
      <c r="BG226" s="228">
        <f>IF(N226="zákl. přenesená",J226,0)</f>
        <v>0</v>
      </c>
      <c r="BH226" s="228">
        <f>IF(N226="sníž. přenesená",J226,0)</f>
        <v>0</v>
      </c>
      <c r="BI226" s="228">
        <f>IF(N226="nulová",J226,0)</f>
        <v>0</v>
      </c>
      <c r="BJ226" s="19" t="s">
        <v>84</v>
      </c>
      <c r="BK226" s="228">
        <f>ROUND(I226*H226,2)</f>
        <v>0</v>
      </c>
      <c r="BL226" s="19" t="s">
        <v>225</v>
      </c>
      <c r="BM226" s="227" t="s">
        <v>3008</v>
      </c>
    </row>
    <row r="227" s="2" customFormat="1">
      <c r="A227" s="40"/>
      <c r="B227" s="41"/>
      <c r="C227" s="42"/>
      <c r="D227" s="229" t="s">
        <v>227</v>
      </c>
      <c r="E227" s="42"/>
      <c r="F227" s="230" t="s">
        <v>1765</v>
      </c>
      <c r="G227" s="42"/>
      <c r="H227" s="42"/>
      <c r="I227" s="231"/>
      <c r="J227" s="42"/>
      <c r="K227" s="42"/>
      <c r="L227" s="46"/>
      <c r="M227" s="232"/>
      <c r="N227" s="233"/>
      <c r="O227" s="86"/>
      <c r="P227" s="86"/>
      <c r="Q227" s="86"/>
      <c r="R227" s="86"/>
      <c r="S227" s="86"/>
      <c r="T227" s="87"/>
      <c r="U227" s="40"/>
      <c r="V227" s="40"/>
      <c r="W227" s="40"/>
      <c r="X227" s="40"/>
      <c r="Y227" s="40"/>
      <c r="Z227" s="40"/>
      <c r="AA227" s="40"/>
      <c r="AB227" s="40"/>
      <c r="AC227" s="40"/>
      <c r="AD227" s="40"/>
      <c r="AE227" s="40"/>
      <c r="AT227" s="19" t="s">
        <v>227</v>
      </c>
      <c r="AU227" s="19" t="s">
        <v>86</v>
      </c>
    </row>
    <row r="228" s="2" customFormat="1">
      <c r="A228" s="40"/>
      <c r="B228" s="41"/>
      <c r="C228" s="42"/>
      <c r="D228" s="234" t="s">
        <v>229</v>
      </c>
      <c r="E228" s="42"/>
      <c r="F228" s="235" t="s">
        <v>1767</v>
      </c>
      <c r="G228" s="42"/>
      <c r="H228" s="42"/>
      <c r="I228" s="231"/>
      <c r="J228" s="42"/>
      <c r="K228" s="42"/>
      <c r="L228" s="46"/>
      <c r="M228" s="232"/>
      <c r="N228" s="233"/>
      <c r="O228" s="86"/>
      <c r="P228" s="86"/>
      <c r="Q228" s="86"/>
      <c r="R228" s="86"/>
      <c r="S228" s="86"/>
      <c r="T228" s="87"/>
      <c r="U228" s="40"/>
      <c r="V228" s="40"/>
      <c r="W228" s="40"/>
      <c r="X228" s="40"/>
      <c r="Y228" s="40"/>
      <c r="Z228" s="40"/>
      <c r="AA228" s="40"/>
      <c r="AB228" s="40"/>
      <c r="AC228" s="40"/>
      <c r="AD228" s="40"/>
      <c r="AE228" s="40"/>
      <c r="AT228" s="19" t="s">
        <v>229</v>
      </c>
      <c r="AU228" s="19" t="s">
        <v>86</v>
      </c>
    </row>
    <row r="229" s="13" customFormat="1">
      <c r="A229" s="13"/>
      <c r="B229" s="236"/>
      <c r="C229" s="237"/>
      <c r="D229" s="229" t="s">
        <v>231</v>
      </c>
      <c r="E229" s="238" t="s">
        <v>19</v>
      </c>
      <c r="F229" s="239" t="s">
        <v>2987</v>
      </c>
      <c r="G229" s="237"/>
      <c r="H229" s="238" t="s">
        <v>19</v>
      </c>
      <c r="I229" s="240"/>
      <c r="J229" s="237"/>
      <c r="K229" s="237"/>
      <c r="L229" s="241"/>
      <c r="M229" s="242"/>
      <c r="N229" s="243"/>
      <c r="O229" s="243"/>
      <c r="P229" s="243"/>
      <c r="Q229" s="243"/>
      <c r="R229" s="243"/>
      <c r="S229" s="243"/>
      <c r="T229" s="244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45" t="s">
        <v>231</v>
      </c>
      <c r="AU229" s="245" t="s">
        <v>86</v>
      </c>
      <c r="AV229" s="13" t="s">
        <v>84</v>
      </c>
      <c r="AW229" s="13" t="s">
        <v>37</v>
      </c>
      <c r="AX229" s="13" t="s">
        <v>76</v>
      </c>
      <c r="AY229" s="245" t="s">
        <v>219</v>
      </c>
    </row>
    <row r="230" s="14" customFormat="1">
      <c r="A230" s="14"/>
      <c r="B230" s="246"/>
      <c r="C230" s="247"/>
      <c r="D230" s="229" t="s">
        <v>231</v>
      </c>
      <c r="E230" s="248" t="s">
        <v>19</v>
      </c>
      <c r="F230" s="249" t="s">
        <v>3009</v>
      </c>
      <c r="G230" s="247"/>
      <c r="H230" s="250">
        <v>14.57</v>
      </c>
      <c r="I230" s="251"/>
      <c r="J230" s="247"/>
      <c r="K230" s="247"/>
      <c r="L230" s="252"/>
      <c r="M230" s="253"/>
      <c r="N230" s="254"/>
      <c r="O230" s="254"/>
      <c r="P230" s="254"/>
      <c r="Q230" s="254"/>
      <c r="R230" s="254"/>
      <c r="S230" s="254"/>
      <c r="T230" s="255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56" t="s">
        <v>231</v>
      </c>
      <c r="AU230" s="256" t="s">
        <v>86</v>
      </c>
      <c r="AV230" s="14" t="s">
        <v>86</v>
      </c>
      <c r="AW230" s="14" t="s">
        <v>37</v>
      </c>
      <c r="AX230" s="14" t="s">
        <v>76</v>
      </c>
      <c r="AY230" s="256" t="s">
        <v>219</v>
      </c>
    </row>
    <row r="231" s="14" customFormat="1">
      <c r="A231" s="14"/>
      <c r="B231" s="246"/>
      <c r="C231" s="247"/>
      <c r="D231" s="229" t="s">
        <v>231</v>
      </c>
      <c r="E231" s="248" t="s">
        <v>19</v>
      </c>
      <c r="F231" s="249" t="s">
        <v>3010</v>
      </c>
      <c r="G231" s="247"/>
      <c r="H231" s="250">
        <v>0.38700000000000001</v>
      </c>
      <c r="I231" s="251"/>
      <c r="J231" s="247"/>
      <c r="K231" s="247"/>
      <c r="L231" s="252"/>
      <c r="M231" s="253"/>
      <c r="N231" s="254"/>
      <c r="O231" s="254"/>
      <c r="P231" s="254"/>
      <c r="Q231" s="254"/>
      <c r="R231" s="254"/>
      <c r="S231" s="254"/>
      <c r="T231" s="255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56" t="s">
        <v>231</v>
      </c>
      <c r="AU231" s="256" t="s">
        <v>86</v>
      </c>
      <c r="AV231" s="14" t="s">
        <v>86</v>
      </c>
      <c r="AW231" s="14" t="s">
        <v>37</v>
      </c>
      <c r="AX231" s="14" t="s">
        <v>76</v>
      </c>
      <c r="AY231" s="256" t="s">
        <v>219</v>
      </c>
    </row>
    <row r="232" s="14" customFormat="1">
      <c r="A232" s="14"/>
      <c r="B232" s="246"/>
      <c r="C232" s="247"/>
      <c r="D232" s="229" t="s">
        <v>231</v>
      </c>
      <c r="E232" s="248" t="s">
        <v>19</v>
      </c>
      <c r="F232" s="249" t="s">
        <v>3011</v>
      </c>
      <c r="G232" s="247"/>
      <c r="H232" s="250">
        <v>1.712</v>
      </c>
      <c r="I232" s="251"/>
      <c r="J232" s="247"/>
      <c r="K232" s="247"/>
      <c r="L232" s="252"/>
      <c r="M232" s="253"/>
      <c r="N232" s="254"/>
      <c r="O232" s="254"/>
      <c r="P232" s="254"/>
      <c r="Q232" s="254"/>
      <c r="R232" s="254"/>
      <c r="S232" s="254"/>
      <c r="T232" s="255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56" t="s">
        <v>231</v>
      </c>
      <c r="AU232" s="256" t="s">
        <v>86</v>
      </c>
      <c r="AV232" s="14" t="s">
        <v>86</v>
      </c>
      <c r="AW232" s="14" t="s">
        <v>37</v>
      </c>
      <c r="AX232" s="14" t="s">
        <v>76</v>
      </c>
      <c r="AY232" s="256" t="s">
        <v>219</v>
      </c>
    </row>
    <row r="233" s="15" customFormat="1">
      <c r="A233" s="15"/>
      <c r="B233" s="257"/>
      <c r="C233" s="258"/>
      <c r="D233" s="229" t="s">
        <v>231</v>
      </c>
      <c r="E233" s="259" t="s">
        <v>19</v>
      </c>
      <c r="F233" s="260" t="s">
        <v>236</v>
      </c>
      <c r="G233" s="258"/>
      <c r="H233" s="261">
        <v>16.669</v>
      </c>
      <c r="I233" s="262"/>
      <c r="J233" s="258"/>
      <c r="K233" s="258"/>
      <c r="L233" s="263"/>
      <c r="M233" s="264"/>
      <c r="N233" s="265"/>
      <c r="O233" s="265"/>
      <c r="P233" s="265"/>
      <c r="Q233" s="265"/>
      <c r="R233" s="265"/>
      <c r="S233" s="265"/>
      <c r="T233" s="266"/>
      <c r="U233" s="15"/>
      <c r="V233" s="15"/>
      <c r="W233" s="15"/>
      <c r="X233" s="15"/>
      <c r="Y233" s="15"/>
      <c r="Z233" s="15"/>
      <c r="AA233" s="15"/>
      <c r="AB233" s="15"/>
      <c r="AC233" s="15"/>
      <c r="AD233" s="15"/>
      <c r="AE233" s="15"/>
      <c r="AT233" s="267" t="s">
        <v>231</v>
      </c>
      <c r="AU233" s="267" t="s">
        <v>86</v>
      </c>
      <c r="AV233" s="15" t="s">
        <v>225</v>
      </c>
      <c r="AW233" s="15" t="s">
        <v>37</v>
      </c>
      <c r="AX233" s="15" t="s">
        <v>84</v>
      </c>
      <c r="AY233" s="267" t="s">
        <v>219</v>
      </c>
    </row>
    <row r="234" s="2" customFormat="1" ht="16.5" customHeight="1">
      <c r="A234" s="40"/>
      <c r="B234" s="41"/>
      <c r="C234" s="216" t="s">
        <v>432</v>
      </c>
      <c r="D234" s="216" t="s">
        <v>221</v>
      </c>
      <c r="E234" s="217" t="s">
        <v>3012</v>
      </c>
      <c r="F234" s="218" t="s">
        <v>3013</v>
      </c>
      <c r="G234" s="219" t="s">
        <v>152</v>
      </c>
      <c r="H234" s="220">
        <v>16.669</v>
      </c>
      <c r="I234" s="221"/>
      <c r="J234" s="222">
        <f>ROUND(I234*H234,2)</f>
        <v>0</v>
      </c>
      <c r="K234" s="218" t="s">
        <v>19</v>
      </c>
      <c r="L234" s="46"/>
      <c r="M234" s="223" t="s">
        <v>19</v>
      </c>
      <c r="N234" s="224" t="s">
        <v>47</v>
      </c>
      <c r="O234" s="86"/>
      <c r="P234" s="225">
        <f>O234*H234</f>
        <v>0</v>
      </c>
      <c r="Q234" s="225">
        <v>0</v>
      </c>
      <c r="R234" s="225">
        <f>Q234*H234</f>
        <v>0</v>
      </c>
      <c r="S234" s="225">
        <v>0</v>
      </c>
      <c r="T234" s="226">
        <f>S234*H234</f>
        <v>0</v>
      </c>
      <c r="U234" s="40"/>
      <c r="V234" s="40"/>
      <c r="W234" s="40"/>
      <c r="X234" s="40"/>
      <c r="Y234" s="40"/>
      <c r="Z234" s="40"/>
      <c r="AA234" s="40"/>
      <c r="AB234" s="40"/>
      <c r="AC234" s="40"/>
      <c r="AD234" s="40"/>
      <c r="AE234" s="40"/>
      <c r="AR234" s="227" t="s">
        <v>225</v>
      </c>
      <c r="AT234" s="227" t="s">
        <v>221</v>
      </c>
      <c r="AU234" s="227" t="s">
        <v>86</v>
      </c>
      <c r="AY234" s="19" t="s">
        <v>219</v>
      </c>
      <c r="BE234" s="228">
        <f>IF(N234="základní",J234,0)</f>
        <v>0</v>
      </c>
      <c r="BF234" s="228">
        <f>IF(N234="snížená",J234,0)</f>
        <v>0</v>
      </c>
      <c r="BG234" s="228">
        <f>IF(N234="zákl. přenesená",J234,0)</f>
        <v>0</v>
      </c>
      <c r="BH234" s="228">
        <f>IF(N234="sníž. přenesená",J234,0)</f>
        <v>0</v>
      </c>
      <c r="BI234" s="228">
        <f>IF(N234="nulová",J234,0)</f>
        <v>0</v>
      </c>
      <c r="BJ234" s="19" t="s">
        <v>84</v>
      </c>
      <c r="BK234" s="228">
        <f>ROUND(I234*H234,2)</f>
        <v>0</v>
      </c>
      <c r="BL234" s="19" t="s">
        <v>225</v>
      </c>
      <c r="BM234" s="227" t="s">
        <v>3014</v>
      </c>
    </row>
    <row r="235" s="2" customFormat="1">
      <c r="A235" s="40"/>
      <c r="B235" s="41"/>
      <c r="C235" s="42"/>
      <c r="D235" s="229" t="s">
        <v>227</v>
      </c>
      <c r="E235" s="42"/>
      <c r="F235" s="230" t="s">
        <v>3013</v>
      </c>
      <c r="G235" s="42"/>
      <c r="H235" s="42"/>
      <c r="I235" s="231"/>
      <c r="J235" s="42"/>
      <c r="K235" s="42"/>
      <c r="L235" s="46"/>
      <c r="M235" s="232"/>
      <c r="N235" s="233"/>
      <c r="O235" s="86"/>
      <c r="P235" s="86"/>
      <c r="Q235" s="86"/>
      <c r="R235" s="86"/>
      <c r="S235" s="86"/>
      <c r="T235" s="87"/>
      <c r="U235" s="40"/>
      <c r="V235" s="40"/>
      <c r="W235" s="40"/>
      <c r="X235" s="40"/>
      <c r="Y235" s="40"/>
      <c r="Z235" s="40"/>
      <c r="AA235" s="40"/>
      <c r="AB235" s="40"/>
      <c r="AC235" s="40"/>
      <c r="AD235" s="40"/>
      <c r="AE235" s="40"/>
      <c r="AT235" s="19" t="s">
        <v>227</v>
      </c>
      <c r="AU235" s="19" t="s">
        <v>86</v>
      </c>
    </row>
    <row r="236" s="13" customFormat="1">
      <c r="A236" s="13"/>
      <c r="B236" s="236"/>
      <c r="C236" s="237"/>
      <c r="D236" s="229" t="s">
        <v>231</v>
      </c>
      <c r="E236" s="238" t="s">
        <v>19</v>
      </c>
      <c r="F236" s="239" t="s">
        <v>2987</v>
      </c>
      <c r="G236" s="237"/>
      <c r="H236" s="238" t="s">
        <v>19</v>
      </c>
      <c r="I236" s="240"/>
      <c r="J236" s="237"/>
      <c r="K236" s="237"/>
      <c r="L236" s="241"/>
      <c r="M236" s="242"/>
      <c r="N236" s="243"/>
      <c r="O236" s="243"/>
      <c r="P236" s="243"/>
      <c r="Q236" s="243"/>
      <c r="R236" s="243"/>
      <c r="S236" s="243"/>
      <c r="T236" s="244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45" t="s">
        <v>231</v>
      </c>
      <c r="AU236" s="245" t="s">
        <v>86</v>
      </c>
      <c r="AV236" s="13" t="s">
        <v>84</v>
      </c>
      <c r="AW236" s="13" t="s">
        <v>37</v>
      </c>
      <c r="AX236" s="13" t="s">
        <v>76</v>
      </c>
      <c r="AY236" s="245" t="s">
        <v>219</v>
      </c>
    </row>
    <row r="237" s="14" customFormat="1">
      <c r="A237" s="14"/>
      <c r="B237" s="246"/>
      <c r="C237" s="247"/>
      <c r="D237" s="229" t="s">
        <v>231</v>
      </c>
      <c r="E237" s="248" t="s">
        <v>19</v>
      </c>
      <c r="F237" s="249" t="s">
        <v>3009</v>
      </c>
      <c r="G237" s="247"/>
      <c r="H237" s="250">
        <v>14.57</v>
      </c>
      <c r="I237" s="251"/>
      <c r="J237" s="247"/>
      <c r="K237" s="247"/>
      <c r="L237" s="252"/>
      <c r="M237" s="253"/>
      <c r="N237" s="254"/>
      <c r="O237" s="254"/>
      <c r="P237" s="254"/>
      <c r="Q237" s="254"/>
      <c r="R237" s="254"/>
      <c r="S237" s="254"/>
      <c r="T237" s="255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56" t="s">
        <v>231</v>
      </c>
      <c r="AU237" s="256" t="s">
        <v>86</v>
      </c>
      <c r="AV237" s="14" t="s">
        <v>86</v>
      </c>
      <c r="AW237" s="14" t="s">
        <v>37</v>
      </c>
      <c r="AX237" s="14" t="s">
        <v>76</v>
      </c>
      <c r="AY237" s="256" t="s">
        <v>219</v>
      </c>
    </row>
    <row r="238" s="14" customFormat="1">
      <c r="A238" s="14"/>
      <c r="B238" s="246"/>
      <c r="C238" s="247"/>
      <c r="D238" s="229" t="s">
        <v>231</v>
      </c>
      <c r="E238" s="248" t="s">
        <v>19</v>
      </c>
      <c r="F238" s="249" t="s">
        <v>3010</v>
      </c>
      <c r="G238" s="247"/>
      <c r="H238" s="250">
        <v>0.38700000000000001</v>
      </c>
      <c r="I238" s="251"/>
      <c r="J238" s="247"/>
      <c r="K238" s="247"/>
      <c r="L238" s="252"/>
      <c r="M238" s="253"/>
      <c r="N238" s="254"/>
      <c r="O238" s="254"/>
      <c r="P238" s="254"/>
      <c r="Q238" s="254"/>
      <c r="R238" s="254"/>
      <c r="S238" s="254"/>
      <c r="T238" s="255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56" t="s">
        <v>231</v>
      </c>
      <c r="AU238" s="256" t="s">
        <v>86</v>
      </c>
      <c r="AV238" s="14" t="s">
        <v>86</v>
      </c>
      <c r="AW238" s="14" t="s">
        <v>37</v>
      </c>
      <c r="AX238" s="14" t="s">
        <v>76</v>
      </c>
      <c r="AY238" s="256" t="s">
        <v>219</v>
      </c>
    </row>
    <row r="239" s="14" customFormat="1">
      <c r="A239" s="14"/>
      <c r="B239" s="246"/>
      <c r="C239" s="247"/>
      <c r="D239" s="229" t="s">
        <v>231</v>
      </c>
      <c r="E239" s="248" t="s">
        <v>19</v>
      </c>
      <c r="F239" s="249" t="s">
        <v>3011</v>
      </c>
      <c r="G239" s="247"/>
      <c r="H239" s="250">
        <v>1.712</v>
      </c>
      <c r="I239" s="251"/>
      <c r="J239" s="247"/>
      <c r="K239" s="247"/>
      <c r="L239" s="252"/>
      <c r="M239" s="253"/>
      <c r="N239" s="254"/>
      <c r="O239" s="254"/>
      <c r="P239" s="254"/>
      <c r="Q239" s="254"/>
      <c r="R239" s="254"/>
      <c r="S239" s="254"/>
      <c r="T239" s="255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56" t="s">
        <v>231</v>
      </c>
      <c r="AU239" s="256" t="s">
        <v>86</v>
      </c>
      <c r="AV239" s="14" t="s">
        <v>86</v>
      </c>
      <c r="AW239" s="14" t="s">
        <v>37</v>
      </c>
      <c r="AX239" s="14" t="s">
        <v>76</v>
      </c>
      <c r="AY239" s="256" t="s">
        <v>219</v>
      </c>
    </row>
    <row r="240" s="15" customFormat="1">
      <c r="A240" s="15"/>
      <c r="B240" s="257"/>
      <c r="C240" s="258"/>
      <c r="D240" s="229" t="s">
        <v>231</v>
      </c>
      <c r="E240" s="259" t="s">
        <v>19</v>
      </c>
      <c r="F240" s="260" t="s">
        <v>236</v>
      </c>
      <c r="G240" s="258"/>
      <c r="H240" s="261">
        <v>16.669</v>
      </c>
      <c r="I240" s="262"/>
      <c r="J240" s="258"/>
      <c r="K240" s="258"/>
      <c r="L240" s="263"/>
      <c r="M240" s="264"/>
      <c r="N240" s="265"/>
      <c r="O240" s="265"/>
      <c r="P240" s="265"/>
      <c r="Q240" s="265"/>
      <c r="R240" s="265"/>
      <c r="S240" s="265"/>
      <c r="T240" s="266"/>
      <c r="U240" s="15"/>
      <c r="V240" s="15"/>
      <c r="W240" s="15"/>
      <c r="X240" s="15"/>
      <c r="Y240" s="15"/>
      <c r="Z240" s="15"/>
      <c r="AA240" s="15"/>
      <c r="AB240" s="15"/>
      <c r="AC240" s="15"/>
      <c r="AD240" s="15"/>
      <c r="AE240" s="15"/>
      <c r="AT240" s="267" t="s">
        <v>231</v>
      </c>
      <c r="AU240" s="267" t="s">
        <v>86</v>
      </c>
      <c r="AV240" s="15" t="s">
        <v>225</v>
      </c>
      <c r="AW240" s="15" t="s">
        <v>37</v>
      </c>
      <c r="AX240" s="15" t="s">
        <v>84</v>
      </c>
      <c r="AY240" s="267" t="s">
        <v>219</v>
      </c>
    </row>
    <row r="241" s="2" customFormat="1" ht="16.5" customHeight="1">
      <c r="A241" s="40"/>
      <c r="B241" s="41"/>
      <c r="C241" s="216" t="s">
        <v>439</v>
      </c>
      <c r="D241" s="216" t="s">
        <v>221</v>
      </c>
      <c r="E241" s="217" t="s">
        <v>3015</v>
      </c>
      <c r="F241" s="218" t="s">
        <v>3016</v>
      </c>
      <c r="G241" s="219" t="s">
        <v>158</v>
      </c>
      <c r="H241" s="220">
        <v>23.399999999999999</v>
      </c>
      <c r="I241" s="221"/>
      <c r="J241" s="222">
        <f>ROUND(I241*H241,2)</f>
        <v>0</v>
      </c>
      <c r="K241" s="218" t="s">
        <v>224</v>
      </c>
      <c r="L241" s="46"/>
      <c r="M241" s="223" t="s">
        <v>19</v>
      </c>
      <c r="N241" s="224" t="s">
        <v>47</v>
      </c>
      <c r="O241" s="86"/>
      <c r="P241" s="225">
        <f>O241*H241</f>
        <v>0</v>
      </c>
      <c r="Q241" s="225">
        <v>0.00064999999999999997</v>
      </c>
      <c r="R241" s="225">
        <f>Q241*H241</f>
        <v>0.015209999999999998</v>
      </c>
      <c r="S241" s="225">
        <v>0.001</v>
      </c>
      <c r="T241" s="226">
        <f>S241*H241</f>
        <v>0.023400000000000001</v>
      </c>
      <c r="U241" s="40"/>
      <c r="V241" s="40"/>
      <c r="W241" s="40"/>
      <c r="X241" s="40"/>
      <c r="Y241" s="40"/>
      <c r="Z241" s="40"/>
      <c r="AA241" s="40"/>
      <c r="AB241" s="40"/>
      <c r="AC241" s="40"/>
      <c r="AD241" s="40"/>
      <c r="AE241" s="40"/>
      <c r="AR241" s="227" t="s">
        <v>225</v>
      </c>
      <c r="AT241" s="227" t="s">
        <v>221</v>
      </c>
      <c r="AU241" s="227" t="s">
        <v>86</v>
      </c>
      <c r="AY241" s="19" t="s">
        <v>219</v>
      </c>
      <c r="BE241" s="228">
        <f>IF(N241="základní",J241,0)</f>
        <v>0</v>
      </c>
      <c r="BF241" s="228">
        <f>IF(N241="snížená",J241,0)</f>
        <v>0</v>
      </c>
      <c r="BG241" s="228">
        <f>IF(N241="zákl. přenesená",J241,0)</f>
        <v>0</v>
      </c>
      <c r="BH241" s="228">
        <f>IF(N241="sníž. přenesená",J241,0)</f>
        <v>0</v>
      </c>
      <c r="BI241" s="228">
        <f>IF(N241="nulová",J241,0)</f>
        <v>0</v>
      </c>
      <c r="BJ241" s="19" t="s">
        <v>84</v>
      </c>
      <c r="BK241" s="228">
        <f>ROUND(I241*H241,2)</f>
        <v>0</v>
      </c>
      <c r="BL241" s="19" t="s">
        <v>225</v>
      </c>
      <c r="BM241" s="227" t="s">
        <v>3017</v>
      </c>
    </row>
    <row r="242" s="2" customFormat="1">
      <c r="A242" s="40"/>
      <c r="B242" s="41"/>
      <c r="C242" s="42"/>
      <c r="D242" s="229" t="s">
        <v>227</v>
      </c>
      <c r="E242" s="42"/>
      <c r="F242" s="230" t="s">
        <v>3018</v>
      </c>
      <c r="G242" s="42"/>
      <c r="H242" s="42"/>
      <c r="I242" s="231"/>
      <c r="J242" s="42"/>
      <c r="K242" s="42"/>
      <c r="L242" s="46"/>
      <c r="M242" s="232"/>
      <c r="N242" s="233"/>
      <c r="O242" s="86"/>
      <c r="P242" s="86"/>
      <c r="Q242" s="86"/>
      <c r="R242" s="86"/>
      <c r="S242" s="86"/>
      <c r="T242" s="87"/>
      <c r="U242" s="40"/>
      <c r="V242" s="40"/>
      <c r="W242" s="40"/>
      <c r="X242" s="40"/>
      <c r="Y242" s="40"/>
      <c r="Z242" s="40"/>
      <c r="AA242" s="40"/>
      <c r="AB242" s="40"/>
      <c r="AC242" s="40"/>
      <c r="AD242" s="40"/>
      <c r="AE242" s="40"/>
      <c r="AT242" s="19" t="s">
        <v>227</v>
      </c>
      <c r="AU242" s="19" t="s">
        <v>86</v>
      </c>
    </row>
    <row r="243" s="2" customFormat="1">
      <c r="A243" s="40"/>
      <c r="B243" s="41"/>
      <c r="C243" s="42"/>
      <c r="D243" s="234" t="s">
        <v>229</v>
      </c>
      <c r="E243" s="42"/>
      <c r="F243" s="235" t="s">
        <v>3019</v>
      </c>
      <c r="G243" s="42"/>
      <c r="H243" s="42"/>
      <c r="I243" s="231"/>
      <c r="J243" s="42"/>
      <c r="K243" s="42"/>
      <c r="L243" s="46"/>
      <c r="M243" s="232"/>
      <c r="N243" s="233"/>
      <c r="O243" s="86"/>
      <c r="P243" s="86"/>
      <c r="Q243" s="86"/>
      <c r="R243" s="86"/>
      <c r="S243" s="86"/>
      <c r="T243" s="87"/>
      <c r="U243" s="40"/>
      <c r="V243" s="40"/>
      <c r="W243" s="40"/>
      <c r="X243" s="40"/>
      <c r="Y243" s="40"/>
      <c r="Z243" s="40"/>
      <c r="AA243" s="40"/>
      <c r="AB243" s="40"/>
      <c r="AC243" s="40"/>
      <c r="AD243" s="40"/>
      <c r="AE243" s="40"/>
      <c r="AT243" s="19" t="s">
        <v>229</v>
      </c>
      <c r="AU243" s="19" t="s">
        <v>86</v>
      </c>
    </row>
    <row r="244" s="13" customFormat="1">
      <c r="A244" s="13"/>
      <c r="B244" s="236"/>
      <c r="C244" s="237"/>
      <c r="D244" s="229" t="s">
        <v>231</v>
      </c>
      <c r="E244" s="238" t="s">
        <v>19</v>
      </c>
      <c r="F244" s="239" t="s">
        <v>2949</v>
      </c>
      <c r="G244" s="237"/>
      <c r="H244" s="238" t="s">
        <v>19</v>
      </c>
      <c r="I244" s="240"/>
      <c r="J244" s="237"/>
      <c r="K244" s="237"/>
      <c r="L244" s="241"/>
      <c r="M244" s="242"/>
      <c r="N244" s="243"/>
      <c r="O244" s="243"/>
      <c r="P244" s="243"/>
      <c r="Q244" s="243"/>
      <c r="R244" s="243"/>
      <c r="S244" s="243"/>
      <c r="T244" s="244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45" t="s">
        <v>231</v>
      </c>
      <c r="AU244" s="245" t="s">
        <v>86</v>
      </c>
      <c r="AV244" s="13" t="s">
        <v>84</v>
      </c>
      <c r="AW244" s="13" t="s">
        <v>37</v>
      </c>
      <c r="AX244" s="13" t="s">
        <v>76</v>
      </c>
      <c r="AY244" s="245" t="s">
        <v>219</v>
      </c>
    </row>
    <row r="245" s="14" customFormat="1">
      <c r="A245" s="14"/>
      <c r="B245" s="246"/>
      <c r="C245" s="247"/>
      <c r="D245" s="229" t="s">
        <v>231</v>
      </c>
      <c r="E245" s="248" t="s">
        <v>19</v>
      </c>
      <c r="F245" s="249" t="s">
        <v>3020</v>
      </c>
      <c r="G245" s="247"/>
      <c r="H245" s="250">
        <v>23.399999999999999</v>
      </c>
      <c r="I245" s="251"/>
      <c r="J245" s="247"/>
      <c r="K245" s="247"/>
      <c r="L245" s="252"/>
      <c r="M245" s="253"/>
      <c r="N245" s="254"/>
      <c r="O245" s="254"/>
      <c r="P245" s="254"/>
      <c r="Q245" s="254"/>
      <c r="R245" s="254"/>
      <c r="S245" s="254"/>
      <c r="T245" s="255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56" t="s">
        <v>231</v>
      </c>
      <c r="AU245" s="256" t="s">
        <v>86</v>
      </c>
      <c r="AV245" s="14" t="s">
        <v>86</v>
      </c>
      <c r="AW245" s="14" t="s">
        <v>37</v>
      </c>
      <c r="AX245" s="14" t="s">
        <v>84</v>
      </c>
      <c r="AY245" s="256" t="s">
        <v>219</v>
      </c>
    </row>
    <row r="246" s="2" customFormat="1" ht="16.5" customHeight="1">
      <c r="A246" s="40"/>
      <c r="B246" s="41"/>
      <c r="C246" s="283" t="s">
        <v>444</v>
      </c>
      <c r="D246" s="283" t="s">
        <v>623</v>
      </c>
      <c r="E246" s="284" t="s">
        <v>1751</v>
      </c>
      <c r="F246" s="285" t="s">
        <v>1752</v>
      </c>
      <c r="G246" s="286" t="s">
        <v>182</v>
      </c>
      <c r="H246" s="287">
        <v>0.088999999999999996</v>
      </c>
      <c r="I246" s="288"/>
      <c r="J246" s="289">
        <f>ROUND(I246*H246,2)</f>
        <v>0</v>
      </c>
      <c r="K246" s="285" t="s">
        <v>224</v>
      </c>
      <c r="L246" s="290"/>
      <c r="M246" s="291" t="s">
        <v>19</v>
      </c>
      <c r="N246" s="292" t="s">
        <v>47</v>
      </c>
      <c r="O246" s="86"/>
      <c r="P246" s="225">
        <f>O246*H246</f>
        <v>0</v>
      </c>
      <c r="Q246" s="225">
        <v>1</v>
      </c>
      <c r="R246" s="225">
        <f>Q246*H246</f>
        <v>0.088999999999999996</v>
      </c>
      <c r="S246" s="225">
        <v>0</v>
      </c>
      <c r="T246" s="226">
        <f>S246*H246</f>
        <v>0</v>
      </c>
      <c r="U246" s="40"/>
      <c r="V246" s="40"/>
      <c r="W246" s="40"/>
      <c r="X246" s="40"/>
      <c r="Y246" s="40"/>
      <c r="Z246" s="40"/>
      <c r="AA246" s="40"/>
      <c r="AB246" s="40"/>
      <c r="AC246" s="40"/>
      <c r="AD246" s="40"/>
      <c r="AE246" s="40"/>
      <c r="AR246" s="227" t="s">
        <v>300</v>
      </c>
      <c r="AT246" s="227" t="s">
        <v>623</v>
      </c>
      <c r="AU246" s="227" t="s">
        <v>86</v>
      </c>
      <c r="AY246" s="19" t="s">
        <v>219</v>
      </c>
      <c r="BE246" s="228">
        <f>IF(N246="základní",J246,0)</f>
        <v>0</v>
      </c>
      <c r="BF246" s="228">
        <f>IF(N246="snížená",J246,0)</f>
        <v>0</v>
      </c>
      <c r="BG246" s="228">
        <f>IF(N246="zákl. přenesená",J246,0)</f>
        <v>0</v>
      </c>
      <c r="BH246" s="228">
        <f>IF(N246="sníž. přenesená",J246,0)</f>
        <v>0</v>
      </c>
      <c r="BI246" s="228">
        <f>IF(N246="nulová",J246,0)</f>
        <v>0</v>
      </c>
      <c r="BJ246" s="19" t="s">
        <v>84</v>
      </c>
      <c r="BK246" s="228">
        <f>ROUND(I246*H246,2)</f>
        <v>0</v>
      </c>
      <c r="BL246" s="19" t="s">
        <v>225</v>
      </c>
      <c r="BM246" s="227" t="s">
        <v>3021</v>
      </c>
    </row>
    <row r="247" s="2" customFormat="1">
      <c r="A247" s="40"/>
      <c r="B247" s="41"/>
      <c r="C247" s="42"/>
      <c r="D247" s="229" t="s">
        <v>227</v>
      </c>
      <c r="E247" s="42"/>
      <c r="F247" s="230" t="s">
        <v>1752</v>
      </c>
      <c r="G247" s="42"/>
      <c r="H247" s="42"/>
      <c r="I247" s="231"/>
      <c r="J247" s="42"/>
      <c r="K247" s="42"/>
      <c r="L247" s="46"/>
      <c r="M247" s="232"/>
      <c r="N247" s="233"/>
      <c r="O247" s="86"/>
      <c r="P247" s="86"/>
      <c r="Q247" s="86"/>
      <c r="R247" s="86"/>
      <c r="S247" s="86"/>
      <c r="T247" s="87"/>
      <c r="U247" s="40"/>
      <c r="V247" s="40"/>
      <c r="W247" s="40"/>
      <c r="X247" s="40"/>
      <c r="Y247" s="40"/>
      <c r="Z247" s="40"/>
      <c r="AA247" s="40"/>
      <c r="AB247" s="40"/>
      <c r="AC247" s="40"/>
      <c r="AD247" s="40"/>
      <c r="AE247" s="40"/>
      <c r="AT247" s="19" t="s">
        <v>227</v>
      </c>
      <c r="AU247" s="19" t="s">
        <v>86</v>
      </c>
    </row>
    <row r="248" s="13" customFormat="1">
      <c r="A248" s="13"/>
      <c r="B248" s="236"/>
      <c r="C248" s="237"/>
      <c r="D248" s="229" t="s">
        <v>231</v>
      </c>
      <c r="E248" s="238" t="s">
        <v>19</v>
      </c>
      <c r="F248" s="239" t="s">
        <v>2949</v>
      </c>
      <c r="G248" s="237"/>
      <c r="H248" s="238" t="s">
        <v>19</v>
      </c>
      <c r="I248" s="240"/>
      <c r="J248" s="237"/>
      <c r="K248" s="237"/>
      <c r="L248" s="241"/>
      <c r="M248" s="242"/>
      <c r="N248" s="243"/>
      <c r="O248" s="243"/>
      <c r="P248" s="243"/>
      <c r="Q248" s="243"/>
      <c r="R248" s="243"/>
      <c r="S248" s="243"/>
      <c r="T248" s="244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45" t="s">
        <v>231</v>
      </c>
      <c r="AU248" s="245" t="s">
        <v>86</v>
      </c>
      <c r="AV248" s="13" t="s">
        <v>84</v>
      </c>
      <c r="AW248" s="13" t="s">
        <v>37</v>
      </c>
      <c r="AX248" s="13" t="s">
        <v>76</v>
      </c>
      <c r="AY248" s="245" t="s">
        <v>219</v>
      </c>
    </row>
    <row r="249" s="14" customFormat="1">
      <c r="A249" s="14"/>
      <c r="B249" s="246"/>
      <c r="C249" s="247"/>
      <c r="D249" s="229" t="s">
        <v>231</v>
      </c>
      <c r="E249" s="248" t="s">
        <v>19</v>
      </c>
      <c r="F249" s="249" t="s">
        <v>3022</v>
      </c>
      <c r="G249" s="247"/>
      <c r="H249" s="250">
        <v>54.600000000000001</v>
      </c>
      <c r="I249" s="251"/>
      <c r="J249" s="247"/>
      <c r="K249" s="247"/>
      <c r="L249" s="252"/>
      <c r="M249" s="253"/>
      <c r="N249" s="254"/>
      <c r="O249" s="254"/>
      <c r="P249" s="254"/>
      <c r="Q249" s="254"/>
      <c r="R249" s="254"/>
      <c r="S249" s="254"/>
      <c r="T249" s="255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56" t="s">
        <v>231</v>
      </c>
      <c r="AU249" s="256" t="s">
        <v>86</v>
      </c>
      <c r="AV249" s="14" t="s">
        <v>86</v>
      </c>
      <c r="AW249" s="14" t="s">
        <v>37</v>
      </c>
      <c r="AX249" s="14" t="s">
        <v>84</v>
      </c>
      <c r="AY249" s="256" t="s">
        <v>219</v>
      </c>
    </row>
    <row r="250" s="14" customFormat="1">
      <c r="A250" s="14"/>
      <c r="B250" s="246"/>
      <c r="C250" s="247"/>
      <c r="D250" s="229" t="s">
        <v>231</v>
      </c>
      <c r="E250" s="247"/>
      <c r="F250" s="249" t="s">
        <v>3023</v>
      </c>
      <c r="G250" s="247"/>
      <c r="H250" s="250">
        <v>0.088999999999999996</v>
      </c>
      <c r="I250" s="251"/>
      <c r="J250" s="247"/>
      <c r="K250" s="247"/>
      <c r="L250" s="252"/>
      <c r="M250" s="253"/>
      <c r="N250" s="254"/>
      <c r="O250" s="254"/>
      <c r="P250" s="254"/>
      <c r="Q250" s="254"/>
      <c r="R250" s="254"/>
      <c r="S250" s="254"/>
      <c r="T250" s="255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56" t="s">
        <v>231</v>
      </c>
      <c r="AU250" s="256" t="s">
        <v>86</v>
      </c>
      <c r="AV250" s="14" t="s">
        <v>86</v>
      </c>
      <c r="AW250" s="14" t="s">
        <v>4</v>
      </c>
      <c r="AX250" s="14" t="s">
        <v>84</v>
      </c>
      <c r="AY250" s="256" t="s">
        <v>219</v>
      </c>
    </row>
    <row r="251" s="2" customFormat="1" ht="16.5" customHeight="1">
      <c r="A251" s="40"/>
      <c r="B251" s="41"/>
      <c r="C251" s="216" t="s">
        <v>451</v>
      </c>
      <c r="D251" s="216" t="s">
        <v>221</v>
      </c>
      <c r="E251" s="217" t="s">
        <v>3024</v>
      </c>
      <c r="F251" s="218" t="s">
        <v>3025</v>
      </c>
      <c r="G251" s="219" t="s">
        <v>420</v>
      </c>
      <c r="H251" s="220">
        <v>1</v>
      </c>
      <c r="I251" s="221"/>
      <c r="J251" s="222">
        <f>ROUND(I251*H251,2)</f>
        <v>0</v>
      </c>
      <c r="K251" s="218" t="s">
        <v>19</v>
      </c>
      <c r="L251" s="46"/>
      <c r="M251" s="223" t="s">
        <v>19</v>
      </c>
      <c r="N251" s="224" t="s">
        <v>47</v>
      </c>
      <c r="O251" s="86"/>
      <c r="P251" s="225">
        <f>O251*H251</f>
        <v>0</v>
      </c>
      <c r="Q251" s="225">
        <v>0</v>
      </c>
      <c r="R251" s="225">
        <f>Q251*H251</f>
        <v>0</v>
      </c>
      <c r="S251" s="225">
        <v>0</v>
      </c>
      <c r="T251" s="226">
        <f>S251*H251</f>
        <v>0</v>
      </c>
      <c r="U251" s="40"/>
      <c r="V251" s="40"/>
      <c r="W251" s="40"/>
      <c r="X251" s="40"/>
      <c r="Y251" s="40"/>
      <c r="Z251" s="40"/>
      <c r="AA251" s="40"/>
      <c r="AB251" s="40"/>
      <c r="AC251" s="40"/>
      <c r="AD251" s="40"/>
      <c r="AE251" s="40"/>
      <c r="AR251" s="227" t="s">
        <v>225</v>
      </c>
      <c r="AT251" s="227" t="s">
        <v>221</v>
      </c>
      <c r="AU251" s="227" t="s">
        <v>86</v>
      </c>
      <c r="AY251" s="19" t="s">
        <v>219</v>
      </c>
      <c r="BE251" s="228">
        <f>IF(N251="základní",J251,0)</f>
        <v>0</v>
      </c>
      <c r="BF251" s="228">
        <f>IF(N251="snížená",J251,0)</f>
        <v>0</v>
      </c>
      <c r="BG251" s="228">
        <f>IF(N251="zákl. přenesená",J251,0)</f>
        <v>0</v>
      </c>
      <c r="BH251" s="228">
        <f>IF(N251="sníž. přenesená",J251,0)</f>
        <v>0</v>
      </c>
      <c r="BI251" s="228">
        <f>IF(N251="nulová",J251,0)</f>
        <v>0</v>
      </c>
      <c r="BJ251" s="19" t="s">
        <v>84</v>
      </c>
      <c r="BK251" s="228">
        <f>ROUND(I251*H251,2)</f>
        <v>0</v>
      </c>
      <c r="BL251" s="19" t="s">
        <v>225</v>
      </c>
      <c r="BM251" s="227" t="s">
        <v>3026</v>
      </c>
    </row>
    <row r="252" s="2" customFormat="1">
      <c r="A252" s="40"/>
      <c r="B252" s="41"/>
      <c r="C252" s="42"/>
      <c r="D252" s="229" t="s">
        <v>227</v>
      </c>
      <c r="E252" s="42"/>
      <c r="F252" s="230" t="s">
        <v>3027</v>
      </c>
      <c r="G252" s="42"/>
      <c r="H252" s="42"/>
      <c r="I252" s="231"/>
      <c r="J252" s="42"/>
      <c r="K252" s="42"/>
      <c r="L252" s="46"/>
      <c r="M252" s="232"/>
      <c r="N252" s="233"/>
      <c r="O252" s="86"/>
      <c r="P252" s="86"/>
      <c r="Q252" s="86"/>
      <c r="R252" s="86"/>
      <c r="S252" s="86"/>
      <c r="T252" s="87"/>
      <c r="U252" s="40"/>
      <c r="V252" s="40"/>
      <c r="W252" s="40"/>
      <c r="X252" s="40"/>
      <c r="Y252" s="40"/>
      <c r="Z252" s="40"/>
      <c r="AA252" s="40"/>
      <c r="AB252" s="40"/>
      <c r="AC252" s="40"/>
      <c r="AD252" s="40"/>
      <c r="AE252" s="40"/>
      <c r="AT252" s="19" t="s">
        <v>227</v>
      </c>
      <c r="AU252" s="19" t="s">
        <v>86</v>
      </c>
    </row>
    <row r="253" s="2" customFormat="1">
      <c r="A253" s="40"/>
      <c r="B253" s="41"/>
      <c r="C253" s="42"/>
      <c r="D253" s="229" t="s">
        <v>275</v>
      </c>
      <c r="E253" s="42"/>
      <c r="F253" s="268" t="s">
        <v>3028</v>
      </c>
      <c r="G253" s="42"/>
      <c r="H253" s="42"/>
      <c r="I253" s="231"/>
      <c r="J253" s="42"/>
      <c r="K253" s="42"/>
      <c r="L253" s="46"/>
      <c r="M253" s="232"/>
      <c r="N253" s="233"/>
      <c r="O253" s="86"/>
      <c r="P253" s="86"/>
      <c r="Q253" s="86"/>
      <c r="R253" s="86"/>
      <c r="S253" s="86"/>
      <c r="T253" s="87"/>
      <c r="U253" s="40"/>
      <c r="V253" s="40"/>
      <c r="W253" s="40"/>
      <c r="X253" s="40"/>
      <c r="Y253" s="40"/>
      <c r="Z253" s="40"/>
      <c r="AA253" s="40"/>
      <c r="AB253" s="40"/>
      <c r="AC253" s="40"/>
      <c r="AD253" s="40"/>
      <c r="AE253" s="40"/>
      <c r="AT253" s="19" t="s">
        <v>275</v>
      </c>
      <c r="AU253" s="19" t="s">
        <v>86</v>
      </c>
    </row>
    <row r="254" s="2" customFormat="1" ht="16.5" customHeight="1">
      <c r="A254" s="40"/>
      <c r="B254" s="41"/>
      <c r="C254" s="216" t="s">
        <v>457</v>
      </c>
      <c r="D254" s="216" t="s">
        <v>221</v>
      </c>
      <c r="E254" s="217" t="s">
        <v>3029</v>
      </c>
      <c r="F254" s="218" t="s">
        <v>3030</v>
      </c>
      <c r="G254" s="219" t="s">
        <v>420</v>
      </c>
      <c r="H254" s="220">
        <v>1</v>
      </c>
      <c r="I254" s="221"/>
      <c r="J254" s="222">
        <f>ROUND(I254*H254,2)</f>
        <v>0</v>
      </c>
      <c r="K254" s="218" t="s">
        <v>19</v>
      </c>
      <c r="L254" s="46"/>
      <c r="M254" s="223" t="s">
        <v>19</v>
      </c>
      <c r="N254" s="224" t="s">
        <v>47</v>
      </c>
      <c r="O254" s="86"/>
      <c r="P254" s="225">
        <f>O254*H254</f>
        <v>0</v>
      </c>
      <c r="Q254" s="225">
        <v>0</v>
      </c>
      <c r="R254" s="225">
        <f>Q254*H254</f>
        <v>0</v>
      </c>
      <c r="S254" s="225">
        <v>0</v>
      </c>
      <c r="T254" s="226">
        <f>S254*H254</f>
        <v>0</v>
      </c>
      <c r="U254" s="40"/>
      <c r="V254" s="40"/>
      <c r="W254" s="40"/>
      <c r="X254" s="40"/>
      <c r="Y254" s="40"/>
      <c r="Z254" s="40"/>
      <c r="AA254" s="40"/>
      <c r="AB254" s="40"/>
      <c r="AC254" s="40"/>
      <c r="AD254" s="40"/>
      <c r="AE254" s="40"/>
      <c r="AR254" s="227" t="s">
        <v>225</v>
      </c>
      <c r="AT254" s="227" t="s">
        <v>221</v>
      </c>
      <c r="AU254" s="227" t="s">
        <v>86</v>
      </c>
      <c r="AY254" s="19" t="s">
        <v>219</v>
      </c>
      <c r="BE254" s="228">
        <f>IF(N254="základní",J254,0)</f>
        <v>0</v>
      </c>
      <c r="BF254" s="228">
        <f>IF(N254="snížená",J254,0)</f>
        <v>0</v>
      </c>
      <c r="BG254" s="228">
        <f>IF(N254="zákl. přenesená",J254,0)</f>
        <v>0</v>
      </c>
      <c r="BH254" s="228">
        <f>IF(N254="sníž. přenesená",J254,0)</f>
        <v>0</v>
      </c>
      <c r="BI254" s="228">
        <f>IF(N254="nulová",J254,0)</f>
        <v>0</v>
      </c>
      <c r="BJ254" s="19" t="s">
        <v>84</v>
      </c>
      <c r="BK254" s="228">
        <f>ROUND(I254*H254,2)</f>
        <v>0</v>
      </c>
      <c r="BL254" s="19" t="s">
        <v>225</v>
      </c>
      <c r="BM254" s="227" t="s">
        <v>3031</v>
      </c>
    </row>
    <row r="255" s="2" customFormat="1">
      <c r="A255" s="40"/>
      <c r="B255" s="41"/>
      <c r="C255" s="42"/>
      <c r="D255" s="229" t="s">
        <v>227</v>
      </c>
      <c r="E255" s="42"/>
      <c r="F255" s="230" t="s">
        <v>3032</v>
      </c>
      <c r="G255" s="42"/>
      <c r="H255" s="42"/>
      <c r="I255" s="231"/>
      <c r="J255" s="42"/>
      <c r="K255" s="42"/>
      <c r="L255" s="46"/>
      <c r="M255" s="232"/>
      <c r="N255" s="233"/>
      <c r="O255" s="86"/>
      <c r="P255" s="86"/>
      <c r="Q255" s="86"/>
      <c r="R255" s="86"/>
      <c r="S255" s="86"/>
      <c r="T255" s="87"/>
      <c r="U255" s="40"/>
      <c r="V255" s="40"/>
      <c r="W255" s="40"/>
      <c r="X255" s="40"/>
      <c r="Y255" s="40"/>
      <c r="Z255" s="40"/>
      <c r="AA255" s="40"/>
      <c r="AB255" s="40"/>
      <c r="AC255" s="40"/>
      <c r="AD255" s="40"/>
      <c r="AE255" s="40"/>
      <c r="AT255" s="19" t="s">
        <v>227</v>
      </c>
      <c r="AU255" s="19" t="s">
        <v>86</v>
      </c>
    </row>
    <row r="256" s="2" customFormat="1">
      <c r="A256" s="40"/>
      <c r="B256" s="41"/>
      <c r="C256" s="42"/>
      <c r="D256" s="229" t="s">
        <v>275</v>
      </c>
      <c r="E256" s="42"/>
      <c r="F256" s="268" t="s">
        <v>3028</v>
      </c>
      <c r="G256" s="42"/>
      <c r="H256" s="42"/>
      <c r="I256" s="231"/>
      <c r="J256" s="42"/>
      <c r="K256" s="42"/>
      <c r="L256" s="46"/>
      <c r="M256" s="232"/>
      <c r="N256" s="233"/>
      <c r="O256" s="86"/>
      <c r="P256" s="86"/>
      <c r="Q256" s="86"/>
      <c r="R256" s="86"/>
      <c r="S256" s="86"/>
      <c r="T256" s="87"/>
      <c r="U256" s="40"/>
      <c r="V256" s="40"/>
      <c r="W256" s="40"/>
      <c r="X256" s="40"/>
      <c r="Y256" s="40"/>
      <c r="Z256" s="40"/>
      <c r="AA256" s="40"/>
      <c r="AB256" s="40"/>
      <c r="AC256" s="40"/>
      <c r="AD256" s="40"/>
      <c r="AE256" s="40"/>
      <c r="AT256" s="19" t="s">
        <v>275</v>
      </c>
      <c r="AU256" s="19" t="s">
        <v>86</v>
      </c>
    </row>
    <row r="257" s="2" customFormat="1" ht="16.5" customHeight="1">
      <c r="A257" s="40"/>
      <c r="B257" s="41"/>
      <c r="C257" s="216" t="s">
        <v>464</v>
      </c>
      <c r="D257" s="216" t="s">
        <v>221</v>
      </c>
      <c r="E257" s="217" t="s">
        <v>3033</v>
      </c>
      <c r="F257" s="218" t="s">
        <v>3034</v>
      </c>
      <c r="G257" s="219" t="s">
        <v>420</v>
      </c>
      <c r="H257" s="220">
        <v>1</v>
      </c>
      <c r="I257" s="221"/>
      <c r="J257" s="222">
        <f>ROUND(I257*H257,2)</f>
        <v>0</v>
      </c>
      <c r="K257" s="218" t="s">
        <v>19</v>
      </c>
      <c r="L257" s="46"/>
      <c r="M257" s="223" t="s">
        <v>19</v>
      </c>
      <c r="N257" s="224" t="s">
        <v>47</v>
      </c>
      <c r="O257" s="86"/>
      <c r="P257" s="225">
        <f>O257*H257</f>
        <v>0</v>
      </c>
      <c r="Q257" s="225">
        <v>0</v>
      </c>
      <c r="R257" s="225">
        <f>Q257*H257</f>
        <v>0</v>
      </c>
      <c r="S257" s="225">
        <v>0</v>
      </c>
      <c r="T257" s="226">
        <f>S257*H257</f>
        <v>0</v>
      </c>
      <c r="U257" s="40"/>
      <c r="V257" s="40"/>
      <c r="W257" s="40"/>
      <c r="X257" s="40"/>
      <c r="Y257" s="40"/>
      <c r="Z257" s="40"/>
      <c r="AA257" s="40"/>
      <c r="AB257" s="40"/>
      <c r="AC257" s="40"/>
      <c r="AD257" s="40"/>
      <c r="AE257" s="40"/>
      <c r="AR257" s="227" t="s">
        <v>225</v>
      </c>
      <c r="AT257" s="227" t="s">
        <v>221</v>
      </c>
      <c r="AU257" s="227" t="s">
        <v>86</v>
      </c>
      <c r="AY257" s="19" t="s">
        <v>219</v>
      </c>
      <c r="BE257" s="228">
        <f>IF(N257="základní",J257,0)</f>
        <v>0</v>
      </c>
      <c r="BF257" s="228">
        <f>IF(N257="snížená",J257,0)</f>
        <v>0</v>
      </c>
      <c r="BG257" s="228">
        <f>IF(N257="zákl. přenesená",J257,0)</f>
        <v>0</v>
      </c>
      <c r="BH257" s="228">
        <f>IF(N257="sníž. přenesená",J257,0)</f>
        <v>0</v>
      </c>
      <c r="BI257" s="228">
        <f>IF(N257="nulová",J257,0)</f>
        <v>0</v>
      </c>
      <c r="BJ257" s="19" t="s">
        <v>84</v>
      </c>
      <c r="BK257" s="228">
        <f>ROUND(I257*H257,2)</f>
        <v>0</v>
      </c>
      <c r="BL257" s="19" t="s">
        <v>225</v>
      </c>
      <c r="BM257" s="227" t="s">
        <v>3035</v>
      </c>
    </row>
    <row r="258" s="2" customFormat="1">
      <c r="A258" s="40"/>
      <c r="B258" s="41"/>
      <c r="C258" s="42"/>
      <c r="D258" s="229" t="s">
        <v>227</v>
      </c>
      <c r="E258" s="42"/>
      <c r="F258" s="230" t="s">
        <v>3036</v>
      </c>
      <c r="G258" s="42"/>
      <c r="H258" s="42"/>
      <c r="I258" s="231"/>
      <c r="J258" s="42"/>
      <c r="K258" s="42"/>
      <c r="L258" s="46"/>
      <c r="M258" s="232"/>
      <c r="N258" s="233"/>
      <c r="O258" s="86"/>
      <c r="P258" s="86"/>
      <c r="Q258" s="86"/>
      <c r="R258" s="86"/>
      <c r="S258" s="86"/>
      <c r="T258" s="87"/>
      <c r="U258" s="40"/>
      <c r="V258" s="40"/>
      <c r="W258" s="40"/>
      <c r="X258" s="40"/>
      <c r="Y258" s="40"/>
      <c r="Z258" s="40"/>
      <c r="AA258" s="40"/>
      <c r="AB258" s="40"/>
      <c r="AC258" s="40"/>
      <c r="AD258" s="40"/>
      <c r="AE258" s="40"/>
      <c r="AT258" s="19" t="s">
        <v>227</v>
      </c>
      <c r="AU258" s="19" t="s">
        <v>86</v>
      </c>
    </row>
    <row r="259" s="12" customFormat="1" ht="22.8" customHeight="1">
      <c r="A259" s="12"/>
      <c r="B259" s="200"/>
      <c r="C259" s="201"/>
      <c r="D259" s="202" t="s">
        <v>75</v>
      </c>
      <c r="E259" s="214" t="s">
        <v>437</v>
      </c>
      <c r="F259" s="214" t="s">
        <v>438</v>
      </c>
      <c r="G259" s="201"/>
      <c r="H259" s="201"/>
      <c r="I259" s="204"/>
      <c r="J259" s="215">
        <f>BK259</f>
        <v>0</v>
      </c>
      <c r="K259" s="201"/>
      <c r="L259" s="206"/>
      <c r="M259" s="207"/>
      <c r="N259" s="208"/>
      <c r="O259" s="208"/>
      <c r="P259" s="209">
        <f>SUM(P260:P283)</f>
        <v>0</v>
      </c>
      <c r="Q259" s="208"/>
      <c r="R259" s="209">
        <f>SUM(R260:R283)</f>
        <v>0</v>
      </c>
      <c r="S259" s="208"/>
      <c r="T259" s="210">
        <f>SUM(T260:T283)</f>
        <v>0</v>
      </c>
      <c r="U259" s="12"/>
      <c r="V259" s="12"/>
      <c r="W259" s="12"/>
      <c r="X259" s="12"/>
      <c r="Y259" s="12"/>
      <c r="Z259" s="12"/>
      <c r="AA259" s="12"/>
      <c r="AB259" s="12"/>
      <c r="AC259" s="12"/>
      <c r="AD259" s="12"/>
      <c r="AE259" s="12"/>
      <c r="AR259" s="211" t="s">
        <v>84</v>
      </c>
      <c r="AT259" s="212" t="s">
        <v>75</v>
      </c>
      <c r="AU259" s="212" t="s">
        <v>84</v>
      </c>
      <c r="AY259" s="211" t="s">
        <v>219</v>
      </c>
      <c r="BK259" s="213">
        <f>SUM(BK260:BK283)</f>
        <v>0</v>
      </c>
    </row>
    <row r="260" s="2" customFormat="1" ht="16.5" customHeight="1">
      <c r="A260" s="40"/>
      <c r="B260" s="41"/>
      <c r="C260" s="216" t="s">
        <v>473</v>
      </c>
      <c r="D260" s="216" t="s">
        <v>221</v>
      </c>
      <c r="E260" s="217" t="s">
        <v>440</v>
      </c>
      <c r="F260" s="218" t="s">
        <v>441</v>
      </c>
      <c r="G260" s="219" t="s">
        <v>162</v>
      </c>
      <c r="H260" s="220">
        <v>646</v>
      </c>
      <c r="I260" s="221"/>
      <c r="J260" s="222">
        <f>ROUND(I260*H260,2)</f>
        <v>0</v>
      </c>
      <c r="K260" s="218" t="s">
        <v>19</v>
      </c>
      <c r="L260" s="46"/>
      <c r="M260" s="223" t="s">
        <v>19</v>
      </c>
      <c r="N260" s="224" t="s">
        <v>47</v>
      </c>
      <c r="O260" s="86"/>
      <c r="P260" s="225">
        <f>O260*H260</f>
        <v>0</v>
      </c>
      <c r="Q260" s="225">
        <v>0</v>
      </c>
      <c r="R260" s="225">
        <f>Q260*H260</f>
        <v>0</v>
      </c>
      <c r="S260" s="225">
        <v>0</v>
      </c>
      <c r="T260" s="226">
        <f>S260*H260</f>
        <v>0</v>
      </c>
      <c r="U260" s="40"/>
      <c r="V260" s="40"/>
      <c r="W260" s="40"/>
      <c r="X260" s="40"/>
      <c r="Y260" s="40"/>
      <c r="Z260" s="40"/>
      <c r="AA260" s="40"/>
      <c r="AB260" s="40"/>
      <c r="AC260" s="40"/>
      <c r="AD260" s="40"/>
      <c r="AE260" s="40"/>
      <c r="AR260" s="227" t="s">
        <v>225</v>
      </c>
      <c r="AT260" s="227" t="s">
        <v>221</v>
      </c>
      <c r="AU260" s="227" t="s">
        <v>86</v>
      </c>
      <c r="AY260" s="19" t="s">
        <v>219</v>
      </c>
      <c r="BE260" s="228">
        <f>IF(N260="základní",J260,0)</f>
        <v>0</v>
      </c>
      <c r="BF260" s="228">
        <f>IF(N260="snížená",J260,0)</f>
        <v>0</v>
      </c>
      <c r="BG260" s="228">
        <f>IF(N260="zákl. přenesená",J260,0)</f>
        <v>0</v>
      </c>
      <c r="BH260" s="228">
        <f>IF(N260="sníž. přenesená",J260,0)</f>
        <v>0</v>
      </c>
      <c r="BI260" s="228">
        <f>IF(N260="nulová",J260,0)</f>
        <v>0</v>
      </c>
      <c r="BJ260" s="19" t="s">
        <v>84</v>
      </c>
      <c r="BK260" s="228">
        <f>ROUND(I260*H260,2)</f>
        <v>0</v>
      </c>
      <c r="BL260" s="19" t="s">
        <v>225</v>
      </c>
      <c r="BM260" s="227" t="s">
        <v>3037</v>
      </c>
    </row>
    <row r="261" s="2" customFormat="1">
      <c r="A261" s="40"/>
      <c r="B261" s="41"/>
      <c r="C261" s="42"/>
      <c r="D261" s="229" t="s">
        <v>227</v>
      </c>
      <c r="E261" s="42"/>
      <c r="F261" s="230" t="s">
        <v>441</v>
      </c>
      <c r="G261" s="42"/>
      <c r="H261" s="42"/>
      <c r="I261" s="231"/>
      <c r="J261" s="42"/>
      <c r="K261" s="42"/>
      <c r="L261" s="46"/>
      <c r="M261" s="232"/>
      <c r="N261" s="233"/>
      <c r="O261" s="86"/>
      <c r="P261" s="86"/>
      <c r="Q261" s="86"/>
      <c r="R261" s="86"/>
      <c r="S261" s="86"/>
      <c r="T261" s="87"/>
      <c r="U261" s="40"/>
      <c r="V261" s="40"/>
      <c r="W261" s="40"/>
      <c r="X261" s="40"/>
      <c r="Y261" s="40"/>
      <c r="Z261" s="40"/>
      <c r="AA261" s="40"/>
      <c r="AB261" s="40"/>
      <c r="AC261" s="40"/>
      <c r="AD261" s="40"/>
      <c r="AE261" s="40"/>
      <c r="AT261" s="19" t="s">
        <v>227</v>
      </c>
      <c r="AU261" s="19" t="s">
        <v>86</v>
      </c>
    </row>
    <row r="262" s="14" customFormat="1">
      <c r="A262" s="14"/>
      <c r="B262" s="246"/>
      <c r="C262" s="247"/>
      <c r="D262" s="229" t="s">
        <v>231</v>
      </c>
      <c r="E262" s="248" t="s">
        <v>19</v>
      </c>
      <c r="F262" s="249" t="s">
        <v>443</v>
      </c>
      <c r="G262" s="247"/>
      <c r="H262" s="250">
        <v>646</v>
      </c>
      <c r="I262" s="251"/>
      <c r="J262" s="247"/>
      <c r="K262" s="247"/>
      <c r="L262" s="252"/>
      <c r="M262" s="253"/>
      <c r="N262" s="254"/>
      <c r="O262" s="254"/>
      <c r="P262" s="254"/>
      <c r="Q262" s="254"/>
      <c r="R262" s="254"/>
      <c r="S262" s="254"/>
      <c r="T262" s="255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T262" s="256" t="s">
        <v>231</v>
      </c>
      <c r="AU262" s="256" t="s">
        <v>86</v>
      </c>
      <c r="AV262" s="14" t="s">
        <v>86</v>
      </c>
      <c r="AW262" s="14" t="s">
        <v>37</v>
      </c>
      <c r="AX262" s="14" t="s">
        <v>84</v>
      </c>
      <c r="AY262" s="256" t="s">
        <v>219</v>
      </c>
    </row>
    <row r="263" s="2" customFormat="1" ht="16.5" customHeight="1">
      <c r="A263" s="40"/>
      <c r="B263" s="41"/>
      <c r="C263" s="216" t="s">
        <v>481</v>
      </c>
      <c r="D263" s="216" t="s">
        <v>221</v>
      </c>
      <c r="E263" s="217" t="s">
        <v>445</v>
      </c>
      <c r="F263" s="218" t="s">
        <v>446</v>
      </c>
      <c r="G263" s="219" t="s">
        <v>182</v>
      </c>
      <c r="H263" s="220">
        <v>0.64600000000000002</v>
      </c>
      <c r="I263" s="221"/>
      <c r="J263" s="222">
        <f>ROUND(I263*H263,2)</f>
        <v>0</v>
      </c>
      <c r="K263" s="218" t="s">
        <v>224</v>
      </c>
      <c r="L263" s="46"/>
      <c r="M263" s="223" t="s">
        <v>19</v>
      </c>
      <c r="N263" s="224" t="s">
        <v>47</v>
      </c>
      <c r="O263" s="86"/>
      <c r="P263" s="225">
        <f>O263*H263</f>
        <v>0</v>
      </c>
      <c r="Q263" s="225">
        <v>0</v>
      </c>
      <c r="R263" s="225">
        <f>Q263*H263</f>
        <v>0</v>
      </c>
      <c r="S263" s="225">
        <v>0</v>
      </c>
      <c r="T263" s="226">
        <f>S263*H263</f>
        <v>0</v>
      </c>
      <c r="U263" s="40"/>
      <c r="V263" s="40"/>
      <c r="W263" s="40"/>
      <c r="X263" s="40"/>
      <c r="Y263" s="40"/>
      <c r="Z263" s="40"/>
      <c r="AA263" s="40"/>
      <c r="AB263" s="40"/>
      <c r="AC263" s="40"/>
      <c r="AD263" s="40"/>
      <c r="AE263" s="40"/>
      <c r="AR263" s="227" t="s">
        <v>225</v>
      </c>
      <c r="AT263" s="227" t="s">
        <v>221</v>
      </c>
      <c r="AU263" s="227" t="s">
        <v>86</v>
      </c>
      <c r="AY263" s="19" t="s">
        <v>219</v>
      </c>
      <c r="BE263" s="228">
        <f>IF(N263="základní",J263,0)</f>
        <v>0</v>
      </c>
      <c r="BF263" s="228">
        <f>IF(N263="snížená",J263,0)</f>
        <v>0</v>
      </c>
      <c r="BG263" s="228">
        <f>IF(N263="zákl. přenesená",J263,0)</f>
        <v>0</v>
      </c>
      <c r="BH263" s="228">
        <f>IF(N263="sníž. přenesená",J263,0)</f>
        <v>0</v>
      </c>
      <c r="BI263" s="228">
        <f>IF(N263="nulová",J263,0)</f>
        <v>0</v>
      </c>
      <c r="BJ263" s="19" t="s">
        <v>84</v>
      </c>
      <c r="BK263" s="228">
        <f>ROUND(I263*H263,2)</f>
        <v>0</v>
      </c>
      <c r="BL263" s="19" t="s">
        <v>225</v>
      </c>
      <c r="BM263" s="227" t="s">
        <v>3038</v>
      </c>
    </row>
    <row r="264" s="2" customFormat="1">
      <c r="A264" s="40"/>
      <c r="B264" s="41"/>
      <c r="C264" s="42"/>
      <c r="D264" s="229" t="s">
        <v>227</v>
      </c>
      <c r="E264" s="42"/>
      <c r="F264" s="230" t="s">
        <v>448</v>
      </c>
      <c r="G264" s="42"/>
      <c r="H264" s="42"/>
      <c r="I264" s="231"/>
      <c r="J264" s="42"/>
      <c r="K264" s="42"/>
      <c r="L264" s="46"/>
      <c r="M264" s="232"/>
      <c r="N264" s="233"/>
      <c r="O264" s="86"/>
      <c r="P264" s="86"/>
      <c r="Q264" s="86"/>
      <c r="R264" s="86"/>
      <c r="S264" s="86"/>
      <c r="T264" s="87"/>
      <c r="U264" s="40"/>
      <c r="V264" s="40"/>
      <c r="W264" s="40"/>
      <c r="X264" s="40"/>
      <c r="Y264" s="40"/>
      <c r="Z264" s="40"/>
      <c r="AA264" s="40"/>
      <c r="AB264" s="40"/>
      <c r="AC264" s="40"/>
      <c r="AD264" s="40"/>
      <c r="AE264" s="40"/>
      <c r="AT264" s="19" t="s">
        <v>227</v>
      </c>
      <c r="AU264" s="19" t="s">
        <v>86</v>
      </c>
    </row>
    <row r="265" s="2" customFormat="1">
      <c r="A265" s="40"/>
      <c r="B265" s="41"/>
      <c r="C265" s="42"/>
      <c r="D265" s="234" t="s">
        <v>229</v>
      </c>
      <c r="E265" s="42"/>
      <c r="F265" s="235" t="s">
        <v>3039</v>
      </c>
      <c r="G265" s="42"/>
      <c r="H265" s="42"/>
      <c r="I265" s="231"/>
      <c r="J265" s="42"/>
      <c r="K265" s="42"/>
      <c r="L265" s="46"/>
      <c r="M265" s="232"/>
      <c r="N265" s="233"/>
      <c r="O265" s="86"/>
      <c r="P265" s="86"/>
      <c r="Q265" s="86"/>
      <c r="R265" s="86"/>
      <c r="S265" s="86"/>
      <c r="T265" s="87"/>
      <c r="U265" s="40"/>
      <c r="V265" s="40"/>
      <c r="W265" s="40"/>
      <c r="X265" s="40"/>
      <c r="Y265" s="40"/>
      <c r="Z265" s="40"/>
      <c r="AA265" s="40"/>
      <c r="AB265" s="40"/>
      <c r="AC265" s="40"/>
      <c r="AD265" s="40"/>
      <c r="AE265" s="40"/>
      <c r="AT265" s="19" t="s">
        <v>229</v>
      </c>
      <c r="AU265" s="19" t="s">
        <v>86</v>
      </c>
    </row>
    <row r="266" s="13" customFormat="1">
      <c r="A266" s="13"/>
      <c r="B266" s="236"/>
      <c r="C266" s="237"/>
      <c r="D266" s="229" t="s">
        <v>231</v>
      </c>
      <c r="E266" s="238" t="s">
        <v>19</v>
      </c>
      <c r="F266" s="239" t="s">
        <v>3040</v>
      </c>
      <c r="G266" s="237"/>
      <c r="H266" s="238" t="s">
        <v>19</v>
      </c>
      <c r="I266" s="240"/>
      <c r="J266" s="237"/>
      <c r="K266" s="237"/>
      <c r="L266" s="241"/>
      <c r="M266" s="242"/>
      <c r="N266" s="243"/>
      <c r="O266" s="243"/>
      <c r="P266" s="243"/>
      <c r="Q266" s="243"/>
      <c r="R266" s="243"/>
      <c r="S266" s="243"/>
      <c r="T266" s="244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45" t="s">
        <v>231</v>
      </c>
      <c r="AU266" s="245" t="s">
        <v>86</v>
      </c>
      <c r="AV266" s="13" t="s">
        <v>84</v>
      </c>
      <c r="AW266" s="13" t="s">
        <v>37</v>
      </c>
      <c r="AX266" s="13" t="s">
        <v>76</v>
      </c>
      <c r="AY266" s="245" t="s">
        <v>219</v>
      </c>
    </row>
    <row r="267" s="14" customFormat="1">
      <c r="A267" s="14"/>
      <c r="B267" s="246"/>
      <c r="C267" s="247"/>
      <c r="D267" s="229" t="s">
        <v>231</v>
      </c>
      <c r="E267" s="248" t="s">
        <v>19</v>
      </c>
      <c r="F267" s="249" t="s">
        <v>3041</v>
      </c>
      <c r="G267" s="247"/>
      <c r="H267" s="250">
        <v>0.64600000000000002</v>
      </c>
      <c r="I267" s="251"/>
      <c r="J267" s="247"/>
      <c r="K267" s="247"/>
      <c r="L267" s="252"/>
      <c r="M267" s="253"/>
      <c r="N267" s="254"/>
      <c r="O267" s="254"/>
      <c r="P267" s="254"/>
      <c r="Q267" s="254"/>
      <c r="R267" s="254"/>
      <c r="S267" s="254"/>
      <c r="T267" s="255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56" t="s">
        <v>231</v>
      </c>
      <c r="AU267" s="256" t="s">
        <v>86</v>
      </c>
      <c r="AV267" s="14" t="s">
        <v>86</v>
      </c>
      <c r="AW267" s="14" t="s">
        <v>37</v>
      </c>
      <c r="AX267" s="14" t="s">
        <v>76</v>
      </c>
      <c r="AY267" s="256" t="s">
        <v>219</v>
      </c>
    </row>
    <row r="268" s="15" customFormat="1">
      <c r="A268" s="15"/>
      <c r="B268" s="257"/>
      <c r="C268" s="258"/>
      <c r="D268" s="229" t="s">
        <v>231</v>
      </c>
      <c r="E268" s="259" t="s">
        <v>180</v>
      </c>
      <c r="F268" s="260" t="s">
        <v>236</v>
      </c>
      <c r="G268" s="258"/>
      <c r="H268" s="261">
        <v>0.64600000000000002</v>
      </c>
      <c r="I268" s="262"/>
      <c r="J268" s="258"/>
      <c r="K268" s="258"/>
      <c r="L268" s="263"/>
      <c r="M268" s="264"/>
      <c r="N268" s="265"/>
      <c r="O268" s="265"/>
      <c r="P268" s="265"/>
      <c r="Q268" s="265"/>
      <c r="R268" s="265"/>
      <c r="S268" s="265"/>
      <c r="T268" s="266"/>
      <c r="U268" s="15"/>
      <c r="V268" s="15"/>
      <c r="W268" s="15"/>
      <c r="X268" s="15"/>
      <c r="Y268" s="15"/>
      <c r="Z268" s="15"/>
      <c r="AA268" s="15"/>
      <c r="AB268" s="15"/>
      <c r="AC268" s="15"/>
      <c r="AD268" s="15"/>
      <c r="AE268" s="15"/>
      <c r="AT268" s="267" t="s">
        <v>231</v>
      </c>
      <c r="AU268" s="267" t="s">
        <v>86</v>
      </c>
      <c r="AV268" s="15" t="s">
        <v>225</v>
      </c>
      <c r="AW268" s="15" t="s">
        <v>37</v>
      </c>
      <c r="AX268" s="15" t="s">
        <v>84</v>
      </c>
      <c r="AY268" s="267" t="s">
        <v>219</v>
      </c>
    </row>
    <row r="269" s="2" customFormat="1" ht="16.5" customHeight="1">
      <c r="A269" s="40"/>
      <c r="B269" s="41"/>
      <c r="C269" s="216" t="s">
        <v>487</v>
      </c>
      <c r="D269" s="216" t="s">
        <v>221</v>
      </c>
      <c r="E269" s="217" t="s">
        <v>452</v>
      </c>
      <c r="F269" s="218" t="s">
        <v>453</v>
      </c>
      <c r="G269" s="219" t="s">
        <v>182</v>
      </c>
      <c r="H269" s="220">
        <v>17.024999999999999</v>
      </c>
      <c r="I269" s="221"/>
      <c r="J269" s="222">
        <f>ROUND(I269*H269,2)</f>
        <v>0</v>
      </c>
      <c r="K269" s="218" t="s">
        <v>19</v>
      </c>
      <c r="L269" s="46"/>
      <c r="M269" s="223" t="s">
        <v>19</v>
      </c>
      <c r="N269" s="224" t="s">
        <v>47</v>
      </c>
      <c r="O269" s="86"/>
      <c r="P269" s="225">
        <f>O269*H269</f>
        <v>0</v>
      </c>
      <c r="Q269" s="225">
        <v>0</v>
      </c>
      <c r="R269" s="225">
        <f>Q269*H269</f>
        <v>0</v>
      </c>
      <c r="S269" s="225">
        <v>0</v>
      </c>
      <c r="T269" s="226">
        <f>S269*H269</f>
        <v>0</v>
      </c>
      <c r="U269" s="40"/>
      <c r="V269" s="40"/>
      <c r="W269" s="40"/>
      <c r="X269" s="40"/>
      <c r="Y269" s="40"/>
      <c r="Z269" s="40"/>
      <c r="AA269" s="40"/>
      <c r="AB269" s="40"/>
      <c r="AC269" s="40"/>
      <c r="AD269" s="40"/>
      <c r="AE269" s="40"/>
      <c r="AR269" s="227" t="s">
        <v>225</v>
      </c>
      <c r="AT269" s="227" t="s">
        <v>221</v>
      </c>
      <c r="AU269" s="227" t="s">
        <v>86</v>
      </c>
      <c r="AY269" s="19" t="s">
        <v>219</v>
      </c>
      <c r="BE269" s="228">
        <f>IF(N269="základní",J269,0)</f>
        <v>0</v>
      </c>
      <c r="BF269" s="228">
        <f>IF(N269="snížená",J269,0)</f>
        <v>0</v>
      </c>
      <c r="BG269" s="228">
        <f>IF(N269="zákl. přenesená",J269,0)</f>
        <v>0</v>
      </c>
      <c r="BH269" s="228">
        <f>IF(N269="sníž. přenesená",J269,0)</f>
        <v>0</v>
      </c>
      <c r="BI269" s="228">
        <f>IF(N269="nulová",J269,0)</f>
        <v>0</v>
      </c>
      <c r="BJ269" s="19" t="s">
        <v>84</v>
      </c>
      <c r="BK269" s="228">
        <f>ROUND(I269*H269,2)</f>
        <v>0</v>
      </c>
      <c r="BL269" s="19" t="s">
        <v>225</v>
      </c>
      <c r="BM269" s="227" t="s">
        <v>3042</v>
      </c>
    </row>
    <row r="270" s="2" customFormat="1">
      <c r="A270" s="40"/>
      <c r="B270" s="41"/>
      <c r="C270" s="42"/>
      <c r="D270" s="229" t="s">
        <v>227</v>
      </c>
      <c r="E270" s="42"/>
      <c r="F270" s="230" t="s">
        <v>455</v>
      </c>
      <c r="G270" s="42"/>
      <c r="H270" s="42"/>
      <c r="I270" s="231"/>
      <c r="J270" s="42"/>
      <c r="K270" s="42"/>
      <c r="L270" s="46"/>
      <c r="M270" s="232"/>
      <c r="N270" s="233"/>
      <c r="O270" s="86"/>
      <c r="P270" s="86"/>
      <c r="Q270" s="86"/>
      <c r="R270" s="86"/>
      <c r="S270" s="86"/>
      <c r="T270" s="87"/>
      <c r="U270" s="40"/>
      <c r="V270" s="40"/>
      <c r="W270" s="40"/>
      <c r="X270" s="40"/>
      <c r="Y270" s="40"/>
      <c r="Z270" s="40"/>
      <c r="AA270" s="40"/>
      <c r="AB270" s="40"/>
      <c r="AC270" s="40"/>
      <c r="AD270" s="40"/>
      <c r="AE270" s="40"/>
      <c r="AT270" s="19" t="s">
        <v>227</v>
      </c>
      <c r="AU270" s="19" t="s">
        <v>86</v>
      </c>
    </row>
    <row r="271" s="14" customFormat="1">
      <c r="A271" s="14"/>
      <c r="B271" s="246"/>
      <c r="C271" s="247"/>
      <c r="D271" s="229" t="s">
        <v>231</v>
      </c>
      <c r="E271" s="248" t="s">
        <v>19</v>
      </c>
      <c r="F271" s="249" t="s">
        <v>2895</v>
      </c>
      <c r="G271" s="247"/>
      <c r="H271" s="250">
        <v>17.024999999999999</v>
      </c>
      <c r="I271" s="251"/>
      <c r="J271" s="247"/>
      <c r="K271" s="247"/>
      <c r="L271" s="252"/>
      <c r="M271" s="253"/>
      <c r="N271" s="254"/>
      <c r="O271" s="254"/>
      <c r="P271" s="254"/>
      <c r="Q271" s="254"/>
      <c r="R271" s="254"/>
      <c r="S271" s="254"/>
      <c r="T271" s="255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T271" s="256" t="s">
        <v>231</v>
      </c>
      <c r="AU271" s="256" t="s">
        <v>86</v>
      </c>
      <c r="AV271" s="14" t="s">
        <v>86</v>
      </c>
      <c r="AW271" s="14" t="s">
        <v>37</v>
      </c>
      <c r="AX271" s="14" t="s">
        <v>84</v>
      </c>
      <c r="AY271" s="256" t="s">
        <v>219</v>
      </c>
    </row>
    <row r="272" s="2" customFormat="1" ht="16.5" customHeight="1">
      <c r="A272" s="40"/>
      <c r="B272" s="41"/>
      <c r="C272" s="216" t="s">
        <v>493</v>
      </c>
      <c r="D272" s="216" t="s">
        <v>221</v>
      </c>
      <c r="E272" s="217" t="s">
        <v>458</v>
      </c>
      <c r="F272" s="218" t="s">
        <v>459</v>
      </c>
      <c r="G272" s="219" t="s">
        <v>182</v>
      </c>
      <c r="H272" s="220">
        <v>323.47500000000002</v>
      </c>
      <c r="I272" s="221"/>
      <c r="J272" s="222">
        <f>ROUND(I272*H272,2)</f>
        <v>0</v>
      </c>
      <c r="K272" s="218" t="s">
        <v>224</v>
      </c>
      <c r="L272" s="46"/>
      <c r="M272" s="223" t="s">
        <v>19</v>
      </c>
      <c r="N272" s="224" t="s">
        <v>47</v>
      </c>
      <c r="O272" s="86"/>
      <c r="P272" s="225">
        <f>O272*H272</f>
        <v>0</v>
      </c>
      <c r="Q272" s="225">
        <v>0</v>
      </c>
      <c r="R272" s="225">
        <f>Q272*H272</f>
        <v>0</v>
      </c>
      <c r="S272" s="225">
        <v>0</v>
      </c>
      <c r="T272" s="226">
        <f>S272*H272</f>
        <v>0</v>
      </c>
      <c r="U272" s="40"/>
      <c r="V272" s="40"/>
      <c r="W272" s="40"/>
      <c r="X272" s="40"/>
      <c r="Y272" s="40"/>
      <c r="Z272" s="40"/>
      <c r="AA272" s="40"/>
      <c r="AB272" s="40"/>
      <c r="AC272" s="40"/>
      <c r="AD272" s="40"/>
      <c r="AE272" s="40"/>
      <c r="AR272" s="227" t="s">
        <v>225</v>
      </c>
      <c r="AT272" s="227" t="s">
        <v>221</v>
      </c>
      <c r="AU272" s="227" t="s">
        <v>86</v>
      </c>
      <c r="AY272" s="19" t="s">
        <v>219</v>
      </c>
      <c r="BE272" s="228">
        <f>IF(N272="základní",J272,0)</f>
        <v>0</v>
      </c>
      <c r="BF272" s="228">
        <f>IF(N272="snížená",J272,0)</f>
        <v>0</v>
      </c>
      <c r="BG272" s="228">
        <f>IF(N272="zákl. přenesená",J272,0)</f>
        <v>0</v>
      </c>
      <c r="BH272" s="228">
        <f>IF(N272="sníž. přenesená",J272,0)</f>
        <v>0</v>
      </c>
      <c r="BI272" s="228">
        <f>IF(N272="nulová",J272,0)</f>
        <v>0</v>
      </c>
      <c r="BJ272" s="19" t="s">
        <v>84</v>
      </c>
      <c r="BK272" s="228">
        <f>ROUND(I272*H272,2)</f>
        <v>0</v>
      </c>
      <c r="BL272" s="19" t="s">
        <v>225</v>
      </c>
      <c r="BM272" s="227" t="s">
        <v>3043</v>
      </c>
    </row>
    <row r="273" s="2" customFormat="1">
      <c r="A273" s="40"/>
      <c r="B273" s="41"/>
      <c r="C273" s="42"/>
      <c r="D273" s="229" t="s">
        <v>227</v>
      </c>
      <c r="E273" s="42"/>
      <c r="F273" s="230" t="s">
        <v>461</v>
      </c>
      <c r="G273" s="42"/>
      <c r="H273" s="42"/>
      <c r="I273" s="231"/>
      <c r="J273" s="42"/>
      <c r="K273" s="42"/>
      <c r="L273" s="46"/>
      <c r="M273" s="232"/>
      <c r="N273" s="233"/>
      <c r="O273" s="86"/>
      <c r="P273" s="86"/>
      <c r="Q273" s="86"/>
      <c r="R273" s="86"/>
      <c r="S273" s="86"/>
      <c r="T273" s="87"/>
      <c r="U273" s="40"/>
      <c r="V273" s="40"/>
      <c r="W273" s="40"/>
      <c r="X273" s="40"/>
      <c r="Y273" s="40"/>
      <c r="Z273" s="40"/>
      <c r="AA273" s="40"/>
      <c r="AB273" s="40"/>
      <c r="AC273" s="40"/>
      <c r="AD273" s="40"/>
      <c r="AE273" s="40"/>
      <c r="AT273" s="19" t="s">
        <v>227</v>
      </c>
      <c r="AU273" s="19" t="s">
        <v>86</v>
      </c>
    </row>
    <row r="274" s="2" customFormat="1">
      <c r="A274" s="40"/>
      <c r="B274" s="41"/>
      <c r="C274" s="42"/>
      <c r="D274" s="234" t="s">
        <v>229</v>
      </c>
      <c r="E274" s="42"/>
      <c r="F274" s="235" t="s">
        <v>462</v>
      </c>
      <c r="G274" s="42"/>
      <c r="H274" s="42"/>
      <c r="I274" s="231"/>
      <c r="J274" s="42"/>
      <c r="K274" s="42"/>
      <c r="L274" s="46"/>
      <c r="M274" s="232"/>
      <c r="N274" s="233"/>
      <c r="O274" s="86"/>
      <c r="P274" s="86"/>
      <c r="Q274" s="86"/>
      <c r="R274" s="86"/>
      <c r="S274" s="86"/>
      <c r="T274" s="87"/>
      <c r="U274" s="40"/>
      <c r="V274" s="40"/>
      <c r="W274" s="40"/>
      <c r="X274" s="40"/>
      <c r="Y274" s="40"/>
      <c r="Z274" s="40"/>
      <c r="AA274" s="40"/>
      <c r="AB274" s="40"/>
      <c r="AC274" s="40"/>
      <c r="AD274" s="40"/>
      <c r="AE274" s="40"/>
      <c r="AT274" s="19" t="s">
        <v>229</v>
      </c>
      <c r="AU274" s="19" t="s">
        <v>86</v>
      </c>
    </row>
    <row r="275" s="14" customFormat="1">
      <c r="A275" s="14"/>
      <c r="B275" s="246"/>
      <c r="C275" s="247"/>
      <c r="D275" s="229" t="s">
        <v>231</v>
      </c>
      <c r="E275" s="248" t="s">
        <v>19</v>
      </c>
      <c r="F275" s="249" t="s">
        <v>3044</v>
      </c>
      <c r="G275" s="247"/>
      <c r="H275" s="250">
        <v>323.47500000000002</v>
      </c>
      <c r="I275" s="251"/>
      <c r="J275" s="247"/>
      <c r="K275" s="247"/>
      <c r="L275" s="252"/>
      <c r="M275" s="253"/>
      <c r="N275" s="254"/>
      <c r="O275" s="254"/>
      <c r="P275" s="254"/>
      <c r="Q275" s="254"/>
      <c r="R275" s="254"/>
      <c r="S275" s="254"/>
      <c r="T275" s="255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256" t="s">
        <v>231</v>
      </c>
      <c r="AU275" s="256" t="s">
        <v>86</v>
      </c>
      <c r="AV275" s="14" t="s">
        <v>86</v>
      </c>
      <c r="AW275" s="14" t="s">
        <v>37</v>
      </c>
      <c r="AX275" s="14" t="s">
        <v>84</v>
      </c>
      <c r="AY275" s="256" t="s">
        <v>219</v>
      </c>
    </row>
    <row r="276" s="2" customFormat="1" ht="24.15" customHeight="1">
      <c r="A276" s="40"/>
      <c r="B276" s="41"/>
      <c r="C276" s="216" t="s">
        <v>503</v>
      </c>
      <c r="D276" s="216" t="s">
        <v>221</v>
      </c>
      <c r="E276" s="217" t="s">
        <v>3045</v>
      </c>
      <c r="F276" s="218" t="s">
        <v>3046</v>
      </c>
      <c r="G276" s="219" t="s">
        <v>182</v>
      </c>
      <c r="H276" s="220">
        <v>17.024999999999999</v>
      </c>
      <c r="I276" s="221"/>
      <c r="J276" s="222">
        <f>ROUND(I276*H276,2)</f>
        <v>0</v>
      </c>
      <c r="K276" s="218" t="s">
        <v>224</v>
      </c>
      <c r="L276" s="46"/>
      <c r="M276" s="223" t="s">
        <v>19</v>
      </c>
      <c r="N276" s="224" t="s">
        <v>47</v>
      </c>
      <c r="O276" s="86"/>
      <c r="P276" s="225">
        <f>O276*H276</f>
        <v>0</v>
      </c>
      <c r="Q276" s="225">
        <v>0</v>
      </c>
      <c r="R276" s="225">
        <f>Q276*H276</f>
        <v>0</v>
      </c>
      <c r="S276" s="225">
        <v>0</v>
      </c>
      <c r="T276" s="226">
        <f>S276*H276</f>
        <v>0</v>
      </c>
      <c r="U276" s="40"/>
      <c r="V276" s="40"/>
      <c r="W276" s="40"/>
      <c r="X276" s="40"/>
      <c r="Y276" s="40"/>
      <c r="Z276" s="40"/>
      <c r="AA276" s="40"/>
      <c r="AB276" s="40"/>
      <c r="AC276" s="40"/>
      <c r="AD276" s="40"/>
      <c r="AE276" s="40"/>
      <c r="AR276" s="227" t="s">
        <v>225</v>
      </c>
      <c r="AT276" s="227" t="s">
        <v>221</v>
      </c>
      <c r="AU276" s="227" t="s">
        <v>86</v>
      </c>
      <c r="AY276" s="19" t="s">
        <v>219</v>
      </c>
      <c r="BE276" s="228">
        <f>IF(N276="základní",J276,0)</f>
        <v>0</v>
      </c>
      <c r="BF276" s="228">
        <f>IF(N276="snížená",J276,0)</f>
        <v>0</v>
      </c>
      <c r="BG276" s="228">
        <f>IF(N276="zákl. přenesená",J276,0)</f>
        <v>0</v>
      </c>
      <c r="BH276" s="228">
        <f>IF(N276="sníž. přenesená",J276,0)</f>
        <v>0</v>
      </c>
      <c r="BI276" s="228">
        <f>IF(N276="nulová",J276,0)</f>
        <v>0</v>
      </c>
      <c r="BJ276" s="19" t="s">
        <v>84</v>
      </c>
      <c r="BK276" s="228">
        <f>ROUND(I276*H276,2)</f>
        <v>0</v>
      </c>
      <c r="BL276" s="19" t="s">
        <v>225</v>
      </c>
      <c r="BM276" s="227" t="s">
        <v>3047</v>
      </c>
    </row>
    <row r="277" s="2" customFormat="1">
      <c r="A277" s="40"/>
      <c r="B277" s="41"/>
      <c r="C277" s="42"/>
      <c r="D277" s="229" t="s">
        <v>227</v>
      </c>
      <c r="E277" s="42"/>
      <c r="F277" s="230" t="s">
        <v>3048</v>
      </c>
      <c r="G277" s="42"/>
      <c r="H277" s="42"/>
      <c r="I277" s="231"/>
      <c r="J277" s="42"/>
      <c r="K277" s="42"/>
      <c r="L277" s="46"/>
      <c r="M277" s="232"/>
      <c r="N277" s="233"/>
      <c r="O277" s="86"/>
      <c r="P277" s="86"/>
      <c r="Q277" s="86"/>
      <c r="R277" s="86"/>
      <c r="S277" s="86"/>
      <c r="T277" s="87"/>
      <c r="U277" s="40"/>
      <c r="V277" s="40"/>
      <c r="W277" s="40"/>
      <c r="X277" s="40"/>
      <c r="Y277" s="40"/>
      <c r="Z277" s="40"/>
      <c r="AA277" s="40"/>
      <c r="AB277" s="40"/>
      <c r="AC277" s="40"/>
      <c r="AD277" s="40"/>
      <c r="AE277" s="40"/>
      <c r="AT277" s="19" t="s">
        <v>227</v>
      </c>
      <c r="AU277" s="19" t="s">
        <v>86</v>
      </c>
    </row>
    <row r="278" s="2" customFormat="1">
      <c r="A278" s="40"/>
      <c r="B278" s="41"/>
      <c r="C278" s="42"/>
      <c r="D278" s="234" t="s">
        <v>229</v>
      </c>
      <c r="E278" s="42"/>
      <c r="F278" s="235" t="s">
        <v>3049</v>
      </c>
      <c r="G278" s="42"/>
      <c r="H278" s="42"/>
      <c r="I278" s="231"/>
      <c r="J278" s="42"/>
      <c r="K278" s="42"/>
      <c r="L278" s="46"/>
      <c r="M278" s="232"/>
      <c r="N278" s="233"/>
      <c r="O278" s="86"/>
      <c r="P278" s="86"/>
      <c r="Q278" s="86"/>
      <c r="R278" s="86"/>
      <c r="S278" s="86"/>
      <c r="T278" s="87"/>
      <c r="U278" s="40"/>
      <c r="V278" s="40"/>
      <c r="W278" s="40"/>
      <c r="X278" s="40"/>
      <c r="Y278" s="40"/>
      <c r="Z278" s="40"/>
      <c r="AA278" s="40"/>
      <c r="AB278" s="40"/>
      <c r="AC278" s="40"/>
      <c r="AD278" s="40"/>
      <c r="AE278" s="40"/>
      <c r="AT278" s="19" t="s">
        <v>229</v>
      </c>
      <c r="AU278" s="19" t="s">
        <v>86</v>
      </c>
    </row>
    <row r="279" s="14" customFormat="1">
      <c r="A279" s="14"/>
      <c r="B279" s="246"/>
      <c r="C279" s="247"/>
      <c r="D279" s="229" t="s">
        <v>231</v>
      </c>
      <c r="E279" s="248" t="s">
        <v>19</v>
      </c>
      <c r="F279" s="249" t="s">
        <v>3050</v>
      </c>
      <c r="G279" s="247"/>
      <c r="H279" s="250">
        <v>17.024999999999999</v>
      </c>
      <c r="I279" s="251"/>
      <c r="J279" s="247"/>
      <c r="K279" s="247"/>
      <c r="L279" s="252"/>
      <c r="M279" s="253"/>
      <c r="N279" s="254"/>
      <c r="O279" s="254"/>
      <c r="P279" s="254"/>
      <c r="Q279" s="254"/>
      <c r="R279" s="254"/>
      <c r="S279" s="254"/>
      <c r="T279" s="255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T279" s="256" t="s">
        <v>231</v>
      </c>
      <c r="AU279" s="256" t="s">
        <v>86</v>
      </c>
      <c r="AV279" s="14" t="s">
        <v>86</v>
      </c>
      <c r="AW279" s="14" t="s">
        <v>37</v>
      </c>
      <c r="AX279" s="14" t="s">
        <v>76</v>
      </c>
      <c r="AY279" s="256" t="s">
        <v>219</v>
      </c>
    </row>
    <row r="280" s="15" customFormat="1">
      <c r="A280" s="15"/>
      <c r="B280" s="257"/>
      <c r="C280" s="258"/>
      <c r="D280" s="229" t="s">
        <v>231</v>
      </c>
      <c r="E280" s="259" t="s">
        <v>2895</v>
      </c>
      <c r="F280" s="260" t="s">
        <v>236</v>
      </c>
      <c r="G280" s="258"/>
      <c r="H280" s="261">
        <v>17.024999999999999</v>
      </c>
      <c r="I280" s="262"/>
      <c r="J280" s="258"/>
      <c r="K280" s="258"/>
      <c r="L280" s="263"/>
      <c r="M280" s="264"/>
      <c r="N280" s="265"/>
      <c r="O280" s="265"/>
      <c r="P280" s="265"/>
      <c r="Q280" s="265"/>
      <c r="R280" s="265"/>
      <c r="S280" s="265"/>
      <c r="T280" s="266"/>
      <c r="U280" s="15"/>
      <c r="V280" s="15"/>
      <c r="W280" s="15"/>
      <c r="X280" s="15"/>
      <c r="Y280" s="15"/>
      <c r="Z280" s="15"/>
      <c r="AA280" s="15"/>
      <c r="AB280" s="15"/>
      <c r="AC280" s="15"/>
      <c r="AD280" s="15"/>
      <c r="AE280" s="15"/>
      <c r="AT280" s="267" t="s">
        <v>231</v>
      </c>
      <c r="AU280" s="267" t="s">
        <v>86</v>
      </c>
      <c r="AV280" s="15" t="s">
        <v>225</v>
      </c>
      <c r="AW280" s="15" t="s">
        <v>37</v>
      </c>
      <c r="AX280" s="15" t="s">
        <v>84</v>
      </c>
      <c r="AY280" s="267" t="s">
        <v>219</v>
      </c>
    </row>
    <row r="281" s="2" customFormat="1" ht="16.5" customHeight="1">
      <c r="A281" s="40"/>
      <c r="B281" s="41"/>
      <c r="C281" s="216" t="s">
        <v>759</v>
      </c>
      <c r="D281" s="216" t="s">
        <v>221</v>
      </c>
      <c r="E281" s="217" t="s">
        <v>488</v>
      </c>
      <c r="F281" s="218" t="s">
        <v>489</v>
      </c>
      <c r="G281" s="219" t="s">
        <v>182</v>
      </c>
      <c r="H281" s="220">
        <v>0.64600000000000002</v>
      </c>
      <c r="I281" s="221"/>
      <c r="J281" s="222">
        <f>ROUND(I281*H281,2)</f>
        <v>0</v>
      </c>
      <c r="K281" s="218" t="s">
        <v>19</v>
      </c>
      <c r="L281" s="46"/>
      <c r="M281" s="223" t="s">
        <v>19</v>
      </c>
      <c r="N281" s="224" t="s">
        <v>47</v>
      </c>
      <c r="O281" s="86"/>
      <c r="P281" s="225">
        <f>O281*H281</f>
        <v>0</v>
      </c>
      <c r="Q281" s="225">
        <v>0</v>
      </c>
      <c r="R281" s="225">
        <f>Q281*H281</f>
        <v>0</v>
      </c>
      <c r="S281" s="225">
        <v>0</v>
      </c>
      <c r="T281" s="226">
        <f>S281*H281</f>
        <v>0</v>
      </c>
      <c r="U281" s="40"/>
      <c r="V281" s="40"/>
      <c r="W281" s="40"/>
      <c r="X281" s="40"/>
      <c r="Y281" s="40"/>
      <c r="Z281" s="40"/>
      <c r="AA281" s="40"/>
      <c r="AB281" s="40"/>
      <c r="AC281" s="40"/>
      <c r="AD281" s="40"/>
      <c r="AE281" s="40"/>
      <c r="AR281" s="227" t="s">
        <v>225</v>
      </c>
      <c r="AT281" s="227" t="s">
        <v>221</v>
      </c>
      <c r="AU281" s="227" t="s">
        <v>86</v>
      </c>
      <c r="AY281" s="19" t="s">
        <v>219</v>
      </c>
      <c r="BE281" s="228">
        <f>IF(N281="základní",J281,0)</f>
        <v>0</v>
      </c>
      <c r="BF281" s="228">
        <f>IF(N281="snížená",J281,0)</f>
        <v>0</v>
      </c>
      <c r="BG281" s="228">
        <f>IF(N281="zákl. přenesená",J281,0)</f>
        <v>0</v>
      </c>
      <c r="BH281" s="228">
        <f>IF(N281="sníž. přenesená",J281,0)</f>
        <v>0</v>
      </c>
      <c r="BI281" s="228">
        <f>IF(N281="nulová",J281,0)</f>
        <v>0</v>
      </c>
      <c r="BJ281" s="19" t="s">
        <v>84</v>
      </c>
      <c r="BK281" s="228">
        <f>ROUND(I281*H281,2)</f>
        <v>0</v>
      </c>
      <c r="BL281" s="19" t="s">
        <v>225</v>
      </c>
      <c r="BM281" s="227" t="s">
        <v>3051</v>
      </c>
    </row>
    <row r="282" s="2" customFormat="1">
      <c r="A282" s="40"/>
      <c r="B282" s="41"/>
      <c r="C282" s="42"/>
      <c r="D282" s="229" t="s">
        <v>227</v>
      </c>
      <c r="E282" s="42"/>
      <c r="F282" s="230" t="s">
        <v>489</v>
      </c>
      <c r="G282" s="42"/>
      <c r="H282" s="42"/>
      <c r="I282" s="231"/>
      <c r="J282" s="42"/>
      <c r="K282" s="42"/>
      <c r="L282" s="46"/>
      <c r="M282" s="232"/>
      <c r="N282" s="233"/>
      <c r="O282" s="86"/>
      <c r="P282" s="86"/>
      <c r="Q282" s="86"/>
      <c r="R282" s="86"/>
      <c r="S282" s="86"/>
      <c r="T282" s="87"/>
      <c r="U282" s="40"/>
      <c r="V282" s="40"/>
      <c r="W282" s="40"/>
      <c r="X282" s="40"/>
      <c r="Y282" s="40"/>
      <c r="Z282" s="40"/>
      <c r="AA282" s="40"/>
      <c r="AB282" s="40"/>
      <c r="AC282" s="40"/>
      <c r="AD282" s="40"/>
      <c r="AE282" s="40"/>
      <c r="AT282" s="19" t="s">
        <v>227</v>
      </c>
      <c r="AU282" s="19" t="s">
        <v>86</v>
      </c>
    </row>
    <row r="283" s="14" customFormat="1">
      <c r="A283" s="14"/>
      <c r="B283" s="246"/>
      <c r="C283" s="247"/>
      <c r="D283" s="229" t="s">
        <v>231</v>
      </c>
      <c r="E283" s="248" t="s">
        <v>19</v>
      </c>
      <c r="F283" s="249" t="s">
        <v>180</v>
      </c>
      <c r="G283" s="247"/>
      <c r="H283" s="250">
        <v>0.64600000000000002</v>
      </c>
      <c r="I283" s="251"/>
      <c r="J283" s="247"/>
      <c r="K283" s="247"/>
      <c r="L283" s="252"/>
      <c r="M283" s="253"/>
      <c r="N283" s="254"/>
      <c r="O283" s="254"/>
      <c r="P283" s="254"/>
      <c r="Q283" s="254"/>
      <c r="R283" s="254"/>
      <c r="S283" s="254"/>
      <c r="T283" s="255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T283" s="256" t="s">
        <v>231</v>
      </c>
      <c r="AU283" s="256" t="s">
        <v>86</v>
      </c>
      <c r="AV283" s="14" t="s">
        <v>86</v>
      </c>
      <c r="AW283" s="14" t="s">
        <v>37</v>
      </c>
      <c r="AX283" s="14" t="s">
        <v>84</v>
      </c>
      <c r="AY283" s="256" t="s">
        <v>219</v>
      </c>
    </row>
    <row r="284" s="12" customFormat="1" ht="22.8" customHeight="1">
      <c r="A284" s="12"/>
      <c r="B284" s="200"/>
      <c r="C284" s="201"/>
      <c r="D284" s="202" t="s">
        <v>75</v>
      </c>
      <c r="E284" s="214" t="s">
        <v>491</v>
      </c>
      <c r="F284" s="214" t="s">
        <v>492</v>
      </c>
      <c r="G284" s="201"/>
      <c r="H284" s="201"/>
      <c r="I284" s="204"/>
      <c r="J284" s="215">
        <f>BK284</f>
        <v>0</v>
      </c>
      <c r="K284" s="201"/>
      <c r="L284" s="206"/>
      <c r="M284" s="207"/>
      <c r="N284" s="208"/>
      <c r="O284" s="208"/>
      <c r="P284" s="209">
        <f>SUM(P285:P287)</f>
        <v>0</v>
      </c>
      <c r="Q284" s="208"/>
      <c r="R284" s="209">
        <f>SUM(R285:R287)</f>
        <v>0</v>
      </c>
      <c r="S284" s="208"/>
      <c r="T284" s="210">
        <f>SUM(T285:T287)</f>
        <v>0</v>
      </c>
      <c r="U284" s="12"/>
      <c r="V284" s="12"/>
      <c r="W284" s="12"/>
      <c r="X284" s="12"/>
      <c r="Y284" s="12"/>
      <c r="Z284" s="12"/>
      <c r="AA284" s="12"/>
      <c r="AB284" s="12"/>
      <c r="AC284" s="12"/>
      <c r="AD284" s="12"/>
      <c r="AE284" s="12"/>
      <c r="AR284" s="211" t="s">
        <v>84</v>
      </c>
      <c r="AT284" s="212" t="s">
        <v>75</v>
      </c>
      <c r="AU284" s="212" t="s">
        <v>84</v>
      </c>
      <c r="AY284" s="211" t="s">
        <v>219</v>
      </c>
      <c r="BK284" s="213">
        <f>SUM(BK285:BK287)</f>
        <v>0</v>
      </c>
    </row>
    <row r="285" s="2" customFormat="1" ht="16.5" customHeight="1">
      <c r="A285" s="40"/>
      <c r="B285" s="41"/>
      <c r="C285" s="216" t="s">
        <v>766</v>
      </c>
      <c r="D285" s="216" t="s">
        <v>221</v>
      </c>
      <c r="E285" s="217" t="s">
        <v>842</v>
      </c>
      <c r="F285" s="218" t="s">
        <v>843</v>
      </c>
      <c r="G285" s="219" t="s">
        <v>182</v>
      </c>
      <c r="H285" s="220">
        <v>0.48899999999999999</v>
      </c>
      <c r="I285" s="221"/>
      <c r="J285" s="222">
        <f>ROUND(I285*H285,2)</f>
        <v>0</v>
      </c>
      <c r="K285" s="218" t="s">
        <v>224</v>
      </c>
      <c r="L285" s="46"/>
      <c r="M285" s="223" t="s">
        <v>19</v>
      </c>
      <c r="N285" s="224" t="s">
        <v>47</v>
      </c>
      <c r="O285" s="86"/>
      <c r="P285" s="225">
        <f>O285*H285</f>
        <v>0</v>
      </c>
      <c r="Q285" s="225">
        <v>0</v>
      </c>
      <c r="R285" s="225">
        <f>Q285*H285</f>
        <v>0</v>
      </c>
      <c r="S285" s="225">
        <v>0</v>
      </c>
      <c r="T285" s="226">
        <f>S285*H285</f>
        <v>0</v>
      </c>
      <c r="U285" s="40"/>
      <c r="V285" s="40"/>
      <c r="W285" s="40"/>
      <c r="X285" s="40"/>
      <c r="Y285" s="40"/>
      <c r="Z285" s="40"/>
      <c r="AA285" s="40"/>
      <c r="AB285" s="40"/>
      <c r="AC285" s="40"/>
      <c r="AD285" s="40"/>
      <c r="AE285" s="40"/>
      <c r="AR285" s="227" t="s">
        <v>225</v>
      </c>
      <c r="AT285" s="227" t="s">
        <v>221</v>
      </c>
      <c r="AU285" s="227" t="s">
        <v>86</v>
      </c>
      <c r="AY285" s="19" t="s">
        <v>219</v>
      </c>
      <c r="BE285" s="228">
        <f>IF(N285="základní",J285,0)</f>
        <v>0</v>
      </c>
      <c r="BF285" s="228">
        <f>IF(N285="snížená",J285,0)</f>
        <v>0</v>
      </c>
      <c r="BG285" s="228">
        <f>IF(N285="zákl. přenesená",J285,0)</f>
        <v>0</v>
      </c>
      <c r="BH285" s="228">
        <f>IF(N285="sníž. přenesená",J285,0)</f>
        <v>0</v>
      </c>
      <c r="BI285" s="228">
        <f>IF(N285="nulová",J285,0)</f>
        <v>0</v>
      </c>
      <c r="BJ285" s="19" t="s">
        <v>84</v>
      </c>
      <c r="BK285" s="228">
        <f>ROUND(I285*H285,2)</f>
        <v>0</v>
      </c>
      <c r="BL285" s="19" t="s">
        <v>225</v>
      </c>
      <c r="BM285" s="227" t="s">
        <v>3052</v>
      </c>
    </row>
    <row r="286" s="2" customFormat="1">
      <c r="A286" s="40"/>
      <c r="B286" s="41"/>
      <c r="C286" s="42"/>
      <c r="D286" s="229" t="s">
        <v>227</v>
      </c>
      <c r="E286" s="42"/>
      <c r="F286" s="230" t="s">
        <v>845</v>
      </c>
      <c r="G286" s="42"/>
      <c r="H286" s="42"/>
      <c r="I286" s="231"/>
      <c r="J286" s="42"/>
      <c r="K286" s="42"/>
      <c r="L286" s="46"/>
      <c r="M286" s="232"/>
      <c r="N286" s="233"/>
      <c r="O286" s="86"/>
      <c r="P286" s="86"/>
      <c r="Q286" s="86"/>
      <c r="R286" s="86"/>
      <c r="S286" s="86"/>
      <c r="T286" s="87"/>
      <c r="U286" s="40"/>
      <c r="V286" s="40"/>
      <c r="W286" s="40"/>
      <c r="X286" s="40"/>
      <c r="Y286" s="40"/>
      <c r="Z286" s="40"/>
      <c r="AA286" s="40"/>
      <c r="AB286" s="40"/>
      <c r="AC286" s="40"/>
      <c r="AD286" s="40"/>
      <c r="AE286" s="40"/>
      <c r="AT286" s="19" t="s">
        <v>227</v>
      </c>
      <c r="AU286" s="19" t="s">
        <v>86</v>
      </c>
    </row>
    <row r="287" s="2" customFormat="1">
      <c r="A287" s="40"/>
      <c r="B287" s="41"/>
      <c r="C287" s="42"/>
      <c r="D287" s="234" t="s">
        <v>229</v>
      </c>
      <c r="E287" s="42"/>
      <c r="F287" s="235" t="s">
        <v>846</v>
      </c>
      <c r="G287" s="42"/>
      <c r="H287" s="42"/>
      <c r="I287" s="231"/>
      <c r="J287" s="42"/>
      <c r="K287" s="42"/>
      <c r="L287" s="46"/>
      <c r="M287" s="232"/>
      <c r="N287" s="233"/>
      <c r="O287" s="86"/>
      <c r="P287" s="86"/>
      <c r="Q287" s="86"/>
      <c r="R287" s="86"/>
      <c r="S287" s="86"/>
      <c r="T287" s="87"/>
      <c r="U287" s="40"/>
      <c r="V287" s="40"/>
      <c r="W287" s="40"/>
      <c r="X287" s="40"/>
      <c r="Y287" s="40"/>
      <c r="Z287" s="40"/>
      <c r="AA287" s="40"/>
      <c r="AB287" s="40"/>
      <c r="AC287" s="40"/>
      <c r="AD287" s="40"/>
      <c r="AE287" s="40"/>
      <c r="AT287" s="19" t="s">
        <v>229</v>
      </c>
      <c r="AU287" s="19" t="s">
        <v>86</v>
      </c>
    </row>
    <row r="288" s="12" customFormat="1" ht="25.92" customHeight="1">
      <c r="A288" s="12"/>
      <c r="B288" s="200"/>
      <c r="C288" s="201"/>
      <c r="D288" s="202" t="s">
        <v>75</v>
      </c>
      <c r="E288" s="203" t="s">
        <v>499</v>
      </c>
      <c r="F288" s="203" t="s">
        <v>500</v>
      </c>
      <c r="G288" s="201"/>
      <c r="H288" s="201"/>
      <c r="I288" s="204"/>
      <c r="J288" s="205">
        <f>BK288</f>
        <v>0</v>
      </c>
      <c r="K288" s="201"/>
      <c r="L288" s="206"/>
      <c r="M288" s="207"/>
      <c r="N288" s="208"/>
      <c r="O288" s="208"/>
      <c r="P288" s="209">
        <f>P289</f>
        <v>0</v>
      </c>
      <c r="Q288" s="208"/>
      <c r="R288" s="209">
        <f>R289</f>
        <v>0.016959999999999999</v>
      </c>
      <c r="S288" s="208"/>
      <c r="T288" s="210">
        <f>T289</f>
        <v>0.646957</v>
      </c>
      <c r="U288" s="12"/>
      <c r="V288" s="12"/>
      <c r="W288" s="12"/>
      <c r="X288" s="12"/>
      <c r="Y288" s="12"/>
      <c r="Z288" s="12"/>
      <c r="AA288" s="12"/>
      <c r="AB288" s="12"/>
      <c r="AC288" s="12"/>
      <c r="AD288" s="12"/>
      <c r="AE288" s="12"/>
      <c r="AR288" s="211" t="s">
        <v>86</v>
      </c>
      <c r="AT288" s="212" t="s">
        <v>75</v>
      </c>
      <c r="AU288" s="212" t="s">
        <v>76</v>
      </c>
      <c r="AY288" s="211" t="s">
        <v>219</v>
      </c>
      <c r="BK288" s="213">
        <f>BK289</f>
        <v>0</v>
      </c>
    </row>
    <row r="289" s="12" customFormat="1" ht="22.8" customHeight="1">
      <c r="A289" s="12"/>
      <c r="B289" s="200"/>
      <c r="C289" s="201"/>
      <c r="D289" s="202" t="s">
        <v>75</v>
      </c>
      <c r="E289" s="214" t="s">
        <v>501</v>
      </c>
      <c r="F289" s="214" t="s">
        <v>502</v>
      </c>
      <c r="G289" s="201"/>
      <c r="H289" s="201"/>
      <c r="I289" s="204"/>
      <c r="J289" s="215">
        <f>BK289</f>
        <v>0</v>
      </c>
      <c r="K289" s="201"/>
      <c r="L289" s="206"/>
      <c r="M289" s="207"/>
      <c r="N289" s="208"/>
      <c r="O289" s="208"/>
      <c r="P289" s="209">
        <f>SUM(P290:P311)</f>
        <v>0</v>
      </c>
      <c r="Q289" s="208"/>
      <c r="R289" s="209">
        <f>SUM(R290:R311)</f>
        <v>0.016959999999999999</v>
      </c>
      <c r="S289" s="208"/>
      <c r="T289" s="210">
        <f>SUM(T290:T311)</f>
        <v>0.646957</v>
      </c>
      <c r="U289" s="12"/>
      <c r="V289" s="12"/>
      <c r="W289" s="12"/>
      <c r="X289" s="12"/>
      <c r="Y289" s="12"/>
      <c r="Z289" s="12"/>
      <c r="AA289" s="12"/>
      <c r="AB289" s="12"/>
      <c r="AC289" s="12"/>
      <c r="AD289" s="12"/>
      <c r="AE289" s="12"/>
      <c r="AR289" s="211" t="s">
        <v>86</v>
      </c>
      <c r="AT289" s="212" t="s">
        <v>75</v>
      </c>
      <c r="AU289" s="212" t="s">
        <v>84</v>
      </c>
      <c r="AY289" s="211" t="s">
        <v>219</v>
      </c>
      <c r="BK289" s="213">
        <f>SUM(BK290:BK311)</f>
        <v>0</v>
      </c>
    </row>
    <row r="290" s="2" customFormat="1" ht="16.5" customHeight="1">
      <c r="A290" s="40"/>
      <c r="B290" s="41"/>
      <c r="C290" s="216" t="s">
        <v>774</v>
      </c>
      <c r="D290" s="216" t="s">
        <v>221</v>
      </c>
      <c r="E290" s="217" t="s">
        <v>2022</v>
      </c>
      <c r="F290" s="218" t="s">
        <v>2023</v>
      </c>
      <c r="G290" s="219" t="s">
        <v>162</v>
      </c>
      <c r="H290" s="220">
        <v>16</v>
      </c>
      <c r="I290" s="221"/>
      <c r="J290" s="222">
        <f>ROUND(I290*H290,2)</f>
        <v>0</v>
      </c>
      <c r="K290" s="218" t="s">
        <v>224</v>
      </c>
      <c r="L290" s="46"/>
      <c r="M290" s="223" t="s">
        <v>19</v>
      </c>
      <c r="N290" s="224" t="s">
        <v>47</v>
      </c>
      <c r="O290" s="86"/>
      <c r="P290" s="225">
        <f>O290*H290</f>
        <v>0</v>
      </c>
      <c r="Q290" s="225">
        <v>6.0000000000000002E-05</v>
      </c>
      <c r="R290" s="225">
        <f>Q290*H290</f>
        <v>0.00096000000000000002</v>
      </c>
      <c r="S290" s="225">
        <v>0</v>
      </c>
      <c r="T290" s="226">
        <f>S290*H290</f>
        <v>0</v>
      </c>
      <c r="U290" s="40"/>
      <c r="V290" s="40"/>
      <c r="W290" s="40"/>
      <c r="X290" s="40"/>
      <c r="Y290" s="40"/>
      <c r="Z290" s="40"/>
      <c r="AA290" s="40"/>
      <c r="AB290" s="40"/>
      <c r="AC290" s="40"/>
      <c r="AD290" s="40"/>
      <c r="AE290" s="40"/>
      <c r="AR290" s="227" t="s">
        <v>369</v>
      </c>
      <c r="AT290" s="227" t="s">
        <v>221</v>
      </c>
      <c r="AU290" s="227" t="s">
        <v>86</v>
      </c>
      <c r="AY290" s="19" t="s">
        <v>219</v>
      </c>
      <c r="BE290" s="228">
        <f>IF(N290="základní",J290,0)</f>
        <v>0</v>
      </c>
      <c r="BF290" s="228">
        <f>IF(N290="snížená",J290,0)</f>
        <v>0</v>
      </c>
      <c r="BG290" s="228">
        <f>IF(N290="zákl. přenesená",J290,0)</f>
        <v>0</v>
      </c>
      <c r="BH290" s="228">
        <f>IF(N290="sníž. přenesená",J290,0)</f>
        <v>0</v>
      </c>
      <c r="BI290" s="228">
        <f>IF(N290="nulová",J290,0)</f>
        <v>0</v>
      </c>
      <c r="BJ290" s="19" t="s">
        <v>84</v>
      </c>
      <c r="BK290" s="228">
        <f>ROUND(I290*H290,2)</f>
        <v>0</v>
      </c>
      <c r="BL290" s="19" t="s">
        <v>369</v>
      </c>
      <c r="BM290" s="227" t="s">
        <v>3053</v>
      </c>
    </row>
    <row r="291" s="2" customFormat="1">
      <c r="A291" s="40"/>
      <c r="B291" s="41"/>
      <c r="C291" s="42"/>
      <c r="D291" s="229" t="s">
        <v>227</v>
      </c>
      <c r="E291" s="42"/>
      <c r="F291" s="230" t="s">
        <v>2025</v>
      </c>
      <c r="G291" s="42"/>
      <c r="H291" s="42"/>
      <c r="I291" s="231"/>
      <c r="J291" s="42"/>
      <c r="K291" s="42"/>
      <c r="L291" s="46"/>
      <c r="M291" s="232"/>
      <c r="N291" s="233"/>
      <c r="O291" s="86"/>
      <c r="P291" s="86"/>
      <c r="Q291" s="86"/>
      <c r="R291" s="86"/>
      <c r="S291" s="86"/>
      <c r="T291" s="87"/>
      <c r="U291" s="40"/>
      <c r="V291" s="40"/>
      <c r="W291" s="40"/>
      <c r="X291" s="40"/>
      <c r="Y291" s="40"/>
      <c r="Z291" s="40"/>
      <c r="AA291" s="40"/>
      <c r="AB291" s="40"/>
      <c r="AC291" s="40"/>
      <c r="AD291" s="40"/>
      <c r="AE291" s="40"/>
      <c r="AT291" s="19" t="s">
        <v>227</v>
      </c>
      <c r="AU291" s="19" t="s">
        <v>86</v>
      </c>
    </row>
    <row r="292" s="2" customFormat="1">
      <c r="A292" s="40"/>
      <c r="B292" s="41"/>
      <c r="C292" s="42"/>
      <c r="D292" s="234" t="s">
        <v>229</v>
      </c>
      <c r="E292" s="42"/>
      <c r="F292" s="235" t="s">
        <v>2026</v>
      </c>
      <c r="G292" s="42"/>
      <c r="H292" s="42"/>
      <c r="I292" s="231"/>
      <c r="J292" s="42"/>
      <c r="K292" s="42"/>
      <c r="L292" s="46"/>
      <c r="M292" s="232"/>
      <c r="N292" s="233"/>
      <c r="O292" s="86"/>
      <c r="P292" s="86"/>
      <c r="Q292" s="86"/>
      <c r="R292" s="86"/>
      <c r="S292" s="86"/>
      <c r="T292" s="87"/>
      <c r="U292" s="40"/>
      <c r="V292" s="40"/>
      <c r="W292" s="40"/>
      <c r="X292" s="40"/>
      <c r="Y292" s="40"/>
      <c r="Z292" s="40"/>
      <c r="AA292" s="40"/>
      <c r="AB292" s="40"/>
      <c r="AC292" s="40"/>
      <c r="AD292" s="40"/>
      <c r="AE292" s="40"/>
      <c r="AT292" s="19" t="s">
        <v>229</v>
      </c>
      <c r="AU292" s="19" t="s">
        <v>86</v>
      </c>
    </row>
    <row r="293" s="14" customFormat="1">
      <c r="A293" s="14"/>
      <c r="B293" s="246"/>
      <c r="C293" s="247"/>
      <c r="D293" s="229" t="s">
        <v>231</v>
      </c>
      <c r="E293" s="248" t="s">
        <v>19</v>
      </c>
      <c r="F293" s="249" t="s">
        <v>2889</v>
      </c>
      <c r="G293" s="247"/>
      <c r="H293" s="250">
        <v>16</v>
      </c>
      <c r="I293" s="251"/>
      <c r="J293" s="247"/>
      <c r="K293" s="247"/>
      <c r="L293" s="252"/>
      <c r="M293" s="253"/>
      <c r="N293" s="254"/>
      <c r="O293" s="254"/>
      <c r="P293" s="254"/>
      <c r="Q293" s="254"/>
      <c r="R293" s="254"/>
      <c r="S293" s="254"/>
      <c r="T293" s="255"/>
      <c r="U293" s="14"/>
      <c r="V293" s="14"/>
      <c r="W293" s="14"/>
      <c r="X293" s="14"/>
      <c r="Y293" s="14"/>
      <c r="Z293" s="14"/>
      <c r="AA293" s="14"/>
      <c r="AB293" s="14"/>
      <c r="AC293" s="14"/>
      <c r="AD293" s="14"/>
      <c r="AE293" s="14"/>
      <c r="AT293" s="256" t="s">
        <v>231</v>
      </c>
      <c r="AU293" s="256" t="s">
        <v>86</v>
      </c>
      <c r="AV293" s="14" t="s">
        <v>86</v>
      </c>
      <c r="AW293" s="14" t="s">
        <v>37</v>
      </c>
      <c r="AX293" s="14" t="s">
        <v>84</v>
      </c>
      <c r="AY293" s="256" t="s">
        <v>219</v>
      </c>
    </row>
    <row r="294" s="2" customFormat="1" ht="16.5" customHeight="1">
      <c r="A294" s="40"/>
      <c r="B294" s="41"/>
      <c r="C294" s="283" t="s">
        <v>779</v>
      </c>
      <c r="D294" s="283" t="s">
        <v>623</v>
      </c>
      <c r="E294" s="284" t="s">
        <v>3054</v>
      </c>
      <c r="F294" s="285" t="s">
        <v>3055</v>
      </c>
      <c r="G294" s="286" t="s">
        <v>162</v>
      </c>
      <c r="H294" s="287">
        <v>16</v>
      </c>
      <c r="I294" s="288"/>
      <c r="J294" s="289">
        <f>ROUND(I294*H294,2)</f>
        <v>0</v>
      </c>
      <c r="K294" s="285" t="s">
        <v>19</v>
      </c>
      <c r="L294" s="290"/>
      <c r="M294" s="291" t="s">
        <v>19</v>
      </c>
      <c r="N294" s="292" t="s">
        <v>47</v>
      </c>
      <c r="O294" s="86"/>
      <c r="P294" s="225">
        <f>O294*H294</f>
        <v>0</v>
      </c>
      <c r="Q294" s="225">
        <v>0.001</v>
      </c>
      <c r="R294" s="225">
        <f>Q294*H294</f>
        <v>0.016</v>
      </c>
      <c r="S294" s="225">
        <v>0</v>
      </c>
      <c r="T294" s="226">
        <f>S294*H294</f>
        <v>0</v>
      </c>
      <c r="U294" s="40"/>
      <c r="V294" s="40"/>
      <c r="W294" s="40"/>
      <c r="X294" s="40"/>
      <c r="Y294" s="40"/>
      <c r="Z294" s="40"/>
      <c r="AA294" s="40"/>
      <c r="AB294" s="40"/>
      <c r="AC294" s="40"/>
      <c r="AD294" s="40"/>
      <c r="AE294" s="40"/>
      <c r="AR294" s="227" t="s">
        <v>493</v>
      </c>
      <c r="AT294" s="227" t="s">
        <v>623</v>
      </c>
      <c r="AU294" s="227" t="s">
        <v>86</v>
      </c>
      <c r="AY294" s="19" t="s">
        <v>219</v>
      </c>
      <c r="BE294" s="228">
        <f>IF(N294="základní",J294,0)</f>
        <v>0</v>
      </c>
      <c r="BF294" s="228">
        <f>IF(N294="snížená",J294,0)</f>
        <v>0</v>
      </c>
      <c r="BG294" s="228">
        <f>IF(N294="zákl. přenesená",J294,0)</f>
        <v>0</v>
      </c>
      <c r="BH294" s="228">
        <f>IF(N294="sníž. přenesená",J294,0)</f>
        <v>0</v>
      </c>
      <c r="BI294" s="228">
        <f>IF(N294="nulová",J294,0)</f>
        <v>0</v>
      </c>
      <c r="BJ294" s="19" t="s">
        <v>84</v>
      </c>
      <c r="BK294" s="228">
        <f>ROUND(I294*H294,2)</f>
        <v>0</v>
      </c>
      <c r="BL294" s="19" t="s">
        <v>369</v>
      </c>
      <c r="BM294" s="227" t="s">
        <v>3056</v>
      </c>
    </row>
    <row r="295" s="2" customFormat="1">
      <c r="A295" s="40"/>
      <c r="B295" s="41"/>
      <c r="C295" s="42"/>
      <c r="D295" s="229" t="s">
        <v>227</v>
      </c>
      <c r="E295" s="42"/>
      <c r="F295" s="230" t="s">
        <v>3057</v>
      </c>
      <c r="G295" s="42"/>
      <c r="H295" s="42"/>
      <c r="I295" s="231"/>
      <c r="J295" s="42"/>
      <c r="K295" s="42"/>
      <c r="L295" s="46"/>
      <c r="M295" s="232"/>
      <c r="N295" s="233"/>
      <c r="O295" s="86"/>
      <c r="P295" s="86"/>
      <c r="Q295" s="86"/>
      <c r="R295" s="86"/>
      <c r="S295" s="86"/>
      <c r="T295" s="87"/>
      <c r="U295" s="40"/>
      <c r="V295" s="40"/>
      <c r="W295" s="40"/>
      <c r="X295" s="40"/>
      <c r="Y295" s="40"/>
      <c r="Z295" s="40"/>
      <c r="AA295" s="40"/>
      <c r="AB295" s="40"/>
      <c r="AC295" s="40"/>
      <c r="AD295" s="40"/>
      <c r="AE295" s="40"/>
      <c r="AT295" s="19" t="s">
        <v>227</v>
      </c>
      <c r="AU295" s="19" t="s">
        <v>86</v>
      </c>
    </row>
    <row r="296" s="2" customFormat="1">
      <c r="A296" s="40"/>
      <c r="B296" s="41"/>
      <c r="C296" s="42"/>
      <c r="D296" s="229" t="s">
        <v>275</v>
      </c>
      <c r="E296" s="42"/>
      <c r="F296" s="268" t="s">
        <v>3058</v>
      </c>
      <c r="G296" s="42"/>
      <c r="H296" s="42"/>
      <c r="I296" s="231"/>
      <c r="J296" s="42"/>
      <c r="K296" s="42"/>
      <c r="L296" s="46"/>
      <c r="M296" s="232"/>
      <c r="N296" s="233"/>
      <c r="O296" s="86"/>
      <c r="P296" s="86"/>
      <c r="Q296" s="86"/>
      <c r="R296" s="86"/>
      <c r="S296" s="86"/>
      <c r="T296" s="87"/>
      <c r="U296" s="40"/>
      <c r="V296" s="40"/>
      <c r="W296" s="40"/>
      <c r="X296" s="40"/>
      <c r="Y296" s="40"/>
      <c r="Z296" s="40"/>
      <c r="AA296" s="40"/>
      <c r="AB296" s="40"/>
      <c r="AC296" s="40"/>
      <c r="AD296" s="40"/>
      <c r="AE296" s="40"/>
      <c r="AT296" s="19" t="s">
        <v>275</v>
      </c>
      <c r="AU296" s="19" t="s">
        <v>86</v>
      </c>
    </row>
    <row r="297" s="13" customFormat="1">
      <c r="A297" s="13"/>
      <c r="B297" s="236"/>
      <c r="C297" s="237"/>
      <c r="D297" s="229" t="s">
        <v>231</v>
      </c>
      <c r="E297" s="238" t="s">
        <v>19</v>
      </c>
      <c r="F297" s="239" t="s">
        <v>3059</v>
      </c>
      <c r="G297" s="237"/>
      <c r="H297" s="238" t="s">
        <v>19</v>
      </c>
      <c r="I297" s="240"/>
      <c r="J297" s="237"/>
      <c r="K297" s="237"/>
      <c r="L297" s="241"/>
      <c r="M297" s="242"/>
      <c r="N297" s="243"/>
      <c r="O297" s="243"/>
      <c r="P297" s="243"/>
      <c r="Q297" s="243"/>
      <c r="R297" s="243"/>
      <c r="S297" s="243"/>
      <c r="T297" s="244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45" t="s">
        <v>231</v>
      </c>
      <c r="AU297" s="245" t="s">
        <v>86</v>
      </c>
      <c r="AV297" s="13" t="s">
        <v>84</v>
      </c>
      <c r="AW297" s="13" t="s">
        <v>37</v>
      </c>
      <c r="AX297" s="13" t="s">
        <v>76</v>
      </c>
      <c r="AY297" s="245" t="s">
        <v>219</v>
      </c>
    </row>
    <row r="298" s="14" customFormat="1">
      <c r="A298" s="14"/>
      <c r="B298" s="246"/>
      <c r="C298" s="247"/>
      <c r="D298" s="229" t="s">
        <v>231</v>
      </c>
      <c r="E298" s="248" t="s">
        <v>19</v>
      </c>
      <c r="F298" s="249" t="s">
        <v>3060</v>
      </c>
      <c r="G298" s="247"/>
      <c r="H298" s="250">
        <v>16</v>
      </c>
      <c r="I298" s="251"/>
      <c r="J298" s="247"/>
      <c r="K298" s="247"/>
      <c r="L298" s="252"/>
      <c r="M298" s="253"/>
      <c r="N298" s="254"/>
      <c r="O298" s="254"/>
      <c r="P298" s="254"/>
      <c r="Q298" s="254"/>
      <c r="R298" s="254"/>
      <c r="S298" s="254"/>
      <c r="T298" s="255"/>
      <c r="U298" s="14"/>
      <c r="V298" s="14"/>
      <c r="W298" s="14"/>
      <c r="X298" s="14"/>
      <c r="Y298" s="14"/>
      <c r="Z298" s="14"/>
      <c r="AA298" s="14"/>
      <c r="AB298" s="14"/>
      <c r="AC298" s="14"/>
      <c r="AD298" s="14"/>
      <c r="AE298" s="14"/>
      <c r="AT298" s="256" t="s">
        <v>231</v>
      </c>
      <c r="AU298" s="256" t="s">
        <v>86</v>
      </c>
      <c r="AV298" s="14" t="s">
        <v>86</v>
      </c>
      <c r="AW298" s="14" t="s">
        <v>37</v>
      </c>
      <c r="AX298" s="14" t="s">
        <v>76</v>
      </c>
      <c r="AY298" s="256" t="s">
        <v>219</v>
      </c>
    </row>
    <row r="299" s="15" customFormat="1">
      <c r="A299" s="15"/>
      <c r="B299" s="257"/>
      <c r="C299" s="258"/>
      <c r="D299" s="229" t="s">
        <v>231</v>
      </c>
      <c r="E299" s="259" t="s">
        <v>2889</v>
      </c>
      <c r="F299" s="260" t="s">
        <v>236</v>
      </c>
      <c r="G299" s="258"/>
      <c r="H299" s="261">
        <v>16</v>
      </c>
      <c r="I299" s="262"/>
      <c r="J299" s="258"/>
      <c r="K299" s="258"/>
      <c r="L299" s="263"/>
      <c r="M299" s="264"/>
      <c r="N299" s="265"/>
      <c r="O299" s="265"/>
      <c r="P299" s="265"/>
      <c r="Q299" s="265"/>
      <c r="R299" s="265"/>
      <c r="S299" s="265"/>
      <c r="T299" s="266"/>
      <c r="U299" s="15"/>
      <c r="V299" s="15"/>
      <c r="W299" s="15"/>
      <c r="X299" s="15"/>
      <c r="Y299" s="15"/>
      <c r="Z299" s="15"/>
      <c r="AA299" s="15"/>
      <c r="AB299" s="15"/>
      <c r="AC299" s="15"/>
      <c r="AD299" s="15"/>
      <c r="AE299" s="15"/>
      <c r="AT299" s="267" t="s">
        <v>231</v>
      </c>
      <c r="AU299" s="267" t="s">
        <v>86</v>
      </c>
      <c r="AV299" s="15" t="s">
        <v>225</v>
      </c>
      <c r="AW299" s="15" t="s">
        <v>37</v>
      </c>
      <c r="AX299" s="15" t="s">
        <v>84</v>
      </c>
      <c r="AY299" s="267" t="s">
        <v>219</v>
      </c>
    </row>
    <row r="300" s="2" customFormat="1" ht="16.5" customHeight="1">
      <c r="A300" s="40"/>
      <c r="B300" s="41"/>
      <c r="C300" s="216" t="s">
        <v>789</v>
      </c>
      <c r="D300" s="216" t="s">
        <v>221</v>
      </c>
      <c r="E300" s="217" t="s">
        <v>3061</v>
      </c>
      <c r="F300" s="218" t="s">
        <v>3062</v>
      </c>
      <c r="G300" s="219" t="s">
        <v>162</v>
      </c>
      <c r="H300" s="220">
        <v>645.95699999999999</v>
      </c>
      <c r="I300" s="221"/>
      <c r="J300" s="222">
        <f>ROUND(I300*H300,2)</f>
        <v>0</v>
      </c>
      <c r="K300" s="218" t="s">
        <v>224</v>
      </c>
      <c r="L300" s="46"/>
      <c r="M300" s="223" t="s">
        <v>19</v>
      </c>
      <c r="N300" s="224" t="s">
        <v>47</v>
      </c>
      <c r="O300" s="86"/>
      <c r="P300" s="225">
        <f>O300*H300</f>
        <v>0</v>
      </c>
      <c r="Q300" s="225">
        <v>0</v>
      </c>
      <c r="R300" s="225">
        <f>Q300*H300</f>
        <v>0</v>
      </c>
      <c r="S300" s="225">
        <v>0.001</v>
      </c>
      <c r="T300" s="226">
        <f>S300*H300</f>
        <v>0.645957</v>
      </c>
      <c r="U300" s="40"/>
      <c r="V300" s="40"/>
      <c r="W300" s="40"/>
      <c r="X300" s="40"/>
      <c r="Y300" s="40"/>
      <c r="Z300" s="40"/>
      <c r="AA300" s="40"/>
      <c r="AB300" s="40"/>
      <c r="AC300" s="40"/>
      <c r="AD300" s="40"/>
      <c r="AE300" s="40"/>
      <c r="AR300" s="227" t="s">
        <v>369</v>
      </c>
      <c r="AT300" s="227" t="s">
        <v>221</v>
      </c>
      <c r="AU300" s="227" t="s">
        <v>86</v>
      </c>
      <c r="AY300" s="19" t="s">
        <v>219</v>
      </c>
      <c r="BE300" s="228">
        <f>IF(N300="základní",J300,0)</f>
        <v>0</v>
      </c>
      <c r="BF300" s="228">
        <f>IF(N300="snížená",J300,0)</f>
        <v>0</v>
      </c>
      <c r="BG300" s="228">
        <f>IF(N300="zákl. přenesená",J300,0)</f>
        <v>0</v>
      </c>
      <c r="BH300" s="228">
        <f>IF(N300="sníž. přenesená",J300,0)</f>
        <v>0</v>
      </c>
      <c r="BI300" s="228">
        <f>IF(N300="nulová",J300,0)</f>
        <v>0</v>
      </c>
      <c r="BJ300" s="19" t="s">
        <v>84</v>
      </c>
      <c r="BK300" s="228">
        <f>ROUND(I300*H300,2)</f>
        <v>0</v>
      </c>
      <c r="BL300" s="19" t="s">
        <v>369</v>
      </c>
      <c r="BM300" s="227" t="s">
        <v>3063</v>
      </c>
    </row>
    <row r="301" s="2" customFormat="1">
      <c r="A301" s="40"/>
      <c r="B301" s="41"/>
      <c r="C301" s="42"/>
      <c r="D301" s="229" t="s">
        <v>227</v>
      </c>
      <c r="E301" s="42"/>
      <c r="F301" s="230" t="s">
        <v>3064</v>
      </c>
      <c r="G301" s="42"/>
      <c r="H301" s="42"/>
      <c r="I301" s="231"/>
      <c r="J301" s="42"/>
      <c r="K301" s="42"/>
      <c r="L301" s="46"/>
      <c r="M301" s="232"/>
      <c r="N301" s="233"/>
      <c r="O301" s="86"/>
      <c r="P301" s="86"/>
      <c r="Q301" s="86"/>
      <c r="R301" s="86"/>
      <c r="S301" s="86"/>
      <c r="T301" s="87"/>
      <c r="U301" s="40"/>
      <c r="V301" s="40"/>
      <c r="W301" s="40"/>
      <c r="X301" s="40"/>
      <c r="Y301" s="40"/>
      <c r="Z301" s="40"/>
      <c r="AA301" s="40"/>
      <c r="AB301" s="40"/>
      <c r="AC301" s="40"/>
      <c r="AD301" s="40"/>
      <c r="AE301" s="40"/>
      <c r="AT301" s="19" t="s">
        <v>227</v>
      </c>
      <c r="AU301" s="19" t="s">
        <v>86</v>
      </c>
    </row>
    <row r="302" s="2" customFormat="1">
      <c r="A302" s="40"/>
      <c r="B302" s="41"/>
      <c r="C302" s="42"/>
      <c r="D302" s="234" t="s">
        <v>229</v>
      </c>
      <c r="E302" s="42"/>
      <c r="F302" s="235" t="s">
        <v>3065</v>
      </c>
      <c r="G302" s="42"/>
      <c r="H302" s="42"/>
      <c r="I302" s="231"/>
      <c r="J302" s="42"/>
      <c r="K302" s="42"/>
      <c r="L302" s="46"/>
      <c r="M302" s="232"/>
      <c r="N302" s="233"/>
      <c r="O302" s="86"/>
      <c r="P302" s="86"/>
      <c r="Q302" s="86"/>
      <c r="R302" s="86"/>
      <c r="S302" s="86"/>
      <c r="T302" s="87"/>
      <c r="U302" s="40"/>
      <c r="V302" s="40"/>
      <c r="W302" s="40"/>
      <c r="X302" s="40"/>
      <c r="Y302" s="40"/>
      <c r="Z302" s="40"/>
      <c r="AA302" s="40"/>
      <c r="AB302" s="40"/>
      <c r="AC302" s="40"/>
      <c r="AD302" s="40"/>
      <c r="AE302" s="40"/>
      <c r="AT302" s="19" t="s">
        <v>229</v>
      </c>
      <c r="AU302" s="19" t="s">
        <v>86</v>
      </c>
    </row>
    <row r="303" s="13" customFormat="1">
      <c r="A303" s="13"/>
      <c r="B303" s="236"/>
      <c r="C303" s="237"/>
      <c r="D303" s="229" t="s">
        <v>231</v>
      </c>
      <c r="E303" s="238" t="s">
        <v>19</v>
      </c>
      <c r="F303" s="239" t="s">
        <v>2987</v>
      </c>
      <c r="G303" s="237"/>
      <c r="H303" s="238" t="s">
        <v>19</v>
      </c>
      <c r="I303" s="240"/>
      <c r="J303" s="237"/>
      <c r="K303" s="237"/>
      <c r="L303" s="241"/>
      <c r="M303" s="242"/>
      <c r="N303" s="243"/>
      <c r="O303" s="243"/>
      <c r="P303" s="243"/>
      <c r="Q303" s="243"/>
      <c r="R303" s="243"/>
      <c r="S303" s="243"/>
      <c r="T303" s="244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45" t="s">
        <v>231</v>
      </c>
      <c r="AU303" s="245" t="s">
        <v>86</v>
      </c>
      <c r="AV303" s="13" t="s">
        <v>84</v>
      </c>
      <c r="AW303" s="13" t="s">
        <v>37</v>
      </c>
      <c r="AX303" s="13" t="s">
        <v>76</v>
      </c>
      <c r="AY303" s="245" t="s">
        <v>219</v>
      </c>
    </row>
    <row r="304" s="14" customFormat="1">
      <c r="A304" s="14"/>
      <c r="B304" s="246"/>
      <c r="C304" s="247"/>
      <c r="D304" s="229" t="s">
        <v>231</v>
      </c>
      <c r="E304" s="248" t="s">
        <v>19</v>
      </c>
      <c r="F304" s="249" t="s">
        <v>3066</v>
      </c>
      <c r="G304" s="247"/>
      <c r="H304" s="250">
        <v>581.33000000000004</v>
      </c>
      <c r="I304" s="251"/>
      <c r="J304" s="247"/>
      <c r="K304" s="247"/>
      <c r="L304" s="252"/>
      <c r="M304" s="253"/>
      <c r="N304" s="254"/>
      <c r="O304" s="254"/>
      <c r="P304" s="254"/>
      <c r="Q304" s="254"/>
      <c r="R304" s="254"/>
      <c r="S304" s="254"/>
      <c r="T304" s="255"/>
      <c r="U304" s="14"/>
      <c r="V304" s="14"/>
      <c r="W304" s="14"/>
      <c r="X304" s="14"/>
      <c r="Y304" s="14"/>
      <c r="Z304" s="14"/>
      <c r="AA304" s="14"/>
      <c r="AB304" s="14"/>
      <c r="AC304" s="14"/>
      <c r="AD304" s="14"/>
      <c r="AE304" s="14"/>
      <c r="AT304" s="256" t="s">
        <v>231</v>
      </c>
      <c r="AU304" s="256" t="s">
        <v>86</v>
      </c>
      <c r="AV304" s="14" t="s">
        <v>86</v>
      </c>
      <c r="AW304" s="14" t="s">
        <v>37</v>
      </c>
      <c r="AX304" s="14" t="s">
        <v>76</v>
      </c>
      <c r="AY304" s="256" t="s">
        <v>219</v>
      </c>
    </row>
    <row r="305" s="14" customFormat="1">
      <c r="A305" s="14"/>
      <c r="B305" s="246"/>
      <c r="C305" s="247"/>
      <c r="D305" s="229" t="s">
        <v>231</v>
      </c>
      <c r="E305" s="248" t="s">
        <v>19</v>
      </c>
      <c r="F305" s="249" t="s">
        <v>3067</v>
      </c>
      <c r="G305" s="247"/>
      <c r="H305" s="250">
        <v>64.626999999999995</v>
      </c>
      <c r="I305" s="251"/>
      <c r="J305" s="247"/>
      <c r="K305" s="247"/>
      <c r="L305" s="252"/>
      <c r="M305" s="253"/>
      <c r="N305" s="254"/>
      <c r="O305" s="254"/>
      <c r="P305" s="254"/>
      <c r="Q305" s="254"/>
      <c r="R305" s="254"/>
      <c r="S305" s="254"/>
      <c r="T305" s="255"/>
      <c r="U305" s="14"/>
      <c r="V305" s="14"/>
      <c r="W305" s="14"/>
      <c r="X305" s="14"/>
      <c r="Y305" s="14"/>
      <c r="Z305" s="14"/>
      <c r="AA305" s="14"/>
      <c r="AB305" s="14"/>
      <c r="AC305" s="14"/>
      <c r="AD305" s="14"/>
      <c r="AE305" s="14"/>
      <c r="AT305" s="256" t="s">
        <v>231</v>
      </c>
      <c r="AU305" s="256" t="s">
        <v>86</v>
      </c>
      <c r="AV305" s="14" t="s">
        <v>86</v>
      </c>
      <c r="AW305" s="14" t="s">
        <v>37</v>
      </c>
      <c r="AX305" s="14" t="s">
        <v>76</v>
      </c>
      <c r="AY305" s="256" t="s">
        <v>219</v>
      </c>
    </row>
    <row r="306" s="15" customFormat="1">
      <c r="A306" s="15"/>
      <c r="B306" s="257"/>
      <c r="C306" s="258"/>
      <c r="D306" s="229" t="s">
        <v>231</v>
      </c>
      <c r="E306" s="259" t="s">
        <v>2890</v>
      </c>
      <c r="F306" s="260" t="s">
        <v>236</v>
      </c>
      <c r="G306" s="258"/>
      <c r="H306" s="261">
        <v>645.95699999999999</v>
      </c>
      <c r="I306" s="262"/>
      <c r="J306" s="258"/>
      <c r="K306" s="258"/>
      <c r="L306" s="263"/>
      <c r="M306" s="264"/>
      <c r="N306" s="265"/>
      <c r="O306" s="265"/>
      <c r="P306" s="265"/>
      <c r="Q306" s="265"/>
      <c r="R306" s="265"/>
      <c r="S306" s="265"/>
      <c r="T306" s="266"/>
      <c r="U306" s="15"/>
      <c r="V306" s="15"/>
      <c r="W306" s="15"/>
      <c r="X306" s="15"/>
      <c r="Y306" s="15"/>
      <c r="Z306" s="15"/>
      <c r="AA306" s="15"/>
      <c r="AB306" s="15"/>
      <c r="AC306" s="15"/>
      <c r="AD306" s="15"/>
      <c r="AE306" s="15"/>
      <c r="AT306" s="267" t="s">
        <v>231</v>
      </c>
      <c r="AU306" s="267" t="s">
        <v>86</v>
      </c>
      <c r="AV306" s="15" t="s">
        <v>225</v>
      </c>
      <c r="AW306" s="15" t="s">
        <v>37</v>
      </c>
      <c r="AX306" s="15" t="s">
        <v>84</v>
      </c>
      <c r="AY306" s="267" t="s">
        <v>219</v>
      </c>
    </row>
    <row r="307" s="2" customFormat="1" ht="16.5" customHeight="1">
      <c r="A307" s="40"/>
      <c r="B307" s="41"/>
      <c r="C307" s="216" t="s">
        <v>795</v>
      </c>
      <c r="D307" s="216" t="s">
        <v>221</v>
      </c>
      <c r="E307" s="217" t="s">
        <v>3068</v>
      </c>
      <c r="F307" s="218" t="s">
        <v>3069</v>
      </c>
      <c r="G307" s="219" t="s">
        <v>420</v>
      </c>
      <c r="H307" s="220">
        <v>1</v>
      </c>
      <c r="I307" s="221"/>
      <c r="J307" s="222">
        <f>ROUND(I307*H307,2)</f>
        <v>0</v>
      </c>
      <c r="K307" s="218" t="s">
        <v>19</v>
      </c>
      <c r="L307" s="46"/>
      <c r="M307" s="223" t="s">
        <v>19</v>
      </c>
      <c r="N307" s="224" t="s">
        <v>47</v>
      </c>
      <c r="O307" s="86"/>
      <c r="P307" s="225">
        <f>O307*H307</f>
        <v>0</v>
      </c>
      <c r="Q307" s="225">
        <v>0</v>
      </c>
      <c r="R307" s="225">
        <f>Q307*H307</f>
        <v>0</v>
      </c>
      <c r="S307" s="225">
        <v>0.001</v>
      </c>
      <c r="T307" s="226">
        <f>S307*H307</f>
        <v>0.001</v>
      </c>
      <c r="U307" s="40"/>
      <c r="V307" s="40"/>
      <c r="W307" s="40"/>
      <c r="X307" s="40"/>
      <c r="Y307" s="40"/>
      <c r="Z307" s="40"/>
      <c r="AA307" s="40"/>
      <c r="AB307" s="40"/>
      <c r="AC307" s="40"/>
      <c r="AD307" s="40"/>
      <c r="AE307" s="40"/>
      <c r="AR307" s="227" t="s">
        <v>369</v>
      </c>
      <c r="AT307" s="227" t="s">
        <v>221</v>
      </c>
      <c r="AU307" s="227" t="s">
        <v>86</v>
      </c>
      <c r="AY307" s="19" t="s">
        <v>219</v>
      </c>
      <c r="BE307" s="228">
        <f>IF(N307="základní",J307,0)</f>
        <v>0</v>
      </c>
      <c r="BF307" s="228">
        <f>IF(N307="snížená",J307,0)</f>
        <v>0</v>
      </c>
      <c r="BG307" s="228">
        <f>IF(N307="zákl. přenesená",J307,0)</f>
        <v>0</v>
      </c>
      <c r="BH307" s="228">
        <f>IF(N307="sníž. přenesená",J307,0)</f>
        <v>0</v>
      </c>
      <c r="BI307" s="228">
        <f>IF(N307="nulová",J307,0)</f>
        <v>0</v>
      </c>
      <c r="BJ307" s="19" t="s">
        <v>84</v>
      </c>
      <c r="BK307" s="228">
        <f>ROUND(I307*H307,2)</f>
        <v>0</v>
      </c>
      <c r="BL307" s="19" t="s">
        <v>369</v>
      </c>
      <c r="BM307" s="227" t="s">
        <v>3070</v>
      </c>
    </row>
    <row r="308" s="2" customFormat="1">
      <c r="A308" s="40"/>
      <c r="B308" s="41"/>
      <c r="C308" s="42"/>
      <c r="D308" s="229" t="s">
        <v>227</v>
      </c>
      <c r="E308" s="42"/>
      <c r="F308" s="230" t="s">
        <v>3071</v>
      </c>
      <c r="G308" s="42"/>
      <c r="H308" s="42"/>
      <c r="I308" s="231"/>
      <c r="J308" s="42"/>
      <c r="K308" s="42"/>
      <c r="L308" s="46"/>
      <c r="M308" s="232"/>
      <c r="N308" s="233"/>
      <c r="O308" s="86"/>
      <c r="P308" s="86"/>
      <c r="Q308" s="86"/>
      <c r="R308" s="86"/>
      <c r="S308" s="86"/>
      <c r="T308" s="87"/>
      <c r="U308" s="40"/>
      <c r="V308" s="40"/>
      <c r="W308" s="40"/>
      <c r="X308" s="40"/>
      <c r="Y308" s="40"/>
      <c r="Z308" s="40"/>
      <c r="AA308" s="40"/>
      <c r="AB308" s="40"/>
      <c r="AC308" s="40"/>
      <c r="AD308" s="40"/>
      <c r="AE308" s="40"/>
      <c r="AT308" s="19" t="s">
        <v>227</v>
      </c>
      <c r="AU308" s="19" t="s">
        <v>86</v>
      </c>
    </row>
    <row r="309" s="2" customFormat="1" ht="16.5" customHeight="1">
      <c r="A309" s="40"/>
      <c r="B309" s="41"/>
      <c r="C309" s="216" t="s">
        <v>799</v>
      </c>
      <c r="D309" s="216" t="s">
        <v>221</v>
      </c>
      <c r="E309" s="217" t="s">
        <v>1435</v>
      </c>
      <c r="F309" s="218" t="s">
        <v>1436</v>
      </c>
      <c r="G309" s="219" t="s">
        <v>182</v>
      </c>
      <c r="H309" s="220">
        <v>0.017000000000000001</v>
      </c>
      <c r="I309" s="221"/>
      <c r="J309" s="222">
        <f>ROUND(I309*H309,2)</f>
        <v>0</v>
      </c>
      <c r="K309" s="218" t="s">
        <v>224</v>
      </c>
      <c r="L309" s="46"/>
      <c r="M309" s="223" t="s">
        <v>19</v>
      </c>
      <c r="N309" s="224" t="s">
        <v>47</v>
      </c>
      <c r="O309" s="86"/>
      <c r="P309" s="225">
        <f>O309*H309</f>
        <v>0</v>
      </c>
      <c r="Q309" s="225">
        <v>0</v>
      </c>
      <c r="R309" s="225">
        <f>Q309*H309</f>
        <v>0</v>
      </c>
      <c r="S309" s="225">
        <v>0</v>
      </c>
      <c r="T309" s="226">
        <f>S309*H309</f>
        <v>0</v>
      </c>
      <c r="U309" s="40"/>
      <c r="V309" s="40"/>
      <c r="W309" s="40"/>
      <c r="X309" s="40"/>
      <c r="Y309" s="40"/>
      <c r="Z309" s="40"/>
      <c r="AA309" s="40"/>
      <c r="AB309" s="40"/>
      <c r="AC309" s="40"/>
      <c r="AD309" s="40"/>
      <c r="AE309" s="40"/>
      <c r="AR309" s="227" t="s">
        <v>369</v>
      </c>
      <c r="AT309" s="227" t="s">
        <v>221</v>
      </c>
      <c r="AU309" s="227" t="s">
        <v>86</v>
      </c>
      <c r="AY309" s="19" t="s">
        <v>219</v>
      </c>
      <c r="BE309" s="228">
        <f>IF(N309="základní",J309,0)</f>
        <v>0</v>
      </c>
      <c r="BF309" s="228">
        <f>IF(N309="snížená",J309,0)</f>
        <v>0</v>
      </c>
      <c r="BG309" s="228">
        <f>IF(N309="zákl. přenesená",J309,0)</f>
        <v>0</v>
      </c>
      <c r="BH309" s="228">
        <f>IF(N309="sníž. přenesená",J309,0)</f>
        <v>0</v>
      </c>
      <c r="BI309" s="228">
        <f>IF(N309="nulová",J309,0)</f>
        <v>0</v>
      </c>
      <c r="BJ309" s="19" t="s">
        <v>84</v>
      </c>
      <c r="BK309" s="228">
        <f>ROUND(I309*H309,2)</f>
        <v>0</v>
      </c>
      <c r="BL309" s="19" t="s">
        <v>369</v>
      </c>
      <c r="BM309" s="227" t="s">
        <v>3072</v>
      </c>
    </row>
    <row r="310" s="2" customFormat="1">
      <c r="A310" s="40"/>
      <c r="B310" s="41"/>
      <c r="C310" s="42"/>
      <c r="D310" s="229" t="s">
        <v>227</v>
      </c>
      <c r="E310" s="42"/>
      <c r="F310" s="230" t="s">
        <v>1438</v>
      </c>
      <c r="G310" s="42"/>
      <c r="H310" s="42"/>
      <c r="I310" s="231"/>
      <c r="J310" s="42"/>
      <c r="K310" s="42"/>
      <c r="L310" s="46"/>
      <c r="M310" s="232"/>
      <c r="N310" s="233"/>
      <c r="O310" s="86"/>
      <c r="P310" s="86"/>
      <c r="Q310" s="86"/>
      <c r="R310" s="86"/>
      <c r="S310" s="86"/>
      <c r="T310" s="87"/>
      <c r="U310" s="40"/>
      <c r="V310" s="40"/>
      <c r="W310" s="40"/>
      <c r="X310" s="40"/>
      <c r="Y310" s="40"/>
      <c r="Z310" s="40"/>
      <c r="AA310" s="40"/>
      <c r="AB310" s="40"/>
      <c r="AC310" s="40"/>
      <c r="AD310" s="40"/>
      <c r="AE310" s="40"/>
      <c r="AT310" s="19" t="s">
        <v>227</v>
      </c>
      <c r="AU310" s="19" t="s">
        <v>86</v>
      </c>
    </row>
    <row r="311" s="2" customFormat="1">
      <c r="A311" s="40"/>
      <c r="B311" s="41"/>
      <c r="C311" s="42"/>
      <c r="D311" s="234" t="s">
        <v>229</v>
      </c>
      <c r="E311" s="42"/>
      <c r="F311" s="235" t="s">
        <v>1439</v>
      </c>
      <c r="G311" s="42"/>
      <c r="H311" s="42"/>
      <c r="I311" s="231"/>
      <c r="J311" s="42"/>
      <c r="K311" s="42"/>
      <c r="L311" s="46"/>
      <c r="M311" s="293"/>
      <c r="N311" s="294"/>
      <c r="O311" s="295"/>
      <c r="P311" s="295"/>
      <c r="Q311" s="295"/>
      <c r="R311" s="295"/>
      <c r="S311" s="295"/>
      <c r="T311" s="296"/>
      <c r="U311" s="40"/>
      <c r="V311" s="40"/>
      <c r="W311" s="40"/>
      <c r="X311" s="40"/>
      <c r="Y311" s="40"/>
      <c r="Z311" s="40"/>
      <c r="AA311" s="40"/>
      <c r="AB311" s="40"/>
      <c r="AC311" s="40"/>
      <c r="AD311" s="40"/>
      <c r="AE311" s="40"/>
      <c r="AT311" s="19" t="s">
        <v>229</v>
      </c>
      <c r="AU311" s="19" t="s">
        <v>86</v>
      </c>
    </row>
    <row r="312" s="2" customFormat="1" ht="6.96" customHeight="1">
      <c r="A312" s="40"/>
      <c r="B312" s="61"/>
      <c r="C312" s="62"/>
      <c r="D312" s="62"/>
      <c r="E312" s="62"/>
      <c r="F312" s="62"/>
      <c r="G312" s="62"/>
      <c r="H312" s="62"/>
      <c r="I312" s="62"/>
      <c r="J312" s="62"/>
      <c r="K312" s="62"/>
      <c r="L312" s="46"/>
      <c r="M312" s="40"/>
      <c r="O312" s="40"/>
      <c r="P312" s="40"/>
      <c r="Q312" s="40"/>
      <c r="R312" s="40"/>
      <c r="S312" s="40"/>
      <c r="T312" s="40"/>
      <c r="U312" s="40"/>
      <c r="V312" s="40"/>
      <c r="W312" s="40"/>
      <c r="X312" s="40"/>
      <c r="Y312" s="40"/>
      <c r="Z312" s="40"/>
      <c r="AA312" s="40"/>
      <c r="AB312" s="40"/>
      <c r="AC312" s="40"/>
      <c r="AD312" s="40"/>
      <c r="AE312" s="40"/>
    </row>
  </sheetData>
  <sheetProtection sheet="1" autoFilter="0" formatColumns="0" formatRows="0" objects="1" scenarios="1" spinCount="100000" saltValue="SOf2vdYz5c4wvVgaS1fJswuDyj9KdZob/dD/5kayScyZUz1b1oYBVbB/e6lmj47+lPizGosI8XTdSaUM4SaJhA==" hashValue="OlB9lp7pH8iElQ6I2tK8cYuKaCGuSzCbyWKt/KsLsRxX7Zx3Ufx0sdV9eReJjRzJoc7vSBVR5k1FOLBlsi0Ang==" algorithmName="SHA-512" password="CC35"/>
  <autoFilter ref="C92:K311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1:H81"/>
    <mergeCell ref="E83:H83"/>
    <mergeCell ref="E85:H85"/>
    <mergeCell ref="L2:V2"/>
  </mergeCells>
  <hyperlinks>
    <hyperlink ref="F98" r:id="rId1" display="https://podminky.urs.cz/item/CS_URS_2023_01/115101204"/>
    <hyperlink ref="F102" r:id="rId2" display="https://podminky.urs.cz/item/CS_URS_2023_01/115101209"/>
    <hyperlink ref="F106" r:id="rId3" display="https://podminky.urs.cz/item/CS_URS_2023_01/122251101"/>
    <hyperlink ref="F110" r:id="rId4" display="https://podminky.urs.cz/item/CS_URS_2023_01/127751101"/>
    <hyperlink ref="F114" r:id="rId5" display="https://podminky.urs.cz/item/CS_URS_2023_01/162351104"/>
    <hyperlink ref="F120" r:id="rId6" display="https://podminky.urs.cz/item/CS_URS_2023_01/167151101"/>
    <hyperlink ref="F125" r:id="rId7" display="https://podminky.urs.cz/item/CS_URS_2023_01/171103201"/>
    <hyperlink ref="F133" r:id="rId8" display="https://podminky.urs.cz/item/CS_URS_2023_01/321321116"/>
    <hyperlink ref="F150" r:id="rId9" display="https://podminky.urs.cz/item/CS_URS_2023_01/321351010"/>
    <hyperlink ref="F163" r:id="rId10" display="https://podminky.urs.cz/item/CS_URS_2023_01/321352010"/>
    <hyperlink ref="F170" r:id="rId11" display="https://podminky.urs.cz/item/CS_URS_2023_01/321368211"/>
    <hyperlink ref="F178" r:id="rId12" display="https://podminky.urs.cz/item/CS_URS_2023_01/941111111"/>
    <hyperlink ref="F184" r:id="rId13" display="https://podminky.urs.cz/item/CS_URS_2023_01/941111211"/>
    <hyperlink ref="F188" r:id="rId14" display="https://podminky.urs.cz/item/CS_URS_2023_01/941111811"/>
    <hyperlink ref="F192" r:id="rId15" display="https://podminky.urs.cz/item/CS_URS_2023_01/953334118"/>
    <hyperlink ref="F197" r:id="rId16" display="https://podminky.urs.cz/item/CS_URS_2023_01/953961114"/>
    <hyperlink ref="F220" r:id="rId17" display="https://podminky.urs.cz/item/CS_URS_2023_01/977211111"/>
    <hyperlink ref="F228" r:id="rId18" display="https://podminky.urs.cz/item/CS_URS_2023_01/985131111"/>
    <hyperlink ref="F243" r:id="rId19" display="https://podminky.urs.cz/item/CS_URS_2023_01/985331215"/>
    <hyperlink ref="F265" r:id="rId20" display="https://podminky.urs.cz/item/CS_URS_2023_01/997002611"/>
    <hyperlink ref="F274" r:id="rId21" display="https://podminky.urs.cz/item/CS_URS_2023_01/997221579"/>
    <hyperlink ref="F278" r:id="rId22" display="https://podminky.urs.cz/item/CS_URS_2023_01/997221862"/>
    <hyperlink ref="F287" r:id="rId23" display="https://podminky.urs.cz/item/CS_URS_2023_01/998323011"/>
    <hyperlink ref="F292" r:id="rId24" display="https://podminky.urs.cz/item/CS_URS_2023_01/767995112"/>
    <hyperlink ref="F302" r:id="rId25" display="https://podminky.urs.cz/item/CS_URS_2023_01/767996702"/>
    <hyperlink ref="F311" r:id="rId26" display="https://podminky.urs.cz/item/CS_URS_2023_01/99876710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27"/>
</worksheet>
</file>

<file path=xl/worksheets/sheet1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139</v>
      </c>
      <c r="AZ2" s="141" t="s">
        <v>3073</v>
      </c>
      <c r="BA2" s="141" t="s">
        <v>3073</v>
      </c>
      <c r="BB2" s="141" t="s">
        <v>148</v>
      </c>
      <c r="BC2" s="141" t="s">
        <v>3074</v>
      </c>
      <c r="BD2" s="141" t="s">
        <v>86</v>
      </c>
    </row>
    <row r="3" s="1" customFormat="1" ht="6.96" customHeight="1">
      <c r="B3" s="142"/>
      <c r="C3" s="143"/>
      <c r="D3" s="143"/>
      <c r="E3" s="143"/>
      <c r="F3" s="143"/>
      <c r="G3" s="143"/>
      <c r="H3" s="143"/>
      <c r="I3" s="143"/>
      <c r="J3" s="143"/>
      <c r="K3" s="143"/>
      <c r="L3" s="22"/>
      <c r="AT3" s="19" t="s">
        <v>86</v>
      </c>
      <c r="AZ3" s="141" t="s">
        <v>3075</v>
      </c>
      <c r="BA3" s="141" t="s">
        <v>3075</v>
      </c>
      <c r="BB3" s="141" t="s">
        <v>148</v>
      </c>
      <c r="BC3" s="141" t="s">
        <v>3074</v>
      </c>
      <c r="BD3" s="141" t="s">
        <v>86</v>
      </c>
    </row>
    <row r="4" s="1" customFormat="1" ht="24.96" customHeight="1">
      <c r="B4" s="22"/>
      <c r="D4" s="144" t="s">
        <v>154</v>
      </c>
      <c r="L4" s="22"/>
      <c r="M4" s="145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6" t="s">
        <v>16</v>
      </c>
      <c r="L6" s="22"/>
    </row>
    <row r="7" s="1" customFormat="1" ht="16.5" customHeight="1">
      <c r="B7" s="22"/>
      <c r="E7" s="147" t="str">
        <f>'Rekapitulace stavby'!K6</f>
        <v>MVE jez Rajhrad vč. rekonstrukce jezu a rybího přechodu</v>
      </c>
      <c r="F7" s="146"/>
      <c r="G7" s="146"/>
      <c r="H7" s="146"/>
      <c r="L7" s="22"/>
    </row>
    <row r="8" s="1" customFormat="1" ht="12" customHeight="1">
      <c r="B8" s="22"/>
      <c r="D8" s="146" t="s">
        <v>167</v>
      </c>
      <c r="L8" s="22"/>
    </row>
    <row r="9" s="2" customFormat="1" ht="16.5" customHeight="1">
      <c r="A9" s="40"/>
      <c r="B9" s="46"/>
      <c r="C9" s="40"/>
      <c r="D9" s="40"/>
      <c r="E9" s="147" t="s">
        <v>847</v>
      </c>
      <c r="F9" s="40"/>
      <c r="G9" s="40"/>
      <c r="H9" s="40"/>
      <c r="I9" s="40"/>
      <c r="J9" s="40"/>
      <c r="K9" s="40"/>
      <c r="L9" s="148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 ht="12" customHeight="1">
      <c r="A10" s="40"/>
      <c r="B10" s="46"/>
      <c r="C10" s="40"/>
      <c r="D10" s="146" t="s">
        <v>848</v>
      </c>
      <c r="E10" s="40"/>
      <c r="F10" s="40"/>
      <c r="G10" s="40"/>
      <c r="H10" s="40"/>
      <c r="I10" s="40"/>
      <c r="J10" s="40"/>
      <c r="K10" s="40"/>
      <c r="L10" s="148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6.5" customHeight="1">
      <c r="A11" s="40"/>
      <c r="B11" s="46"/>
      <c r="C11" s="40"/>
      <c r="D11" s="40"/>
      <c r="E11" s="149" t="s">
        <v>3076</v>
      </c>
      <c r="F11" s="40"/>
      <c r="G11" s="40"/>
      <c r="H11" s="40"/>
      <c r="I11" s="40"/>
      <c r="J11" s="40"/>
      <c r="K11" s="40"/>
      <c r="L11" s="148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>
      <c r="A12" s="40"/>
      <c r="B12" s="46"/>
      <c r="C12" s="40"/>
      <c r="D12" s="40"/>
      <c r="E12" s="40"/>
      <c r="F12" s="40"/>
      <c r="G12" s="40"/>
      <c r="H12" s="40"/>
      <c r="I12" s="40"/>
      <c r="J12" s="40"/>
      <c r="K12" s="40"/>
      <c r="L12" s="148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2" customHeight="1">
      <c r="A13" s="40"/>
      <c r="B13" s="46"/>
      <c r="C13" s="40"/>
      <c r="D13" s="146" t="s">
        <v>18</v>
      </c>
      <c r="E13" s="40"/>
      <c r="F13" s="135" t="s">
        <v>19</v>
      </c>
      <c r="G13" s="40"/>
      <c r="H13" s="40"/>
      <c r="I13" s="146" t="s">
        <v>20</v>
      </c>
      <c r="J13" s="135" t="s">
        <v>19</v>
      </c>
      <c r="K13" s="40"/>
      <c r="L13" s="148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6" t="s">
        <v>21</v>
      </c>
      <c r="E14" s="40"/>
      <c r="F14" s="135" t="s">
        <v>22</v>
      </c>
      <c r="G14" s="40"/>
      <c r="H14" s="40"/>
      <c r="I14" s="146" t="s">
        <v>23</v>
      </c>
      <c r="J14" s="150" t="str">
        <f>'Rekapitulace stavby'!AN8</f>
        <v>2. 5. 2023</v>
      </c>
      <c r="K14" s="40"/>
      <c r="L14" s="148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0.8" customHeight="1">
      <c r="A15" s="40"/>
      <c r="B15" s="46"/>
      <c r="C15" s="40"/>
      <c r="D15" s="40"/>
      <c r="E15" s="40"/>
      <c r="F15" s="40"/>
      <c r="G15" s="40"/>
      <c r="H15" s="40"/>
      <c r="I15" s="40"/>
      <c r="J15" s="40"/>
      <c r="K15" s="40"/>
      <c r="L15" s="148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46" t="s">
        <v>25</v>
      </c>
      <c r="E16" s="40"/>
      <c r="F16" s="40"/>
      <c r="G16" s="40"/>
      <c r="H16" s="40"/>
      <c r="I16" s="146" t="s">
        <v>26</v>
      </c>
      <c r="J16" s="135" t="s">
        <v>27</v>
      </c>
      <c r="K16" s="40"/>
      <c r="L16" s="148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8" customHeight="1">
      <c r="A17" s="40"/>
      <c r="B17" s="46"/>
      <c r="C17" s="40"/>
      <c r="D17" s="40"/>
      <c r="E17" s="135" t="s">
        <v>28</v>
      </c>
      <c r="F17" s="40"/>
      <c r="G17" s="40"/>
      <c r="H17" s="40"/>
      <c r="I17" s="146" t="s">
        <v>29</v>
      </c>
      <c r="J17" s="135" t="s">
        <v>30</v>
      </c>
      <c r="K17" s="40"/>
      <c r="L17" s="148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6.96" customHeight="1">
      <c r="A18" s="40"/>
      <c r="B18" s="46"/>
      <c r="C18" s="40"/>
      <c r="D18" s="40"/>
      <c r="E18" s="40"/>
      <c r="F18" s="40"/>
      <c r="G18" s="40"/>
      <c r="H18" s="40"/>
      <c r="I18" s="40"/>
      <c r="J18" s="40"/>
      <c r="K18" s="40"/>
      <c r="L18" s="148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2" customHeight="1">
      <c r="A19" s="40"/>
      <c r="B19" s="46"/>
      <c r="C19" s="40"/>
      <c r="D19" s="146" t="s">
        <v>31</v>
      </c>
      <c r="E19" s="40"/>
      <c r="F19" s="40"/>
      <c r="G19" s="40"/>
      <c r="H19" s="40"/>
      <c r="I19" s="146" t="s">
        <v>26</v>
      </c>
      <c r="J19" s="35" t="str">
        <f>'Rekapitulace stavby'!AN13</f>
        <v>Vyplň údaj</v>
      </c>
      <c r="K19" s="40"/>
      <c r="L19" s="148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8" customHeight="1">
      <c r="A20" s="40"/>
      <c r="B20" s="46"/>
      <c r="C20" s="40"/>
      <c r="D20" s="40"/>
      <c r="E20" s="35" t="str">
        <f>'Rekapitulace stavby'!E14</f>
        <v>Vyplň údaj</v>
      </c>
      <c r="F20" s="135"/>
      <c r="G20" s="135"/>
      <c r="H20" s="135"/>
      <c r="I20" s="146" t="s">
        <v>29</v>
      </c>
      <c r="J20" s="35" t="str">
        <f>'Rekapitulace stavby'!AN14</f>
        <v>Vyplň údaj</v>
      </c>
      <c r="K20" s="40"/>
      <c r="L20" s="148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6.96" customHeight="1">
      <c r="A21" s="40"/>
      <c r="B21" s="46"/>
      <c r="C21" s="40"/>
      <c r="D21" s="40"/>
      <c r="E21" s="40"/>
      <c r="F21" s="40"/>
      <c r="G21" s="40"/>
      <c r="H21" s="40"/>
      <c r="I21" s="40"/>
      <c r="J21" s="40"/>
      <c r="K21" s="40"/>
      <c r="L21" s="148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2" customHeight="1">
      <c r="A22" s="40"/>
      <c r="B22" s="46"/>
      <c r="C22" s="40"/>
      <c r="D22" s="146" t="s">
        <v>33</v>
      </c>
      <c r="E22" s="40"/>
      <c r="F22" s="40"/>
      <c r="G22" s="40"/>
      <c r="H22" s="40"/>
      <c r="I22" s="146" t="s">
        <v>26</v>
      </c>
      <c r="J22" s="135" t="s">
        <v>34</v>
      </c>
      <c r="K22" s="40"/>
      <c r="L22" s="148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8" customHeight="1">
      <c r="A23" s="40"/>
      <c r="B23" s="46"/>
      <c r="C23" s="40"/>
      <c r="D23" s="40"/>
      <c r="E23" s="135" t="s">
        <v>35</v>
      </c>
      <c r="F23" s="40"/>
      <c r="G23" s="40"/>
      <c r="H23" s="40"/>
      <c r="I23" s="146" t="s">
        <v>29</v>
      </c>
      <c r="J23" s="135" t="s">
        <v>36</v>
      </c>
      <c r="K23" s="40"/>
      <c r="L23" s="148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6.96" customHeight="1">
      <c r="A24" s="40"/>
      <c r="B24" s="46"/>
      <c r="C24" s="40"/>
      <c r="D24" s="40"/>
      <c r="E24" s="40"/>
      <c r="F24" s="40"/>
      <c r="G24" s="40"/>
      <c r="H24" s="40"/>
      <c r="I24" s="40"/>
      <c r="J24" s="40"/>
      <c r="K24" s="40"/>
      <c r="L24" s="148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2" customHeight="1">
      <c r="A25" s="40"/>
      <c r="B25" s="46"/>
      <c r="C25" s="40"/>
      <c r="D25" s="146" t="s">
        <v>38</v>
      </c>
      <c r="E25" s="40"/>
      <c r="F25" s="40"/>
      <c r="G25" s="40"/>
      <c r="H25" s="40"/>
      <c r="I25" s="146" t="s">
        <v>26</v>
      </c>
      <c r="J25" s="135" t="s">
        <v>19</v>
      </c>
      <c r="K25" s="40"/>
      <c r="L25" s="148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8" customHeight="1">
      <c r="A26" s="40"/>
      <c r="B26" s="46"/>
      <c r="C26" s="40"/>
      <c r="D26" s="40"/>
      <c r="E26" s="135" t="s">
        <v>39</v>
      </c>
      <c r="F26" s="40"/>
      <c r="G26" s="40"/>
      <c r="H26" s="40"/>
      <c r="I26" s="146" t="s">
        <v>29</v>
      </c>
      <c r="J26" s="135" t="s">
        <v>19</v>
      </c>
      <c r="K26" s="40"/>
      <c r="L26" s="148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6.96" customHeight="1">
      <c r="A27" s="40"/>
      <c r="B27" s="46"/>
      <c r="C27" s="40"/>
      <c r="D27" s="40"/>
      <c r="E27" s="40"/>
      <c r="F27" s="40"/>
      <c r="G27" s="40"/>
      <c r="H27" s="40"/>
      <c r="I27" s="40"/>
      <c r="J27" s="40"/>
      <c r="K27" s="40"/>
      <c r="L27" s="148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2" customHeight="1">
      <c r="A28" s="40"/>
      <c r="B28" s="46"/>
      <c r="C28" s="40"/>
      <c r="D28" s="146" t="s">
        <v>40</v>
      </c>
      <c r="E28" s="40"/>
      <c r="F28" s="40"/>
      <c r="G28" s="40"/>
      <c r="H28" s="40"/>
      <c r="I28" s="40"/>
      <c r="J28" s="40"/>
      <c r="K28" s="40"/>
      <c r="L28" s="148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8" customFormat="1" ht="16.5" customHeight="1">
      <c r="A29" s="151"/>
      <c r="B29" s="152"/>
      <c r="C29" s="151"/>
      <c r="D29" s="151"/>
      <c r="E29" s="153" t="s">
        <v>19</v>
      </c>
      <c r="F29" s="153"/>
      <c r="G29" s="153"/>
      <c r="H29" s="153"/>
      <c r="I29" s="151"/>
      <c r="J29" s="151"/>
      <c r="K29" s="151"/>
      <c r="L29" s="154"/>
      <c r="S29" s="151"/>
      <c r="T29" s="151"/>
      <c r="U29" s="151"/>
      <c r="V29" s="151"/>
      <c r="W29" s="151"/>
      <c r="X29" s="151"/>
      <c r="Y29" s="151"/>
      <c r="Z29" s="151"/>
      <c r="AA29" s="151"/>
      <c r="AB29" s="151"/>
      <c r="AC29" s="151"/>
      <c r="AD29" s="151"/>
      <c r="AE29" s="151"/>
    </row>
    <row r="30" s="2" customFormat="1" ht="6.96" customHeight="1">
      <c r="A30" s="40"/>
      <c r="B30" s="46"/>
      <c r="C30" s="40"/>
      <c r="D30" s="40"/>
      <c r="E30" s="40"/>
      <c r="F30" s="40"/>
      <c r="G30" s="40"/>
      <c r="H30" s="40"/>
      <c r="I30" s="40"/>
      <c r="J30" s="40"/>
      <c r="K30" s="40"/>
      <c r="L30" s="148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5"/>
      <c r="E31" s="155"/>
      <c r="F31" s="155"/>
      <c r="G31" s="155"/>
      <c r="H31" s="155"/>
      <c r="I31" s="155"/>
      <c r="J31" s="155"/>
      <c r="K31" s="155"/>
      <c r="L31" s="148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25.44" customHeight="1">
      <c r="A32" s="40"/>
      <c r="B32" s="46"/>
      <c r="C32" s="40"/>
      <c r="D32" s="156" t="s">
        <v>42</v>
      </c>
      <c r="E32" s="40"/>
      <c r="F32" s="40"/>
      <c r="G32" s="40"/>
      <c r="H32" s="40"/>
      <c r="I32" s="40"/>
      <c r="J32" s="157">
        <f>ROUND(J89, 2)</f>
        <v>0</v>
      </c>
      <c r="K32" s="40"/>
      <c r="L32" s="148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55"/>
      <c r="E33" s="155"/>
      <c r="F33" s="155"/>
      <c r="G33" s="155"/>
      <c r="H33" s="155"/>
      <c r="I33" s="155"/>
      <c r="J33" s="155"/>
      <c r="K33" s="155"/>
      <c r="L33" s="148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40"/>
      <c r="F34" s="158" t="s">
        <v>44</v>
      </c>
      <c r="G34" s="40"/>
      <c r="H34" s="40"/>
      <c r="I34" s="158" t="s">
        <v>43</v>
      </c>
      <c r="J34" s="158" t="s">
        <v>45</v>
      </c>
      <c r="K34" s="40"/>
      <c r="L34" s="148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14.4" customHeight="1">
      <c r="A35" s="40"/>
      <c r="B35" s="46"/>
      <c r="C35" s="40"/>
      <c r="D35" s="159" t="s">
        <v>46</v>
      </c>
      <c r="E35" s="146" t="s">
        <v>47</v>
      </c>
      <c r="F35" s="160">
        <f>ROUND((SUM(BE89:BE138)),  2)</f>
        <v>0</v>
      </c>
      <c r="G35" s="40"/>
      <c r="H35" s="40"/>
      <c r="I35" s="161">
        <v>0.20999999999999999</v>
      </c>
      <c r="J35" s="160">
        <f>ROUND(((SUM(BE89:BE138))*I35),  2)</f>
        <v>0</v>
      </c>
      <c r="K35" s="40"/>
      <c r="L35" s="148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146" t="s">
        <v>48</v>
      </c>
      <c r="F36" s="160">
        <f>ROUND((SUM(BF89:BF138)),  2)</f>
        <v>0</v>
      </c>
      <c r="G36" s="40"/>
      <c r="H36" s="40"/>
      <c r="I36" s="161">
        <v>0.14999999999999999</v>
      </c>
      <c r="J36" s="160">
        <f>ROUND(((SUM(BF89:BF138))*I36),  2)</f>
        <v>0</v>
      </c>
      <c r="K36" s="40"/>
      <c r="L36" s="148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6" t="s">
        <v>49</v>
      </c>
      <c r="F37" s="160">
        <f>ROUND((SUM(BG89:BG138)),  2)</f>
        <v>0</v>
      </c>
      <c r="G37" s="40"/>
      <c r="H37" s="40"/>
      <c r="I37" s="161">
        <v>0.20999999999999999</v>
      </c>
      <c r="J37" s="160">
        <f>0</f>
        <v>0</v>
      </c>
      <c r="K37" s="40"/>
      <c r="L37" s="148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hidden="1" s="2" customFormat="1" ht="14.4" customHeight="1">
      <c r="A38" s="40"/>
      <c r="B38" s="46"/>
      <c r="C38" s="40"/>
      <c r="D38" s="40"/>
      <c r="E38" s="146" t="s">
        <v>50</v>
      </c>
      <c r="F38" s="160">
        <f>ROUND((SUM(BH89:BH138)),  2)</f>
        <v>0</v>
      </c>
      <c r="G38" s="40"/>
      <c r="H38" s="40"/>
      <c r="I38" s="161">
        <v>0.14999999999999999</v>
      </c>
      <c r="J38" s="160">
        <f>0</f>
        <v>0</v>
      </c>
      <c r="K38" s="40"/>
      <c r="L38" s="148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6" t="s">
        <v>51</v>
      </c>
      <c r="F39" s="160">
        <f>ROUND((SUM(BI89:BI138)),  2)</f>
        <v>0</v>
      </c>
      <c r="G39" s="40"/>
      <c r="H39" s="40"/>
      <c r="I39" s="161">
        <v>0</v>
      </c>
      <c r="J39" s="160">
        <f>0</f>
        <v>0</v>
      </c>
      <c r="K39" s="40"/>
      <c r="L39" s="148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6.96" customHeight="1">
      <c r="A40" s="40"/>
      <c r="B40" s="46"/>
      <c r="C40" s="40"/>
      <c r="D40" s="40"/>
      <c r="E40" s="40"/>
      <c r="F40" s="40"/>
      <c r="G40" s="40"/>
      <c r="H40" s="40"/>
      <c r="I40" s="40"/>
      <c r="J40" s="40"/>
      <c r="K40" s="40"/>
      <c r="L40" s="148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s="2" customFormat="1" ht="25.44" customHeight="1">
      <c r="A41" s="40"/>
      <c r="B41" s="46"/>
      <c r="C41" s="162"/>
      <c r="D41" s="163" t="s">
        <v>52</v>
      </c>
      <c r="E41" s="164"/>
      <c r="F41" s="164"/>
      <c r="G41" s="165" t="s">
        <v>53</v>
      </c>
      <c r="H41" s="166" t="s">
        <v>54</v>
      </c>
      <c r="I41" s="164"/>
      <c r="J41" s="167">
        <f>SUM(J32:J39)</f>
        <v>0</v>
      </c>
      <c r="K41" s="168"/>
      <c r="L41" s="148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14.4" customHeight="1">
      <c r="A42" s="40"/>
      <c r="B42" s="169"/>
      <c r="C42" s="170"/>
      <c r="D42" s="170"/>
      <c r="E42" s="170"/>
      <c r="F42" s="170"/>
      <c r="G42" s="170"/>
      <c r="H42" s="170"/>
      <c r="I42" s="170"/>
      <c r="J42" s="170"/>
      <c r="K42" s="170"/>
      <c r="L42" s="148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6" s="2" customFormat="1" ht="6.96" customHeight="1">
      <c r="A46" s="40"/>
      <c r="B46" s="171"/>
      <c r="C46" s="172"/>
      <c r="D46" s="172"/>
      <c r="E46" s="172"/>
      <c r="F46" s="172"/>
      <c r="G46" s="172"/>
      <c r="H46" s="172"/>
      <c r="I46" s="172"/>
      <c r="J46" s="172"/>
      <c r="K46" s="172"/>
      <c r="L46" s="148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24.96" customHeight="1">
      <c r="A47" s="40"/>
      <c r="B47" s="41"/>
      <c r="C47" s="25" t="s">
        <v>192</v>
      </c>
      <c r="D47" s="42"/>
      <c r="E47" s="42"/>
      <c r="F47" s="42"/>
      <c r="G47" s="42"/>
      <c r="H47" s="42"/>
      <c r="I47" s="42"/>
      <c r="J47" s="42"/>
      <c r="K47" s="42"/>
      <c r="L47" s="148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148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16</v>
      </c>
      <c r="D49" s="42"/>
      <c r="E49" s="42"/>
      <c r="F49" s="42"/>
      <c r="G49" s="42"/>
      <c r="H49" s="42"/>
      <c r="I49" s="42"/>
      <c r="J49" s="42"/>
      <c r="K49" s="42"/>
      <c r="L49" s="148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173" t="str">
        <f>E7</f>
        <v>MVE jez Rajhrad vč. rekonstrukce jezu a rybího přechodu</v>
      </c>
      <c r="F50" s="34"/>
      <c r="G50" s="34"/>
      <c r="H50" s="34"/>
      <c r="I50" s="42"/>
      <c r="J50" s="42"/>
      <c r="K50" s="42"/>
      <c r="L50" s="148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1" customFormat="1" ht="12" customHeight="1">
      <c r="B51" s="23"/>
      <c r="C51" s="34" t="s">
        <v>167</v>
      </c>
      <c r="D51" s="24"/>
      <c r="E51" s="24"/>
      <c r="F51" s="24"/>
      <c r="G51" s="24"/>
      <c r="H51" s="24"/>
      <c r="I51" s="24"/>
      <c r="J51" s="24"/>
      <c r="K51" s="24"/>
      <c r="L51" s="22"/>
    </row>
    <row r="52" s="2" customFormat="1" ht="16.5" customHeight="1">
      <c r="A52" s="40"/>
      <c r="B52" s="41"/>
      <c r="C52" s="42"/>
      <c r="D52" s="42"/>
      <c r="E52" s="173" t="s">
        <v>847</v>
      </c>
      <c r="F52" s="42"/>
      <c r="G52" s="42"/>
      <c r="H52" s="42"/>
      <c r="I52" s="42"/>
      <c r="J52" s="42"/>
      <c r="K52" s="42"/>
      <c r="L52" s="148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12" customHeight="1">
      <c r="A53" s="40"/>
      <c r="B53" s="41"/>
      <c r="C53" s="34" t="s">
        <v>848</v>
      </c>
      <c r="D53" s="42"/>
      <c r="E53" s="42"/>
      <c r="F53" s="42"/>
      <c r="G53" s="42"/>
      <c r="H53" s="42"/>
      <c r="I53" s="42"/>
      <c r="J53" s="42"/>
      <c r="K53" s="42"/>
      <c r="L53" s="148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6.5" customHeight="1">
      <c r="A54" s="40"/>
      <c r="B54" s="41"/>
      <c r="C54" s="42"/>
      <c r="D54" s="42"/>
      <c r="E54" s="71" t="str">
        <f>E11</f>
        <v>SO 10 - Prohrábky koryta v podjezí</v>
      </c>
      <c r="F54" s="42"/>
      <c r="G54" s="42"/>
      <c r="H54" s="42"/>
      <c r="I54" s="42"/>
      <c r="J54" s="42"/>
      <c r="K54" s="42"/>
      <c r="L54" s="148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6.96" customHeight="1">
      <c r="A55" s="40"/>
      <c r="B55" s="41"/>
      <c r="C55" s="42"/>
      <c r="D55" s="42"/>
      <c r="E55" s="42"/>
      <c r="F55" s="42"/>
      <c r="G55" s="42"/>
      <c r="H55" s="42"/>
      <c r="I55" s="42"/>
      <c r="J55" s="42"/>
      <c r="K55" s="42"/>
      <c r="L55" s="148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2" customHeight="1">
      <c r="A56" s="40"/>
      <c r="B56" s="41"/>
      <c r="C56" s="34" t="s">
        <v>21</v>
      </c>
      <c r="D56" s="42"/>
      <c r="E56" s="42"/>
      <c r="F56" s="29" t="str">
        <f>F14</f>
        <v xml:space="preserve">Svratka, říční km 29,430 – jez </v>
      </c>
      <c r="G56" s="42"/>
      <c r="H56" s="42"/>
      <c r="I56" s="34" t="s">
        <v>23</v>
      </c>
      <c r="J56" s="74" t="str">
        <f>IF(J14="","",J14)</f>
        <v>2. 5. 2023</v>
      </c>
      <c r="K56" s="42"/>
      <c r="L56" s="148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6.96" customHeight="1">
      <c r="A57" s="40"/>
      <c r="B57" s="41"/>
      <c r="C57" s="42"/>
      <c r="D57" s="42"/>
      <c r="E57" s="42"/>
      <c r="F57" s="42"/>
      <c r="G57" s="42"/>
      <c r="H57" s="42"/>
      <c r="I57" s="42"/>
      <c r="J57" s="42"/>
      <c r="K57" s="42"/>
      <c r="L57" s="148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5.15" customHeight="1">
      <c r="A58" s="40"/>
      <c r="B58" s="41"/>
      <c r="C58" s="34" t="s">
        <v>25</v>
      </c>
      <c r="D58" s="42"/>
      <c r="E58" s="42"/>
      <c r="F58" s="29" t="str">
        <f>E17</f>
        <v>Povodí Moravy, státní podnik</v>
      </c>
      <c r="G58" s="42"/>
      <c r="H58" s="42"/>
      <c r="I58" s="34" t="s">
        <v>33</v>
      </c>
      <c r="J58" s="38" t="str">
        <f>E23</f>
        <v>AQUATIS a. s.</v>
      </c>
      <c r="K58" s="42"/>
      <c r="L58" s="148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15.15" customHeight="1">
      <c r="A59" s="40"/>
      <c r="B59" s="41"/>
      <c r="C59" s="34" t="s">
        <v>31</v>
      </c>
      <c r="D59" s="42"/>
      <c r="E59" s="42"/>
      <c r="F59" s="29" t="str">
        <f>IF(E20="","",E20)</f>
        <v>Vyplň údaj</v>
      </c>
      <c r="G59" s="42"/>
      <c r="H59" s="42"/>
      <c r="I59" s="34" t="s">
        <v>38</v>
      </c>
      <c r="J59" s="38" t="str">
        <f>E26</f>
        <v>Bc. Aneta Patková</v>
      </c>
      <c r="K59" s="42"/>
      <c r="L59" s="148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s="2" customFormat="1" ht="10.32" customHeight="1">
      <c r="A60" s="40"/>
      <c r="B60" s="41"/>
      <c r="C60" s="42"/>
      <c r="D60" s="42"/>
      <c r="E60" s="42"/>
      <c r="F60" s="42"/>
      <c r="G60" s="42"/>
      <c r="H60" s="42"/>
      <c r="I60" s="42"/>
      <c r="J60" s="42"/>
      <c r="K60" s="42"/>
      <c r="L60" s="148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s="2" customFormat="1" ht="29.28" customHeight="1">
      <c r="A61" s="40"/>
      <c r="B61" s="41"/>
      <c r="C61" s="174" t="s">
        <v>193</v>
      </c>
      <c r="D61" s="175"/>
      <c r="E61" s="175"/>
      <c r="F61" s="175"/>
      <c r="G61" s="175"/>
      <c r="H61" s="175"/>
      <c r="I61" s="175"/>
      <c r="J61" s="176" t="s">
        <v>194</v>
      </c>
      <c r="K61" s="175"/>
      <c r="L61" s="148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10.32" customHeight="1">
      <c r="A62" s="40"/>
      <c r="B62" s="41"/>
      <c r="C62" s="42"/>
      <c r="D62" s="42"/>
      <c r="E62" s="42"/>
      <c r="F62" s="42"/>
      <c r="G62" s="42"/>
      <c r="H62" s="42"/>
      <c r="I62" s="42"/>
      <c r="J62" s="42"/>
      <c r="K62" s="42"/>
      <c r="L62" s="148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22.8" customHeight="1">
      <c r="A63" s="40"/>
      <c r="B63" s="41"/>
      <c r="C63" s="177" t="s">
        <v>74</v>
      </c>
      <c r="D63" s="42"/>
      <c r="E63" s="42"/>
      <c r="F63" s="42"/>
      <c r="G63" s="42"/>
      <c r="H63" s="42"/>
      <c r="I63" s="42"/>
      <c r="J63" s="104">
        <f>J89</f>
        <v>0</v>
      </c>
      <c r="K63" s="42"/>
      <c r="L63" s="148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  <c r="AU63" s="19" t="s">
        <v>195</v>
      </c>
    </row>
    <row r="64" s="9" customFormat="1" ht="24.96" customHeight="1">
      <c r="A64" s="9"/>
      <c r="B64" s="178"/>
      <c r="C64" s="179"/>
      <c r="D64" s="180" t="s">
        <v>196</v>
      </c>
      <c r="E64" s="181"/>
      <c r="F64" s="181"/>
      <c r="G64" s="181"/>
      <c r="H64" s="181"/>
      <c r="I64" s="181"/>
      <c r="J64" s="182">
        <f>J90</f>
        <v>0</v>
      </c>
      <c r="K64" s="179"/>
      <c r="L64" s="183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4"/>
      <c r="C65" s="127"/>
      <c r="D65" s="185" t="s">
        <v>197</v>
      </c>
      <c r="E65" s="186"/>
      <c r="F65" s="186"/>
      <c r="G65" s="186"/>
      <c r="H65" s="186"/>
      <c r="I65" s="186"/>
      <c r="J65" s="187">
        <f>J91</f>
        <v>0</v>
      </c>
      <c r="K65" s="127"/>
      <c r="L65" s="18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4"/>
      <c r="C66" s="127"/>
      <c r="D66" s="185" t="s">
        <v>1094</v>
      </c>
      <c r="E66" s="186"/>
      <c r="F66" s="186"/>
      <c r="G66" s="186"/>
      <c r="H66" s="186"/>
      <c r="I66" s="186"/>
      <c r="J66" s="187">
        <f>J130</f>
        <v>0</v>
      </c>
      <c r="K66" s="127"/>
      <c r="L66" s="188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4"/>
      <c r="C67" s="127"/>
      <c r="D67" s="185" t="s">
        <v>201</v>
      </c>
      <c r="E67" s="186"/>
      <c r="F67" s="186"/>
      <c r="G67" s="186"/>
      <c r="H67" s="186"/>
      <c r="I67" s="186"/>
      <c r="J67" s="187">
        <f>J136</f>
        <v>0</v>
      </c>
      <c r="K67" s="127"/>
      <c r="L67" s="188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2" customFormat="1" ht="21.84" customHeight="1">
      <c r="A68" s="40"/>
      <c r="B68" s="41"/>
      <c r="C68" s="42"/>
      <c r="D68" s="42"/>
      <c r="E68" s="42"/>
      <c r="F68" s="42"/>
      <c r="G68" s="42"/>
      <c r="H68" s="42"/>
      <c r="I68" s="42"/>
      <c r="J68" s="42"/>
      <c r="K68" s="42"/>
      <c r="L68" s="148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</row>
    <row r="69" s="2" customFormat="1" ht="6.96" customHeight="1">
      <c r="A69" s="40"/>
      <c r="B69" s="61"/>
      <c r="C69" s="62"/>
      <c r="D69" s="62"/>
      <c r="E69" s="62"/>
      <c r="F69" s="62"/>
      <c r="G69" s="62"/>
      <c r="H69" s="62"/>
      <c r="I69" s="62"/>
      <c r="J69" s="62"/>
      <c r="K69" s="62"/>
      <c r="L69" s="148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3" s="2" customFormat="1" ht="6.96" customHeight="1">
      <c r="A73" s="40"/>
      <c r="B73" s="63"/>
      <c r="C73" s="64"/>
      <c r="D73" s="64"/>
      <c r="E73" s="64"/>
      <c r="F73" s="64"/>
      <c r="G73" s="64"/>
      <c r="H73" s="64"/>
      <c r="I73" s="64"/>
      <c r="J73" s="64"/>
      <c r="K73" s="64"/>
      <c r="L73" s="148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24.96" customHeight="1">
      <c r="A74" s="40"/>
      <c r="B74" s="41"/>
      <c r="C74" s="25" t="s">
        <v>204</v>
      </c>
      <c r="D74" s="42"/>
      <c r="E74" s="42"/>
      <c r="F74" s="42"/>
      <c r="G74" s="42"/>
      <c r="H74" s="42"/>
      <c r="I74" s="42"/>
      <c r="J74" s="42"/>
      <c r="K74" s="42"/>
      <c r="L74" s="148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6.96" customHeight="1">
      <c r="A75" s="40"/>
      <c r="B75" s="41"/>
      <c r="C75" s="42"/>
      <c r="D75" s="42"/>
      <c r="E75" s="42"/>
      <c r="F75" s="42"/>
      <c r="G75" s="42"/>
      <c r="H75" s="42"/>
      <c r="I75" s="42"/>
      <c r="J75" s="42"/>
      <c r="K75" s="42"/>
      <c r="L75" s="148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2" customHeight="1">
      <c r="A76" s="40"/>
      <c r="B76" s="41"/>
      <c r="C76" s="34" t="s">
        <v>16</v>
      </c>
      <c r="D76" s="42"/>
      <c r="E76" s="42"/>
      <c r="F76" s="42"/>
      <c r="G76" s="42"/>
      <c r="H76" s="42"/>
      <c r="I76" s="42"/>
      <c r="J76" s="42"/>
      <c r="K76" s="42"/>
      <c r="L76" s="148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6.5" customHeight="1">
      <c r="A77" s="40"/>
      <c r="B77" s="41"/>
      <c r="C77" s="42"/>
      <c r="D77" s="42"/>
      <c r="E77" s="173" t="str">
        <f>E7</f>
        <v>MVE jez Rajhrad vč. rekonstrukce jezu a rybího přechodu</v>
      </c>
      <c r="F77" s="34"/>
      <c r="G77" s="34"/>
      <c r="H77" s="34"/>
      <c r="I77" s="42"/>
      <c r="J77" s="42"/>
      <c r="K77" s="42"/>
      <c r="L77" s="148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1" customFormat="1" ht="12" customHeight="1">
      <c r="B78" s="23"/>
      <c r="C78" s="34" t="s">
        <v>167</v>
      </c>
      <c r="D78" s="24"/>
      <c r="E78" s="24"/>
      <c r="F78" s="24"/>
      <c r="G78" s="24"/>
      <c r="H78" s="24"/>
      <c r="I78" s="24"/>
      <c r="J78" s="24"/>
      <c r="K78" s="24"/>
      <c r="L78" s="22"/>
    </row>
    <row r="79" s="2" customFormat="1" ht="16.5" customHeight="1">
      <c r="A79" s="40"/>
      <c r="B79" s="41"/>
      <c r="C79" s="42"/>
      <c r="D79" s="42"/>
      <c r="E79" s="173" t="s">
        <v>847</v>
      </c>
      <c r="F79" s="42"/>
      <c r="G79" s="42"/>
      <c r="H79" s="42"/>
      <c r="I79" s="42"/>
      <c r="J79" s="42"/>
      <c r="K79" s="42"/>
      <c r="L79" s="148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2" customHeight="1">
      <c r="A80" s="40"/>
      <c r="B80" s="41"/>
      <c r="C80" s="34" t="s">
        <v>848</v>
      </c>
      <c r="D80" s="42"/>
      <c r="E80" s="42"/>
      <c r="F80" s="42"/>
      <c r="G80" s="42"/>
      <c r="H80" s="42"/>
      <c r="I80" s="42"/>
      <c r="J80" s="42"/>
      <c r="K80" s="42"/>
      <c r="L80" s="148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6.5" customHeight="1">
      <c r="A81" s="40"/>
      <c r="B81" s="41"/>
      <c r="C81" s="42"/>
      <c r="D81" s="42"/>
      <c r="E81" s="71" t="str">
        <f>E11</f>
        <v>SO 10 - Prohrábky koryta v podjezí</v>
      </c>
      <c r="F81" s="42"/>
      <c r="G81" s="42"/>
      <c r="H81" s="42"/>
      <c r="I81" s="42"/>
      <c r="J81" s="42"/>
      <c r="K81" s="42"/>
      <c r="L81" s="148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6.96" customHeight="1">
      <c r="A82" s="40"/>
      <c r="B82" s="41"/>
      <c r="C82" s="42"/>
      <c r="D82" s="42"/>
      <c r="E82" s="42"/>
      <c r="F82" s="42"/>
      <c r="G82" s="42"/>
      <c r="H82" s="42"/>
      <c r="I82" s="42"/>
      <c r="J82" s="42"/>
      <c r="K82" s="42"/>
      <c r="L82" s="148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2" customHeight="1">
      <c r="A83" s="40"/>
      <c r="B83" s="41"/>
      <c r="C83" s="34" t="s">
        <v>21</v>
      </c>
      <c r="D83" s="42"/>
      <c r="E83" s="42"/>
      <c r="F83" s="29" t="str">
        <f>F14</f>
        <v xml:space="preserve">Svratka, říční km 29,430 – jez </v>
      </c>
      <c r="G83" s="42"/>
      <c r="H83" s="42"/>
      <c r="I83" s="34" t="s">
        <v>23</v>
      </c>
      <c r="J83" s="74" t="str">
        <f>IF(J14="","",J14)</f>
        <v>2. 5. 2023</v>
      </c>
      <c r="K83" s="42"/>
      <c r="L83" s="148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6.96" customHeight="1">
      <c r="A84" s="40"/>
      <c r="B84" s="41"/>
      <c r="C84" s="42"/>
      <c r="D84" s="42"/>
      <c r="E84" s="42"/>
      <c r="F84" s="42"/>
      <c r="G84" s="42"/>
      <c r="H84" s="42"/>
      <c r="I84" s="42"/>
      <c r="J84" s="42"/>
      <c r="K84" s="42"/>
      <c r="L84" s="148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5.15" customHeight="1">
      <c r="A85" s="40"/>
      <c r="B85" s="41"/>
      <c r="C85" s="34" t="s">
        <v>25</v>
      </c>
      <c r="D85" s="42"/>
      <c r="E85" s="42"/>
      <c r="F85" s="29" t="str">
        <f>E17</f>
        <v>Povodí Moravy, státní podnik</v>
      </c>
      <c r="G85" s="42"/>
      <c r="H85" s="42"/>
      <c r="I85" s="34" t="s">
        <v>33</v>
      </c>
      <c r="J85" s="38" t="str">
        <f>E23</f>
        <v>AQUATIS a. s.</v>
      </c>
      <c r="K85" s="42"/>
      <c r="L85" s="148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15.15" customHeight="1">
      <c r="A86" s="40"/>
      <c r="B86" s="41"/>
      <c r="C86" s="34" t="s">
        <v>31</v>
      </c>
      <c r="D86" s="42"/>
      <c r="E86" s="42"/>
      <c r="F86" s="29" t="str">
        <f>IF(E20="","",E20)</f>
        <v>Vyplň údaj</v>
      </c>
      <c r="G86" s="42"/>
      <c r="H86" s="42"/>
      <c r="I86" s="34" t="s">
        <v>38</v>
      </c>
      <c r="J86" s="38" t="str">
        <f>E26</f>
        <v>Bc. Aneta Patková</v>
      </c>
      <c r="K86" s="42"/>
      <c r="L86" s="148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10.32" customHeight="1">
      <c r="A87" s="40"/>
      <c r="B87" s="41"/>
      <c r="C87" s="42"/>
      <c r="D87" s="42"/>
      <c r="E87" s="42"/>
      <c r="F87" s="42"/>
      <c r="G87" s="42"/>
      <c r="H87" s="42"/>
      <c r="I87" s="42"/>
      <c r="J87" s="42"/>
      <c r="K87" s="42"/>
      <c r="L87" s="148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11" customFormat="1" ht="29.28" customHeight="1">
      <c r="A88" s="189"/>
      <c r="B88" s="190"/>
      <c r="C88" s="191" t="s">
        <v>205</v>
      </c>
      <c r="D88" s="192" t="s">
        <v>61</v>
      </c>
      <c r="E88" s="192" t="s">
        <v>57</v>
      </c>
      <c r="F88" s="192" t="s">
        <v>58</v>
      </c>
      <c r="G88" s="192" t="s">
        <v>206</v>
      </c>
      <c r="H88" s="192" t="s">
        <v>207</v>
      </c>
      <c r="I88" s="192" t="s">
        <v>208</v>
      </c>
      <c r="J88" s="192" t="s">
        <v>194</v>
      </c>
      <c r="K88" s="193" t="s">
        <v>209</v>
      </c>
      <c r="L88" s="194"/>
      <c r="M88" s="94" t="s">
        <v>19</v>
      </c>
      <c r="N88" s="95" t="s">
        <v>46</v>
      </c>
      <c r="O88" s="95" t="s">
        <v>210</v>
      </c>
      <c r="P88" s="95" t="s">
        <v>211</v>
      </c>
      <c r="Q88" s="95" t="s">
        <v>212</v>
      </c>
      <c r="R88" s="95" t="s">
        <v>213</v>
      </c>
      <c r="S88" s="95" t="s">
        <v>214</v>
      </c>
      <c r="T88" s="96" t="s">
        <v>215</v>
      </c>
      <c r="U88" s="189"/>
      <c r="V88" s="189"/>
      <c r="W88" s="189"/>
      <c r="X88" s="189"/>
      <c r="Y88" s="189"/>
      <c r="Z88" s="189"/>
      <c r="AA88" s="189"/>
      <c r="AB88" s="189"/>
      <c r="AC88" s="189"/>
      <c r="AD88" s="189"/>
      <c r="AE88" s="189"/>
    </row>
    <row r="89" s="2" customFormat="1" ht="22.8" customHeight="1">
      <c r="A89" s="40"/>
      <c r="B89" s="41"/>
      <c r="C89" s="101" t="s">
        <v>216</v>
      </c>
      <c r="D89" s="42"/>
      <c r="E89" s="42"/>
      <c r="F89" s="42"/>
      <c r="G89" s="42"/>
      <c r="H89" s="42"/>
      <c r="I89" s="42"/>
      <c r="J89" s="195">
        <f>BK89</f>
        <v>0</v>
      </c>
      <c r="K89" s="42"/>
      <c r="L89" s="46"/>
      <c r="M89" s="97"/>
      <c r="N89" s="196"/>
      <c r="O89" s="98"/>
      <c r="P89" s="197">
        <f>P90</f>
        <v>0</v>
      </c>
      <c r="Q89" s="98"/>
      <c r="R89" s="197">
        <f>R90</f>
        <v>211.13436959999999</v>
      </c>
      <c r="S89" s="98"/>
      <c r="T89" s="198">
        <f>T90</f>
        <v>0</v>
      </c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T89" s="19" t="s">
        <v>75</v>
      </c>
      <c r="AU89" s="19" t="s">
        <v>195</v>
      </c>
      <c r="BK89" s="199">
        <f>BK90</f>
        <v>0</v>
      </c>
    </row>
    <row r="90" s="12" customFormat="1" ht="25.92" customHeight="1">
      <c r="A90" s="12"/>
      <c r="B90" s="200"/>
      <c r="C90" s="201"/>
      <c r="D90" s="202" t="s">
        <v>75</v>
      </c>
      <c r="E90" s="203" t="s">
        <v>217</v>
      </c>
      <c r="F90" s="203" t="s">
        <v>218</v>
      </c>
      <c r="G90" s="201"/>
      <c r="H90" s="201"/>
      <c r="I90" s="204"/>
      <c r="J90" s="205">
        <f>BK90</f>
        <v>0</v>
      </c>
      <c r="K90" s="201"/>
      <c r="L90" s="206"/>
      <c r="M90" s="207"/>
      <c r="N90" s="208"/>
      <c r="O90" s="208"/>
      <c r="P90" s="209">
        <f>P91+P130+P136</f>
        <v>0</v>
      </c>
      <c r="Q90" s="208"/>
      <c r="R90" s="209">
        <f>R91+R130+R136</f>
        <v>211.13436959999999</v>
      </c>
      <c r="S90" s="208"/>
      <c r="T90" s="210">
        <f>T91+T130+T136</f>
        <v>0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11" t="s">
        <v>84</v>
      </c>
      <c r="AT90" s="212" t="s">
        <v>75</v>
      </c>
      <c r="AU90" s="212" t="s">
        <v>76</v>
      </c>
      <c r="AY90" s="211" t="s">
        <v>219</v>
      </c>
      <c r="BK90" s="213">
        <f>BK91+BK130+BK136</f>
        <v>0</v>
      </c>
    </row>
    <row r="91" s="12" customFormat="1" ht="22.8" customHeight="1">
      <c r="A91" s="12"/>
      <c r="B91" s="200"/>
      <c r="C91" s="201"/>
      <c r="D91" s="202" t="s">
        <v>75</v>
      </c>
      <c r="E91" s="214" t="s">
        <v>84</v>
      </c>
      <c r="F91" s="214" t="s">
        <v>220</v>
      </c>
      <c r="G91" s="201"/>
      <c r="H91" s="201"/>
      <c r="I91" s="204"/>
      <c r="J91" s="215">
        <f>BK91</f>
        <v>0</v>
      </c>
      <c r="K91" s="201"/>
      <c r="L91" s="206"/>
      <c r="M91" s="207"/>
      <c r="N91" s="208"/>
      <c r="O91" s="208"/>
      <c r="P91" s="209">
        <f>SUM(P92:P129)</f>
        <v>0</v>
      </c>
      <c r="Q91" s="208"/>
      <c r="R91" s="209">
        <f>SUM(R92:R129)</f>
        <v>0</v>
      </c>
      <c r="S91" s="208"/>
      <c r="T91" s="210">
        <f>SUM(T92:T129)</f>
        <v>0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211" t="s">
        <v>84</v>
      </c>
      <c r="AT91" s="212" t="s">
        <v>75</v>
      </c>
      <c r="AU91" s="212" t="s">
        <v>84</v>
      </c>
      <c r="AY91" s="211" t="s">
        <v>219</v>
      </c>
      <c r="BK91" s="213">
        <f>SUM(BK92:BK129)</f>
        <v>0</v>
      </c>
    </row>
    <row r="92" s="2" customFormat="1" ht="21.75" customHeight="1">
      <c r="A92" s="40"/>
      <c r="B92" s="41"/>
      <c r="C92" s="216" t="s">
        <v>84</v>
      </c>
      <c r="D92" s="216" t="s">
        <v>221</v>
      </c>
      <c r="E92" s="217" t="s">
        <v>3077</v>
      </c>
      <c r="F92" s="218" t="s">
        <v>3078</v>
      </c>
      <c r="G92" s="219" t="s">
        <v>148</v>
      </c>
      <c r="H92" s="220">
        <v>5348.2700000000004</v>
      </c>
      <c r="I92" s="221"/>
      <c r="J92" s="222">
        <f>ROUND(I92*H92,2)</f>
        <v>0</v>
      </c>
      <c r="K92" s="218" t="s">
        <v>224</v>
      </c>
      <c r="L92" s="46"/>
      <c r="M92" s="223" t="s">
        <v>19</v>
      </c>
      <c r="N92" s="224" t="s">
        <v>47</v>
      </c>
      <c r="O92" s="86"/>
      <c r="P92" s="225">
        <f>O92*H92</f>
        <v>0</v>
      </c>
      <c r="Q92" s="225">
        <v>0</v>
      </c>
      <c r="R92" s="225">
        <f>Q92*H92</f>
        <v>0</v>
      </c>
      <c r="S92" s="225">
        <v>0</v>
      </c>
      <c r="T92" s="226">
        <f>S92*H92</f>
        <v>0</v>
      </c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R92" s="227" t="s">
        <v>225</v>
      </c>
      <c r="AT92" s="227" t="s">
        <v>221</v>
      </c>
      <c r="AU92" s="227" t="s">
        <v>86</v>
      </c>
      <c r="AY92" s="19" t="s">
        <v>219</v>
      </c>
      <c r="BE92" s="228">
        <f>IF(N92="základní",J92,0)</f>
        <v>0</v>
      </c>
      <c r="BF92" s="228">
        <f>IF(N92="snížená",J92,0)</f>
        <v>0</v>
      </c>
      <c r="BG92" s="228">
        <f>IF(N92="zákl. přenesená",J92,0)</f>
        <v>0</v>
      </c>
      <c r="BH92" s="228">
        <f>IF(N92="sníž. přenesená",J92,0)</f>
        <v>0</v>
      </c>
      <c r="BI92" s="228">
        <f>IF(N92="nulová",J92,0)</f>
        <v>0</v>
      </c>
      <c r="BJ92" s="19" t="s">
        <v>84</v>
      </c>
      <c r="BK92" s="228">
        <f>ROUND(I92*H92,2)</f>
        <v>0</v>
      </c>
      <c r="BL92" s="19" t="s">
        <v>225</v>
      </c>
      <c r="BM92" s="227" t="s">
        <v>3079</v>
      </c>
    </row>
    <row r="93" s="2" customFormat="1">
      <c r="A93" s="40"/>
      <c r="B93" s="41"/>
      <c r="C93" s="42"/>
      <c r="D93" s="229" t="s">
        <v>227</v>
      </c>
      <c r="E93" s="42"/>
      <c r="F93" s="230" t="s">
        <v>3080</v>
      </c>
      <c r="G93" s="42"/>
      <c r="H93" s="42"/>
      <c r="I93" s="231"/>
      <c r="J93" s="42"/>
      <c r="K93" s="42"/>
      <c r="L93" s="46"/>
      <c r="M93" s="232"/>
      <c r="N93" s="233"/>
      <c r="O93" s="86"/>
      <c r="P93" s="86"/>
      <c r="Q93" s="86"/>
      <c r="R93" s="86"/>
      <c r="S93" s="86"/>
      <c r="T93" s="87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T93" s="19" t="s">
        <v>227</v>
      </c>
      <c r="AU93" s="19" t="s">
        <v>86</v>
      </c>
    </row>
    <row r="94" s="2" customFormat="1">
      <c r="A94" s="40"/>
      <c r="B94" s="41"/>
      <c r="C94" s="42"/>
      <c r="D94" s="234" t="s">
        <v>229</v>
      </c>
      <c r="E94" s="42"/>
      <c r="F94" s="235" t="s">
        <v>3081</v>
      </c>
      <c r="G94" s="42"/>
      <c r="H94" s="42"/>
      <c r="I94" s="231"/>
      <c r="J94" s="42"/>
      <c r="K94" s="42"/>
      <c r="L94" s="46"/>
      <c r="M94" s="232"/>
      <c r="N94" s="233"/>
      <c r="O94" s="86"/>
      <c r="P94" s="86"/>
      <c r="Q94" s="86"/>
      <c r="R94" s="86"/>
      <c r="S94" s="86"/>
      <c r="T94" s="87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T94" s="19" t="s">
        <v>229</v>
      </c>
      <c r="AU94" s="19" t="s">
        <v>86</v>
      </c>
    </row>
    <row r="95" s="2" customFormat="1">
      <c r="A95" s="40"/>
      <c r="B95" s="41"/>
      <c r="C95" s="42"/>
      <c r="D95" s="229" t="s">
        <v>275</v>
      </c>
      <c r="E95" s="42"/>
      <c r="F95" s="268" t="s">
        <v>3082</v>
      </c>
      <c r="G95" s="42"/>
      <c r="H95" s="42"/>
      <c r="I95" s="231"/>
      <c r="J95" s="42"/>
      <c r="K95" s="42"/>
      <c r="L95" s="46"/>
      <c r="M95" s="232"/>
      <c r="N95" s="233"/>
      <c r="O95" s="86"/>
      <c r="P95" s="86"/>
      <c r="Q95" s="86"/>
      <c r="R95" s="86"/>
      <c r="S95" s="86"/>
      <c r="T95" s="87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T95" s="19" t="s">
        <v>275</v>
      </c>
      <c r="AU95" s="19" t="s">
        <v>86</v>
      </c>
    </row>
    <row r="96" s="13" customFormat="1">
      <c r="A96" s="13"/>
      <c r="B96" s="236"/>
      <c r="C96" s="237"/>
      <c r="D96" s="229" t="s">
        <v>231</v>
      </c>
      <c r="E96" s="238" t="s">
        <v>19</v>
      </c>
      <c r="F96" s="239" t="s">
        <v>3083</v>
      </c>
      <c r="G96" s="237"/>
      <c r="H96" s="238" t="s">
        <v>19</v>
      </c>
      <c r="I96" s="240"/>
      <c r="J96" s="237"/>
      <c r="K96" s="237"/>
      <c r="L96" s="241"/>
      <c r="M96" s="242"/>
      <c r="N96" s="243"/>
      <c r="O96" s="243"/>
      <c r="P96" s="243"/>
      <c r="Q96" s="243"/>
      <c r="R96" s="243"/>
      <c r="S96" s="243"/>
      <c r="T96" s="244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45" t="s">
        <v>231</v>
      </c>
      <c r="AU96" s="245" t="s">
        <v>86</v>
      </c>
      <c r="AV96" s="13" t="s">
        <v>84</v>
      </c>
      <c r="AW96" s="13" t="s">
        <v>37</v>
      </c>
      <c r="AX96" s="13" t="s">
        <v>76</v>
      </c>
      <c r="AY96" s="245" t="s">
        <v>219</v>
      </c>
    </row>
    <row r="97" s="13" customFormat="1">
      <c r="A97" s="13"/>
      <c r="B97" s="236"/>
      <c r="C97" s="237"/>
      <c r="D97" s="229" t="s">
        <v>231</v>
      </c>
      <c r="E97" s="238" t="s">
        <v>19</v>
      </c>
      <c r="F97" s="239" t="s">
        <v>3084</v>
      </c>
      <c r="G97" s="237"/>
      <c r="H97" s="238" t="s">
        <v>19</v>
      </c>
      <c r="I97" s="240"/>
      <c r="J97" s="237"/>
      <c r="K97" s="237"/>
      <c r="L97" s="241"/>
      <c r="M97" s="242"/>
      <c r="N97" s="243"/>
      <c r="O97" s="243"/>
      <c r="P97" s="243"/>
      <c r="Q97" s="243"/>
      <c r="R97" s="243"/>
      <c r="S97" s="243"/>
      <c r="T97" s="244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45" t="s">
        <v>231</v>
      </c>
      <c r="AU97" s="245" t="s">
        <v>86</v>
      </c>
      <c r="AV97" s="13" t="s">
        <v>84</v>
      </c>
      <c r="AW97" s="13" t="s">
        <v>37</v>
      </c>
      <c r="AX97" s="13" t="s">
        <v>76</v>
      </c>
      <c r="AY97" s="245" t="s">
        <v>219</v>
      </c>
    </row>
    <row r="98" s="14" customFormat="1">
      <c r="A98" s="14"/>
      <c r="B98" s="246"/>
      <c r="C98" s="247"/>
      <c r="D98" s="229" t="s">
        <v>231</v>
      </c>
      <c r="E98" s="248" t="s">
        <v>19</v>
      </c>
      <c r="F98" s="249" t="s">
        <v>3085</v>
      </c>
      <c r="G98" s="247"/>
      <c r="H98" s="250">
        <v>1547.8320000000001</v>
      </c>
      <c r="I98" s="251"/>
      <c r="J98" s="247"/>
      <c r="K98" s="247"/>
      <c r="L98" s="252"/>
      <c r="M98" s="253"/>
      <c r="N98" s="254"/>
      <c r="O98" s="254"/>
      <c r="P98" s="254"/>
      <c r="Q98" s="254"/>
      <c r="R98" s="254"/>
      <c r="S98" s="254"/>
      <c r="T98" s="255"/>
      <c r="U98" s="14"/>
      <c r="V98" s="14"/>
      <c r="W98" s="14"/>
      <c r="X98" s="14"/>
      <c r="Y98" s="14"/>
      <c r="Z98" s="14"/>
      <c r="AA98" s="14"/>
      <c r="AB98" s="14"/>
      <c r="AC98" s="14"/>
      <c r="AD98" s="14"/>
      <c r="AE98" s="14"/>
      <c r="AT98" s="256" t="s">
        <v>231</v>
      </c>
      <c r="AU98" s="256" t="s">
        <v>86</v>
      </c>
      <c r="AV98" s="14" t="s">
        <v>86</v>
      </c>
      <c r="AW98" s="14" t="s">
        <v>37</v>
      </c>
      <c r="AX98" s="14" t="s">
        <v>76</v>
      </c>
      <c r="AY98" s="256" t="s">
        <v>219</v>
      </c>
    </row>
    <row r="99" s="14" customFormat="1">
      <c r="A99" s="14"/>
      <c r="B99" s="246"/>
      <c r="C99" s="247"/>
      <c r="D99" s="229" t="s">
        <v>231</v>
      </c>
      <c r="E99" s="248" t="s">
        <v>19</v>
      </c>
      <c r="F99" s="249" t="s">
        <v>3086</v>
      </c>
      <c r="G99" s="247"/>
      <c r="H99" s="250">
        <v>44.274999999999999</v>
      </c>
      <c r="I99" s="251"/>
      <c r="J99" s="247"/>
      <c r="K99" s="247"/>
      <c r="L99" s="252"/>
      <c r="M99" s="253"/>
      <c r="N99" s="254"/>
      <c r="O99" s="254"/>
      <c r="P99" s="254"/>
      <c r="Q99" s="254"/>
      <c r="R99" s="254"/>
      <c r="S99" s="254"/>
      <c r="T99" s="255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  <c r="AT99" s="256" t="s">
        <v>231</v>
      </c>
      <c r="AU99" s="256" t="s">
        <v>86</v>
      </c>
      <c r="AV99" s="14" t="s">
        <v>86</v>
      </c>
      <c r="AW99" s="14" t="s">
        <v>37</v>
      </c>
      <c r="AX99" s="14" t="s">
        <v>76</v>
      </c>
      <c r="AY99" s="256" t="s">
        <v>219</v>
      </c>
    </row>
    <row r="100" s="13" customFormat="1">
      <c r="A100" s="13"/>
      <c r="B100" s="236"/>
      <c r="C100" s="237"/>
      <c r="D100" s="229" t="s">
        <v>231</v>
      </c>
      <c r="E100" s="238" t="s">
        <v>19</v>
      </c>
      <c r="F100" s="239" t="s">
        <v>3087</v>
      </c>
      <c r="G100" s="237"/>
      <c r="H100" s="238" t="s">
        <v>19</v>
      </c>
      <c r="I100" s="240"/>
      <c r="J100" s="237"/>
      <c r="K100" s="237"/>
      <c r="L100" s="241"/>
      <c r="M100" s="242"/>
      <c r="N100" s="243"/>
      <c r="O100" s="243"/>
      <c r="P100" s="243"/>
      <c r="Q100" s="243"/>
      <c r="R100" s="243"/>
      <c r="S100" s="243"/>
      <c r="T100" s="244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45" t="s">
        <v>231</v>
      </c>
      <c r="AU100" s="245" t="s">
        <v>86</v>
      </c>
      <c r="AV100" s="13" t="s">
        <v>84</v>
      </c>
      <c r="AW100" s="13" t="s">
        <v>37</v>
      </c>
      <c r="AX100" s="13" t="s">
        <v>76</v>
      </c>
      <c r="AY100" s="245" t="s">
        <v>219</v>
      </c>
    </row>
    <row r="101" s="14" customFormat="1">
      <c r="A101" s="14"/>
      <c r="B101" s="246"/>
      <c r="C101" s="247"/>
      <c r="D101" s="229" t="s">
        <v>231</v>
      </c>
      <c r="E101" s="248" t="s">
        <v>19</v>
      </c>
      <c r="F101" s="249" t="s">
        <v>3088</v>
      </c>
      <c r="G101" s="247"/>
      <c r="H101" s="250">
        <v>3756.163</v>
      </c>
      <c r="I101" s="251"/>
      <c r="J101" s="247"/>
      <c r="K101" s="247"/>
      <c r="L101" s="252"/>
      <c r="M101" s="253"/>
      <c r="N101" s="254"/>
      <c r="O101" s="254"/>
      <c r="P101" s="254"/>
      <c r="Q101" s="254"/>
      <c r="R101" s="254"/>
      <c r="S101" s="254"/>
      <c r="T101" s="255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T101" s="256" t="s">
        <v>231</v>
      </c>
      <c r="AU101" s="256" t="s">
        <v>86</v>
      </c>
      <c r="AV101" s="14" t="s">
        <v>86</v>
      </c>
      <c r="AW101" s="14" t="s">
        <v>37</v>
      </c>
      <c r="AX101" s="14" t="s">
        <v>76</v>
      </c>
      <c r="AY101" s="256" t="s">
        <v>219</v>
      </c>
    </row>
    <row r="102" s="15" customFormat="1">
      <c r="A102" s="15"/>
      <c r="B102" s="257"/>
      <c r="C102" s="258"/>
      <c r="D102" s="229" t="s">
        <v>231</v>
      </c>
      <c r="E102" s="259" t="s">
        <v>3073</v>
      </c>
      <c r="F102" s="260" t="s">
        <v>236</v>
      </c>
      <c r="G102" s="258"/>
      <c r="H102" s="261">
        <v>5348.2700000000004</v>
      </c>
      <c r="I102" s="262"/>
      <c r="J102" s="258"/>
      <c r="K102" s="258"/>
      <c r="L102" s="263"/>
      <c r="M102" s="264"/>
      <c r="N102" s="265"/>
      <c r="O102" s="265"/>
      <c r="P102" s="265"/>
      <c r="Q102" s="265"/>
      <c r="R102" s="265"/>
      <c r="S102" s="265"/>
      <c r="T102" s="266"/>
      <c r="U102" s="15"/>
      <c r="V102" s="15"/>
      <c r="W102" s="15"/>
      <c r="X102" s="15"/>
      <c r="Y102" s="15"/>
      <c r="Z102" s="15"/>
      <c r="AA102" s="15"/>
      <c r="AB102" s="15"/>
      <c r="AC102" s="15"/>
      <c r="AD102" s="15"/>
      <c r="AE102" s="15"/>
      <c r="AT102" s="267" t="s">
        <v>231</v>
      </c>
      <c r="AU102" s="267" t="s">
        <v>86</v>
      </c>
      <c r="AV102" s="15" t="s">
        <v>225</v>
      </c>
      <c r="AW102" s="15" t="s">
        <v>37</v>
      </c>
      <c r="AX102" s="15" t="s">
        <v>84</v>
      </c>
      <c r="AY102" s="267" t="s">
        <v>219</v>
      </c>
    </row>
    <row r="103" s="2" customFormat="1" ht="21.75" customHeight="1">
      <c r="A103" s="40"/>
      <c r="B103" s="41"/>
      <c r="C103" s="216" t="s">
        <v>86</v>
      </c>
      <c r="D103" s="216" t="s">
        <v>221</v>
      </c>
      <c r="E103" s="217" t="s">
        <v>318</v>
      </c>
      <c r="F103" s="218" t="s">
        <v>319</v>
      </c>
      <c r="G103" s="219" t="s">
        <v>148</v>
      </c>
      <c r="H103" s="220">
        <v>5348.2700000000004</v>
      </c>
      <c r="I103" s="221"/>
      <c r="J103" s="222">
        <f>ROUND(I103*H103,2)</f>
        <v>0</v>
      </c>
      <c r="K103" s="218" t="s">
        <v>224</v>
      </c>
      <c r="L103" s="46"/>
      <c r="M103" s="223" t="s">
        <v>19</v>
      </c>
      <c r="N103" s="224" t="s">
        <v>47</v>
      </c>
      <c r="O103" s="86"/>
      <c r="P103" s="225">
        <f>O103*H103</f>
        <v>0</v>
      </c>
      <c r="Q103" s="225">
        <v>0</v>
      </c>
      <c r="R103" s="225">
        <f>Q103*H103</f>
        <v>0</v>
      </c>
      <c r="S103" s="225">
        <v>0</v>
      </c>
      <c r="T103" s="226">
        <f>S103*H103</f>
        <v>0</v>
      </c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R103" s="227" t="s">
        <v>225</v>
      </c>
      <c r="AT103" s="227" t="s">
        <v>221</v>
      </c>
      <c r="AU103" s="227" t="s">
        <v>86</v>
      </c>
      <c r="AY103" s="19" t="s">
        <v>219</v>
      </c>
      <c r="BE103" s="228">
        <f>IF(N103="základní",J103,0)</f>
        <v>0</v>
      </c>
      <c r="BF103" s="228">
        <f>IF(N103="snížená",J103,0)</f>
        <v>0</v>
      </c>
      <c r="BG103" s="228">
        <f>IF(N103="zákl. přenesená",J103,0)</f>
        <v>0</v>
      </c>
      <c r="BH103" s="228">
        <f>IF(N103="sníž. přenesená",J103,0)</f>
        <v>0</v>
      </c>
      <c r="BI103" s="228">
        <f>IF(N103="nulová",J103,0)</f>
        <v>0</v>
      </c>
      <c r="BJ103" s="19" t="s">
        <v>84</v>
      </c>
      <c r="BK103" s="228">
        <f>ROUND(I103*H103,2)</f>
        <v>0</v>
      </c>
      <c r="BL103" s="19" t="s">
        <v>225</v>
      </c>
      <c r="BM103" s="227" t="s">
        <v>3089</v>
      </c>
    </row>
    <row r="104" s="2" customFormat="1">
      <c r="A104" s="40"/>
      <c r="B104" s="41"/>
      <c r="C104" s="42"/>
      <c r="D104" s="229" t="s">
        <v>227</v>
      </c>
      <c r="E104" s="42"/>
      <c r="F104" s="230" t="s">
        <v>321</v>
      </c>
      <c r="G104" s="42"/>
      <c r="H104" s="42"/>
      <c r="I104" s="231"/>
      <c r="J104" s="42"/>
      <c r="K104" s="42"/>
      <c r="L104" s="46"/>
      <c r="M104" s="232"/>
      <c r="N104" s="233"/>
      <c r="O104" s="86"/>
      <c r="P104" s="86"/>
      <c r="Q104" s="86"/>
      <c r="R104" s="86"/>
      <c r="S104" s="86"/>
      <c r="T104" s="87"/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T104" s="19" t="s">
        <v>227</v>
      </c>
      <c r="AU104" s="19" t="s">
        <v>86</v>
      </c>
    </row>
    <row r="105" s="2" customFormat="1">
      <c r="A105" s="40"/>
      <c r="B105" s="41"/>
      <c r="C105" s="42"/>
      <c r="D105" s="234" t="s">
        <v>229</v>
      </c>
      <c r="E105" s="42"/>
      <c r="F105" s="235" t="s">
        <v>322</v>
      </c>
      <c r="G105" s="42"/>
      <c r="H105" s="42"/>
      <c r="I105" s="231"/>
      <c r="J105" s="42"/>
      <c r="K105" s="42"/>
      <c r="L105" s="46"/>
      <c r="M105" s="232"/>
      <c r="N105" s="233"/>
      <c r="O105" s="86"/>
      <c r="P105" s="86"/>
      <c r="Q105" s="86"/>
      <c r="R105" s="86"/>
      <c r="S105" s="86"/>
      <c r="T105" s="87"/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T105" s="19" t="s">
        <v>229</v>
      </c>
      <c r="AU105" s="19" t="s">
        <v>86</v>
      </c>
    </row>
    <row r="106" s="13" customFormat="1">
      <c r="A106" s="13"/>
      <c r="B106" s="236"/>
      <c r="C106" s="237"/>
      <c r="D106" s="229" t="s">
        <v>231</v>
      </c>
      <c r="E106" s="238" t="s">
        <v>19</v>
      </c>
      <c r="F106" s="239" t="s">
        <v>3090</v>
      </c>
      <c r="G106" s="237"/>
      <c r="H106" s="238" t="s">
        <v>19</v>
      </c>
      <c r="I106" s="240"/>
      <c r="J106" s="237"/>
      <c r="K106" s="237"/>
      <c r="L106" s="241"/>
      <c r="M106" s="242"/>
      <c r="N106" s="243"/>
      <c r="O106" s="243"/>
      <c r="P106" s="243"/>
      <c r="Q106" s="243"/>
      <c r="R106" s="243"/>
      <c r="S106" s="243"/>
      <c r="T106" s="244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45" t="s">
        <v>231</v>
      </c>
      <c r="AU106" s="245" t="s">
        <v>86</v>
      </c>
      <c r="AV106" s="13" t="s">
        <v>84</v>
      </c>
      <c r="AW106" s="13" t="s">
        <v>37</v>
      </c>
      <c r="AX106" s="13" t="s">
        <v>76</v>
      </c>
      <c r="AY106" s="245" t="s">
        <v>219</v>
      </c>
    </row>
    <row r="107" s="14" customFormat="1">
      <c r="A107" s="14"/>
      <c r="B107" s="246"/>
      <c r="C107" s="247"/>
      <c r="D107" s="229" t="s">
        <v>231</v>
      </c>
      <c r="E107" s="248" t="s">
        <v>19</v>
      </c>
      <c r="F107" s="249" t="s">
        <v>3073</v>
      </c>
      <c r="G107" s="247"/>
      <c r="H107" s="250">
        <v>5348.2700000000004</v>
      </c>
      <c r="I107" s="251"/>
      <c r="J107" s="247"/>
      <c r="K107" s="247"/>
      <c r="L107" s="252"/>
      <c r="M107" s="253"/>
      <c r="N107" s="254"/>
      <c r="O107" s="254"/>
      <c r="P107" s="254"/>
      <c r="Q107" s="254"/>
      <c r="R107" s="254"/>
      <c r="S107" s="254"/>
      <c r="T107" s="255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T107" s="256" t="s">
        <v>231</v>
      </c>
      <c r="AU107" s="256" t="s">
        <v>86</v>
      </c>
      <c r="AV107" s="14" t="s">
        <v>86</v>
      </c>
      <c r="AW107" s="14" t="s">
        <v>37</v>
      </c>
      <c r="AX107" s="14" t="s">
        <v>76</v>
      </c>
      <c r="AY107" s="256" t="s">
        <v>219</v>
      </c>
    </row>
    <row r="108" s="15" customFormat="1">
      <c r="A108" s="15"/>
      <c r="B108" s="257"/>
      <c r="C108" s="258"/>
      <c r="D108" s="229" t="s">
        <v>231</v>
      </c>
      <c r="E108" s="259" t="s">
        <v>3075</v>
      </c>
      <c r="F108" s="260" t="s">
        <v>236</v>
      </c>
      <c r="G108" s="258"/>
      <c r="H108" s="261">
        <v>5348.2700000000004</v>
      </c>
      <c r="I108" s="262"/>
      <c r="J108" s="258"/>
      <c r="K108" s="258"/>
      <c r="L108" s="263"/>
      <c r="M108" s="264"/>
      <c r="N108" s="265"/>
      <c r="O108" s="265"/>
      <c r="P108" s="265"/>
      <c r="Q108" s="265"/>
      <c r="R108" s="265"/>
      <c r="S108" s="265"/>
      <c r="T108" s="266"/>
      <c r="U108" s="15"/>
      <c r="V108" s="15"/>
      <c r="W108" s="15"/>
      <c r="X108" s="15"/>
      <c r="Y108" s="15"/>
      <c r="Z108" s="15"/>
      <c r="AA108" s="15"/>
      <c r="AB108" s="15"/>
      <c r="AC108" s="15"/>
      <c r="AD108" s="15"/>
      <c r="AE108" s="15"/>
      <c r="AT108" s="267" t="s">
        <v>231</v>
      </c>
      <c r="AU108" s="267" t="s">
        <v>86</v>
      </c>
      <c r="AV108" s="15" t="s">
        <v>225</v>
      </c>
      <c r="AW108" s="15" t="s">
        <v>37</v>
      </c>
      <c r="AX108" s="15" t="s">
        <v>84</v>
      </c>
      <c r="AY108" s="267" t="s">
        <v>219</v>
      </c>
    </row>
    <row r="109" s="2" customFormat="1" ht="24.15" customHeight="1">
      <c r="A109" s="40"/>
      <c r="B109" s="41"/>
      <c r="C109" s="216" t="s">
        <v>111</v>
      </c>
      <c r="D109" s="216" t="s">
        <v>221</v>
      </c>
      <c r="E109" s="217" t="s">
        <v>328</v>
      </c>
      <c r="F109" s="218" t="s">
        <v>329</v>
      </c>
      <c r="G109" s="219" t="s">
        <v>148</v>
      </c>
      <c r="H109" s="220">
        <v>42786.160000000003</v>
      </c>
      <c r="I109" s="221"/>
      <c r="J109" s="222">
        <f>ROUND(I109*H109,2)</f>
        <v>0</v>
      </c>
      <c r="K109" s="218" t="s">
        <v>224</v>
      </c>
      <c r="L109" s="46"/>
      <c r="M109" s="223" t="s">
        <v>19</v>
      </c>
      <c r="N109" s="224" t="s">
        <v>47</v>
      </c>
      <c r="O109" s="86"/>
      <c r="P109" s="225">
        <f>O109*H109</f>
        <v>0</v>
      </c>
      <c r="Q109" s="225">
        <v>0</v>
      </c>
      <c r="R109" s="225">
        <f>Q109*H109</f>
        <v>0</v>
      </c>
      <c r="S109" s="225">
        <v>0</v>
      </c>
      <c r="T109" s="226">
        <f>S109*H109</f>
        <v>0</v>
      </c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R109" s="227" t="s">
        <v>225</v>
      </c>
      <c r="AT109" s="227" t="s">
        <v>221</v>
      </c>
      <c r="AU109" s="227" t="s">
        <v>86</v>
      </c>
      <c r="AY109" s="19" t="s">
        <v>219</v>
      </c>
      <c r="BE109" s="228">
        <f>IF(N109="základní",J109,0)</f>
        <v>0</v>
      </c>
      <c r="BF109" s="228">
        <f>IF(N109="snížená",J109,0)</f>
        <v>0</v>
      </c>
      <c r="BG109" s="228">
        <f>IF(N109="zákl. přenesená",J109,0)</f>
        <v>0</v>
      </c>
      <c r="BH109" s="228">
        <f>IF(N109="sníž. přenesená",J109,0)</f>
        <v>0</v>
      </c>
      <c r="BI109" s="228">
        <f>IF(N109="nulová",J109,0)</f>
        <v>0</v>
      </c>
      <c r="BJ109" s="19" t="s">
        <v>84</v>
      </c>
      <c r="BK109" s="228">
        <f>ROUND(I109*H109,2)</f>
        <v>0</v>
      </c>
      <c r="BL109" s="19" t="s">
        <v>225</v>
      </c>
      <c r="BM109" s="227" t="s">
        <v>3091</v>
      </c>
    </row>
    <row r="110" s="2" customFormat="1">
      <c r="A110" s="40"/>
      <c r="B110" s="41"/>
      <c r="C110" s="42"/>
      <c r="D110" s="229" t="s">
        <v>227</v>
      </c>
      <c r="E110" s="42"/>
      <c r="F110" s="230" t="s">
        <v>331</v>
      </c>
      <c r="G110" s="42"/>
      <c r="H110" s="42"/>
      <c r="I110" s="231"/>
      <c r="J110" s="42"/>
      <c r="K110" s="42"/>
      <c r="L110" s="46"/>
      <c r="M110" s="232"/>
      <c r="N110" s="233"/>
      <c r="O110" s="86"/>
      <c r="P110" s="86"/>
      <c r="Q110" s="86"/>
      <c r="R110" s="86"/>
      <c r="S110" s="86"/>
      <c r="T110" s="87"/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T110" s="19" t="s">
        <v>227</v>
      </c>
      <c r="AU110" s="19" t="s">
        <v>86</v>
      </c>
    </row>
    <row r="111" s="2" customFormat="1">
      <c r="A111" s="40"/>
      <c r="B111" s="41"/>
      <c r="C111" s="42"/>
      <c r="D111" s="234" t="s">
        <v>229</v>
      </c>
      <c r="E111" s="42"/>
      <c r="F111" s="235" t="s">
        <v>332</v>
      </c>
      <c r="G111" s="42"/>
      <c r="H111" s="42"/>
      <c r="I111" s="231"/>
      <c r="J111" s="42"/>
      <c r="K111" s="42"/>
      <c r="L111" s="46"/>
      <c r="M111" s="232"/>
      <c r="N111" s="233"/>
      <c r="O111" s="86"/>
      <c r="P111" s="86"/>
      <c r="Q111" s="86"/>
      <c r="R111" s="86"/>
      <c r="S111" s="86"/>
      <c r="T111" s="87"/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T111" s="19" t="s">
        <v>229</v>
      </c>
      <c r="AU111" s="19" t="s">
        <v>86</v>
      </c>
    </row>
    <row r="112" s="14" customFormat="1">
      <c r="A112" s="14"/>
      <c r="B112" s="246"/>
      <c r="C112" s="247"/>
      <c r="D112" s="229" t="s">
        <v>231</v>
      </c>
      <c r="E112" s="248" t="s">
        <v>19</v>
      </c>
      <c r="F112" s="249" t="s">
        <v>3092</v>
      </c>
      <c r="G112" s="247"/>
      <c r="H112" s="250">
        <v>42786.160000000003</v>
      </c>
      <c r="I112" s="251"/>
      <c r="J112" s="247"/>
      <c r="K112" s="247"/>
      <c r="L112" s="252"/>
      <c r="M112" s="253"/>
      <c r="N112" s="254"/>
      <c r="O112" s="254"/>
      <c r="P112" s="254"/>
      <c r="Q112" s="254"/>
      <c r="R112" s="254"/>
      <c r="S112" s="254"/>
      <c r="T112" s="255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T112" s="256" t="s">
        <v>231</v>
      </c>
      <c r="AU112" s="256" t="s">
        <v>86</v>
      </c>
      <c r="AV112" s="14" t="s">
        <v>86</v>
      </c>
      <c r="AW112" s="14" t="s">
        <v>37</v>
      </c>
      <c r="AX112" s="14" t="s">
        <v>84</v>
      </c>
      <c r="AY112" s="256" t="s">
        <v>219</v>
      </c>
    </row>
    <row r="113" s="2" customFormat="1" ht="21.75" customHeight="1">
      <c r="A113" s="40"/>
      <c r="B113" s="41"/>
      <c r="C113" s="216" t="s">
        <v>225</v>
      </c>
      <c r="D113" s="216" t="s">
        <v>221</v>
      </c>
      <c r="E113" s="217" t="s">
        <v>3093</v>
      </c>
      <c r="F113" s="218" t="s">
        <v>3094</v>
      </c>
      <c r="G113" s="219" t="s">
        <v>148</v>
      </c>
      <c r="H113" s="220">
        <v>5348.2700000000004</v>
      </c>
      <c r="I113" s="221"/>
      <c r="J113" s="222">
        <f>ROUND(I113*H113,2)</f>
        <v>0</v>
      </c>
      <c r="K113" s="218" t="s">
        <v>224</v>
      </c>
      <c r="L113" s="46"/>
      <c r="M113" s="223" t="s">
        <v>19</v>
      </c>
      <c r="N113" s="224" t="s">
        <v>47</v>
      </c>
      <c r="O113" s="86"/>
      <c r="P113" s="225">
        <f>O113*H113</f>
        <v>0</v>
      </c>
      <c r="Q113" s="225">
        <v>0</v>
      </c>
      <c r="R113" s="225">
        <f>Q113*H113</f>
        <v>0</v>
      </c>
      <c r="S113" s="225">
        <v>0</v>
      </c>
      <c r="T113" s="226">
        <f>S113*H113</f>
        <v>0</v>
      </c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R113" s="227" t="s">
        <v>225</v>
      </c>
      <c r="AT113" s="227" t="s">
        <v>221</v>
      </c>
      <c r="AU113" s="227" t="s">
        <v>86</v>
      </c>
      <c r="AY113" s="19" t="s">
        <v>219</v>
      </c>
      <c r="BE113" s="228">
        <f>IF(N113="základní",J113,0)</f>
        <v>0</v>
      </c>
      <c r="BF113" s="228">
        <f>IF(N113="snížená",J113,0)</f>
        <v>0</v>
      </c>
      <c r="BG113" s="228">
        <f>IF(N113="zákl. přenesená",J113,0)</f>
        <v>0</v>
      </c>
      <c r="BH113" s="228">
        <f>IF(N113="sníž. přenesená",J113,0)</f>
        <v>0</v>
      </c>
      <c r="BI113" s="228">
        <f>IF(N113="nulová",J113,0)</f>
        <v>0</v>
      </c>
      <c r="BJ113" s="19" t="s">
        <v>84</v>
      </c>
      <c r="BK113" s="228">
        <f>ROUND(I113*H113,2)</f>
        <v>0</v>
      </c>
      <c r="BL113" s="19" t="s">
        <v>225</v>
      </c>
      <c r="BM113" s="227" t="s">
        <v>3095</v>
      </c>
    </row>
    <row r="114" s="2" customFormat="1">
      <c r="A114" s="40"/>
      <c r="B114" s="41"/>
      <c r="C114" s="42"/>
      <c r="D114" s="229" t="s">
        <v>227</v>
      </c>
      <c r="E114" s="42"/>
      <c r="F114" s="230" t="s">
        <v>3096</v>
      </c>
      <c r="G114" s="42"/>
      <c r="H114" s="42"/>
      <c r="I114" s="231"/>
      <c r="J114" s="42"/>
      <c r="K114" s="42"/>
      <c r="L114" s="46"/>
      <c r="M114" s="232"/>
      <c r="N114" s="233"/>
      <c r="O114" s="86"/>
      <c r="P114" s="86"/>
      <c r="Q114" s="86"/>
      <c r="R114" s="86"/>
      <c r="S114" s="86"/>
      <c r="T114" s="87"/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T114" s="19" t="s">
        <v>227</v>
      </c>
      <c r="AU114" s="19" t="s">
        <v>86</v>
      </c>
    </row>
    <row r="115" s="2" customFormat="1">
      <c r="A115" s="40"/>
      <c r="B115" s="41"/>
      <c r="C115" s="42"/>
      <c r="D115" s="234" t="s">
        <v>229</v>
      </c>
      <c r="E115" s="42"/>
      <c r="F115" s="235" t="s">
        <v>3097</v>
      </c>
      <c r="G115" s="42"/>
      <c r="H115" s="42"/>
      <c r="I115" s="231"/>
      <c r="J115" s="42"/>
      <c r="K115" s="42"/>
      <c r="L115" s="46"/>
      <c r="M115" s="232"/>
      <c r="N115" s="233"/>
      <c r="O115" s="86"/>
      <c r="P115" s="86"/>
      <c r="Q115" s="86"/>
      <c r="R115" s="86"/>
      <c r="S115" s="86"/>
      <c r="T115" s="87"/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T115" s="19" t="s">
        <v>229</v>
      </c>
      <c r="AU115" s="19" t="s">
        <v>86</v>
      </c>
    </row>
    <row r="116" s="13" customFormat="1">
      <c r="A116" s="13"/>
      <c r="B116" s="236"/>
      <c r="C116" s="237"/>
      <c r="D116" s="229" t="s">
        <v>231</v>
      </c>
      <c r="E116" s="238" t="s">
        <v>19</v>
      </c>
      <c r="F116" s="239" t="s">
        <v>3098</v>
      </c>
      <c r="G116" s="237"/>
      <c r="H116" s="238" t="s">
        <v>19</v>
      </c>
      <c r="I116" s="240"/>
      <c r="J116" s="237"/>
      <c r="K116" s="237"/>
      <c r="L116" s="241"/>
      <c r="M116" s="242"/>
      <c r="N116" s="243"/>
      <c r="O116" s="243"/>
      <c r="P116" s="243"/>
      <c r="Q116" s="243"/>
      <c r="R116" s="243"/>
      <c r="S116" s="243"/>
      <c r="T116" s="244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45" t="s">
        <v>231</v>
      </c>
      <c r="AU116" s="245" t="s">
        <v>86</v>
      </c>
      <c r="AV116" s="13" t="s">
        <v>84</v>
      </c>
      <c r="AW116" s="13" t="s">
        <v>37</v>
      </c>
      <c r="AX116" s="13" t="s">
        <v>76</v>
      </c>
      <c r="AY116" s="245" t="s">
        <v>219</v>
      </c>
    </row>
    <row r="117" s="14" customFormat="1">
      <c r="A117" s="14"/>
      <c r="B117" s="246"/>
      <c r="C117" s="247"/>
      <c r="D117" s="229" t="s">
        <v>231</v>
      </c>
      <c r="E117" s="248" t="s">
        <v>19</v>
      </c>
      <c r="F117" s="249" t="s">
        <v>3075</v>
      </c>
      <c r="G117" s="247"/>
      <c r="H117" s="250">
        <v>5348.2700000000004</v>
      </c>
      <c r="I117" s="251"/>
      <c r="J117" s="247"/>
      <c r="K117" s="247"/>
      <c r="L117" s="252"/>
      <c r="M117" s="253"/>
      <c r="N117" s="254"/>
      <c r="O117" s="254"/>
      <c r="P117" s="254"/>
      <c r="Q117" s="254"/>
      <c r="R117" s="254"/>
      <c r="S117" s="254"/>
      <c r="T117" s="255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T117" s="256" t="s">
        <v>231</v>
      </c>
      <c r="AU117" s="256" t="s">
        <v>86</v>
      </c>
      <c r="AV117" s="14" t="s">
        <v>86</v>
      </c>
      <c r="AW117" s="14" t="s">
        <v>37</v>
      </c>
      <c r="AX117" s="14" t="s">
        <v>84</v>
      </c>
      <c r="AY117" s="256" t="s">
        <v>219</v>
      </c>
    </row>
    <row r="118" s="2" customFormat="1" ht="21.75" customHeight="1">
      <c r="A118" s="40"/>
      <c r="B118" s="41"/>
      <c r="C118" s="216" t="s">
        <v>254</v>
      </c>
      <c r="D118" s="216" t="s">
        <v>221</v>
      </c>
      <c r="E118" s="217" t="s">
        <v>3099</v>
      </c>
      <c r="F118" s="218" t="s">
        <v>3100</v>
      </c>
      <c r="G118" s="219" t="s">
        <v>148</v>
      </c>
      <c r="H118" s="220">
        <v>5348.2700000000004</v>
      </c>
      <c r="I118" s="221"/>
      <c r="J118" s="222">
        <f>ROUND(I118*H118,2)</f>
        <v>0</v>
      </c>
      <c r="K118" s="218" t="s">
        <v>224</v>
      </c>
      <c r="L118" s="46"/>
      <c r="M118" s="223" t="s">
        <v>19</v>
      </c>
      <c r="N118" s="224" t="s">
        <v>47</v>
      </c>
      <c r="O118" s="86"/>
      <c r="P118" s="225">
        <f>O118*H118</f>
        <v>0</v>
      </c>
      <c r="Q118" s="225">
        <v>0</v>
      </c>
      <c r="R118" s="225">
        <f>Q118*H118</f>
        <v>0</v>
      </c>
      <c r="S118" s="225">
        <v>0</v>
      </c>
      <c r="T118" s="226">
        <f>S118*H118</f>
        <v>0</v>
      </c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R118" s="227" t="s">
        <v>225</v>
      </c>
      <c r="AT118" s="227" t="s">
        <v>221</v>
      </c>
      <c r="AU118" s="227" t="s">
        <v>86</v>
      </c>
      <c r="AY118" s="19" t="s">
        <v>219</v>
      </c>
      <c r="BE118" s="228">
        <f>IF(N118="základní",J118,0)</f>
        <v>0</v>
      </c>
      <c r="BF118" s="228">
        <f>IF(N118="snížená",J118,0)</f>
        <v>0</v>
      </c>
      <c r="BG118" s="228">
        <f>IF(N118="zákl. přenesená",J118,0)</f>
        <v>0</v>
      </c>
      <c r="BH118" s="228">
        <f>IF(N118="sníž. přenesená",J118,0)</f>
        <v>0</v>
      </c>
      <c r="BI118" s="228">
        <f>IF(N118="nulová",J118,0)</f>
        <v>0</v>
      </c>
      <c r="BJ118" s="19" t="s">
        <v>84</v>
      </c>
      <c r="BK118" s="228">
        <f>ROUND(I118*H118,2)</f>
        <v>0</v>
      </c>
      <c r="BL118" s="19" t="s">
        <v>225</v>
      </c>
      <c r="BM118" s="227" t="s">
        <v>3101</v>
      </c>
    </row>
    <row r="119" s="2" customFormat="1">
      <c r="A119" s="40"/>
      <c r="B119" s="41"/>
      <c r="C119" s="42"/>
      <c r="D119" s="229" t="s">
        <v>227</v>
      </c>
      <c r="E119" s="42"/>
      <c r="F119" s="230" t="s">
        <v>3102</v>
      </c>
      <c r="G119" s="42"/>
      <c r="H119" s="42"/>
      <c r="I119" s="231"/>
      <c r="J119" s="42"/>
      <c r="K119" s="42"/>
      <c r="L119" s="46"/>
      <c r="M119" s="232"/>
      <c r="N119" s="233"/>
      <c r="O119" s="86"/>
      <c r="P119" s="86"/>
      <c r="Q119" s="86"/>
      <c r="R119" s="86"/>
      <c r="S119" s="86"/>
      <c r="T119" s="87"/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T119" s="19" t="s">
        <v>227</v>
      </c>
      <c r="AU119" s="19" t="s">
        <v>86</v>
      </c>
    </row>
    <row r="120" s="2" customFormat="1">
      <c r="A120" s="40"/>
      <c r="B120" s="41"/>
      <c r="C120" s="42"/>
      <c r="D120" s="234" t="s">
        <v>229</v>
      </c>
      <c r="E120" s="42"/>
      <c r="F120" s="235" t="s">
        <v>3103</v>
      </c>
      <c r="G120" s="42"/>
      <c r="H120" s="42"/>
      <c r="I120" s="231"/>
      <c r="J120" s="42"/>
      <c r="K120" s="42"/>
      <c r="L120" s="46"/>
      <c r="M120" s="232"/>
      <c r="N120" s="233"/>
      <c r="O120" s="86"/>
      <c r="P120" s="86"/>
      <c r="Q120" s="86"/>
      <c r="R120" s="86"/>
      <c r="S120" s="86"/>
      <c r="T120" s="87"/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T120" s="19" t="s">
        <v>229</v>
      </c>
      <c r="AU120" s="19" t="s">
        <v>86</v>
      </c>
    </row>
    <row r="121" s="13" customFormat="1">
      <c r="A121" s="13"/>
      <c r="B121" s="236"/>
      <c r="C121" s="237"/>
      <c r="D121" s="229" t="s">
        <v>231</v>
      </c>
      <c r="E121" s="238" t="s">
        <v>19</v>
      </c>
      <c r="F121" s="239" t="s">
        <v>3104</v>
      </c>
      <c r="G121" s="237"/>
      <c r="H121" s="238" t="s">
        <v>19</v>
      </c>
      <c r="I121" s="240"/>
      <c r="J121" s="237"/>
      <c r="K121" s="237"/>
      <c r="L121" s="241"/>
      <c r="M121" s="242"/>
      <c r="N121" s="243"/>
      <c r="O121" s="243"/>
      <c r="P121" s="243"/>
      <c r="Q121" s="243"/>
      <c r="R121" s="243"/>
      <c r="S121" s="243"/>
      <c r="T121" s="244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45" t="s">
        <v>231</v>
      </c>
      <c r="AU121" s="245" t="s">
        <v>86</v>
      </c>
      <c r="AV121" s="13" t="s">
        <v>84</v>
      </c>
      <c r="AW121" s="13" t="s">
        <v>37</v>
      </c>
      <c r="AX121" s="13" t="s">
        <v>76</v>
      </c>
      <c r="AY121" s="245" t="s">
        <v>219</v>
      </c>
    </row>
    <row r="122" s="14" customFormat="1">
      <c r="A122" s="14"/>
      <c r="B122" s="246"/>
      <c r="C122" s="247"/>
      <c r="D122" s="229" t="s">
        <v>231</v>
      </c>
      <c r="E122" s="248" t="s">
        <v>19</v>
      </c>
      <c r="F122" s="249" t="s">
        <v>3075</v>
      </c>
      <c r="G122" s="247"/>
      <c r="H122" s="250">
        <v>5348.2700000000004</v>
      </c>
      <c r="I122" s="251"/>
      <c r="J122" s="247"/>
      <c r="K122" s="247"/>
      <c r="L122" s="252"/>
      <c r="M122" s="253"/>
      <c r="N122" s="254"/>
      <c r="O122" s="254"/>
      <c r="P122" s="254"/>
      <c r="Q122" s="254"/>
      <c r="R122" s="254"/>
      <c r="S122" s="254"/>
      <c r="T122" s="255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56" t="s">
        <v>231</v>
      </c>
      <c r="AU122" s="256" t="s">
        <v>86</v>
      </c>
      <c r="AV122" s="14" t="s">
        <v>86</v>
      </c>
      <c r="AW122" s="14" t="s">
        <v>37</v>
      </c>
      <c r="AX122" s="14" t="s">
        <v>84</v>
      </c>
      <c r="AY122" s="256" t="s">
        <v>219</v>
      </c>
    </row>
    <row r="123" s="2" customFormat="1" ht="16.5" customHeight="1">
      <c r="A123" s="40"/>
      <c r="B123" s="41"/>
      <c r="C123" s="216" t="s">
        <v>261</v>
      </c>
      <c r="D123" s="216" t="s">
        <v>221</v>
      </c>
      <c r="E123" s="217" t="s">
        <v>342</v>
      </c>
      <c r="F123" s="218" t="s">
        <v>343</v>
      </c>
      <c r="G123" s="219" t="s">
        <v>182</v>
      </c>
      <c r="H123" s="220">
        <v>10161.713</v>
      </c>
      <c r="I123" s="221"/>
      <c r="J123" s="222">
        <f>ROUND(I123*H123,2)</f>
        <v>0</v>
      </c>
      <c r="K123" s="218" t="s">
        <v>224</v>
      </c>
      <c r="L123" s="46"/>
      <c r="M123" s="223" t="s">
        <v>19</v>
      </c>
      <c r="N123" s="224" t="s">
        <v>47</v>
      </c>
      <c r="O123" s="86"/>
      <c r="P123" s="225">
        <f>O123*H123</f>
        <v>0</v>
      </c>
      <c r="Q123" s="225">
        <v>0</v>
      </c>
      <c r="R123" s="225">
        <f>Q123*H123</f>
        <v>0</v>
      </c>
      <c r="S123" s="225">
        <v>0</v>
      </c>
      <c r="T123" s="226">
        <f>S123*H123</f>
        <v>0</v>
      </c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R123" s="227" t="s">
        <v>225</v>
      </c>
      <c r="AT123" s="227" t="s">
        <v>221</v>
      </c>
      <c r="AU123" s="227" t="s">
        <v>86</v>
      </c>
      <c r="AY123" s="19" t="s">
        <v>219</v>
      </c>
      <c r="BE123" s="228">
        <f>IF(N123="základní",J123,0)</f>
        <v>0</v>
      </c>
      <c r="BF123" s="228">
        <f>IF(N123="snížená",J123,0)</f>
        <v>0</v>
      </c>
      <c r="BG123" s="228">
        <f>IF(N123="zákl. přenesená",J123,0)</f>
        <v>0</v>
      </c>
      <c r="BH123" s="228">
        <f>IF(N123="sníž. přenesená",J123,0)</f>
        <v>0</v>
      </c>
      <c r="BI123" s="228">
        <f>IF(N123="nulová",J123,0)</f>
        <v>0</v>
      </c>
      <c r="BJ123" s="19" t="s">
        <v>84</v>
      </c>
      <c r="BK123" s="228">
        <f>ROUND(I123*H123,2)</f>
        <v>0</v>
      </c>
      <c r="BL123" s="19" t="s">
        <v>225</v>
      </c>
      <c r="BM123" s="227" t="s">
        <v>3105</v>
      </c>
    </row>
    <row r="124" s="2" customFormat="1">
      <c r="A124" s="40"/>
      <c r="B124" s="41"/>
      <c r="C124" s="42"/>
      <c r="D124" s="229" t="s">
        <v>227</v>
      </c>
      <c r="E124" s="42"/>
      <c r="F124" s="230" t="s">
        <v>345</v>
      </c>
      <c r="G124" s="42"/>
      <c r="H124" s="42"/>
      <c r="I124" s="231"/>
      <c r="J124" s="42"/>
      <c r="K124" s="42"/>
      <c r="L124" s="46"/>
      <c r="M124" s="232"/>
      <c r="N124" s="233"/>
      <c r="O124" s="86"/>
      <c r="P124" s="86"/>
      <c r="Q124" s="86"/>
      <c r="R124" s="86"/>
      <c r="S124" s="86"/>
      <c r="T124" s="87"/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T124" s="19" t="s">
        <v>227</v>
      </c>
      <c r="AU124" s="19" t="s">
        <v>86</v>
      </c>
    </row>
    <row r="125" s="2" customFormat="1">
      <c r="A125" s="40"/>
      <c r="B125" s="41"/>
      <c r="C125" s="42"/>
      <c r="D125" s="234" t="s">
        <v>229</v>
      </c>
      <c r="E125" s="42"/>
      <c r="F125" s="235" t="s">
        <v>346</v>
      </c>
      <c r="G125" s="42"/>
      <c r="H125" s="42"/>
      <c r="I125" s="231"/>
      <c r="J125" s="42"/>
      <c r="K125" s="42"/>
      <c r="L125" s="46"/>
      <c r="M125" s="232"/>
      <c r="N125" s="233"/>
      <c r="O125" s="86"/>
      <c r="P125" s="86"/>
      <c r="Q125" s="86"/>
      <c r="R125" s="86"/>
      <c r="S125" s="86"/>
      <c r="T125" s="87"/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T125" s="19" t="s">
        <v>229</v>
      </c>
      <c r="AU125" s="19" t="s">
        <v>86</v>
      </c>
    </row>
    <row r="126" s="14" customFormat="1">
      <c r="A126" s="14"/>
      <c r="B126" s="246"/>
      <c r="C126" s="247"/>
      <c r="D126" s="229" t="s">
        <v>231</v>
      </c>
      <c r="E126" s="248" t="s">
        <v>19</v>
      </c>
      <c r="F126" s="249" t="s">
        <v>3106</v>
      </c>
      <c r="G126" s="247"/>
      <c r="H126" s="250">
        <v>10161.713</v>
      </c>
      <c r="I126" s="251"/>
      <c r="J126" s="247"/>
      <c r="K126" s="247"/>
      <c r="L126" s="252"/>
      <c r="M126" s="253"/>
      <c r="N126" s="254"/>
      <c r="O126" s="254"/>
      <c r="P126" s="254"/>
      <c r="Q126" s="254"/>
      <c r="R126" s="254"/>
      <c r="S126" s="254"/>
      <c r="T126" s="255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56" t="s">
        <v>231</v>
      </c>
      <c r="AU126" s="256" t="s">
        <v>86</v>
      </c>
      <c r="AV126" s="14" t="s">
        <v>86</v>
      </c>
      <c r="AW126" s="14" t="s">
        <v>37</v>
      </c>
      <c r="AX126" s="14" t="s">
        <v>84</v>
      </c>
      <c r="AY126" s="256" t="s">
        <v>219</v>
      </c>
    </row>
    <row r="127" s="2" customFormat="1" ht="16.5" customHeight="1">
      <c r="A127" s="40"/>
      <c r="B127" s="41"/>
      <c r="C127" s="216" t="s">
        <v>269</v>
      </c>
      <c r="D127" s="216" t="s">
        <v>221</v>
      </c>
      <c r="E127" s="217" t="s">
        <v>3107</v>
      </c>
      <c r="F127" s="218" t="s">
        <v>3108</v>
      </c>
      <c r="G127" s="219" t="s">
        <v>148</v>
      </c>
      <c r="H127" s="220">
        <v>5348.2700000000004</v>
      </c>
      <c r="I127" s="221"/>
      <c r="J127" s="222">
        <f>ROUND(I127*H127,2)</f>
        <v>0</v>
      </c>
      <c r="K127" s="218" t="s">
        <v>19</v>
      </c>
      <c r="L127" s="46"/>
      <c r="M127" s="223" t="s">
        <v>19</v>
      </c>
      <c r="N127" s="224" t="s">
        <v>47</v>
      </c>
      <c r="O127" s="86"/>
      <c r="P127" s="225">
        <f>O127*H127</f>
        <v>0</v>
      </c>
      <c r="Q127" s="225">
        <v>0</v>
      </c>
      <c r="R127" s="225">
        <f>Q127*H127</f>
        <v>0</v>
      </c>
      <c r="S127" s="225">
        <v>0</v>
      </c>
      <c r="T127" s="226">
        <f>S127*H127</f>
        <v>0</v>
      </c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R127" s="227" t="s">
        <v>225</v>
      </c>
      <c r="AT127" s="227" t="s">
        <v>221</v>
      </c>
      <c r="AU127" s="227" t="s">
        <v>86</v>
      </c>
      <c r="AY127" s="19" t="s">
        <v>219</v>
      </c>
      <c r="BE127" s="228">
        <f>IF(N127="základní",J127,0)</f>
        <v>0</v>
      </c>
      <c r="BF127" s="228">
        <f>IF(N127="snížená",J127,0)</f>
        <v>0</v>
      </c>
      <c r="BG127" s="228">
        <f>IF(N127="zákl. přenesená",J127,0)</f>
        <v>0</v>
      </c>
      <c r="BH127" s="228">
        <f>IF(N127="sníž. přenesená",J127,0)</f>
        <v>0</v>
      </c>
      <c r="BI127" s="228">
        <f>IF(N127="nulová",J127,0)</f>
        <v>0</v>
      </c>
      <c r="BJ127" s="19" t="s">
        <v>84</v>
      </c>
      <c r="BK127" s="228">
        <f>ROUND(I127*H127,2)</f>
        <v>0</v>
      </c>
      <c r="BL127" s="19" t="s">
        <v>225</v>
      </c>
      <c r="BM127" s="227" t="s">
        <v>3109</v>
      </c>
    </row>
    <row r="128" s="2" customFormat="1">
      <c r="A128" s="40"/>
      <c r="B128" s="41"/>
      <c r="C128" s="42"/>
      <c r="D128" s="229" t="s">
        <v>227</v>
      </c>
      <c r="E128" s="42"/>
      <c r="F128" s="230" t="s">
        <v>3110</v>
      </c>
      <c r="G128" s="42"/>
      <c r="H128" s="42"/>
      <c r="I128" s="231"/>
      <c r="J128" s="42"/>
      <c r="K128" s="42"/>
      <c r="L128" s="46"/>
      <c r="M128" s="232"/>
      <c r="N128" s="233"/>
      <c r="O128" s="86"/>
      <c r="P128" s="86"/>
      <c r="Q128" s="86"/>
      <c r="R128" s="86"/>
      <c r="S128" s="86"/>
      <c r="T128" s="87"/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T128" s="19" t="s">
        <v>227</v>
      </c>
      <c r="AU128" s="19" t="s">
        <v>86</v>
      </c>
    </row>
    <row r="129" s="14" customFormat="1">
      <c r="A129" s="14"/>
      <c r="B129" s="246"/>
      <c r="C129" s="247"/>
      <c r="D129" s="229" t="s">
        <v>231</v>
      </c>
      <c r="E129" s="248" t="s">
        <v>19</v>
      </c>
      <c r="F129" s="249" t="s">
        <v>3075</v>
      </c>
      <c r="G129" s="247"/>
      <c r="H129" s="250">
        <v>5348.2700000000004</v>
      </c>
      <c r="I129" s="251"/>
      <c r="J129" s="247"/>
      <c r="K129" s="247"/>
      <c r="L129" s="252"/>
      <c r="M129" s="253"/>
      <c r="N129" s="254"/>
      <c r="O129" s="254"/>
      <c r="P129" s="254"/>
      <c r="Q129" s="254"/>
      <c r="R129" s="254"/>
      <c r="S129" s="254"/>
      <c r="T129" s="255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56" t="s">
        <v>231</v>
      </c>
      <c r="AU129" s="256" t="s">
        <v>86</v>
      </c>
      <c r="AV129" s="14" t="s">
        <v>86</v>
      </c>
      <c r="AW129" s="14" t="s">
        <v>37</v>
      </c>
      <c r="AX129" s="14" t="s">
        <v>84</v>
      </c>
      <c r="AY129" s="256" t="s">
        <v>219</v>
      </c>
    </row>
    <row r="130" s="12" customFormat="1" ht="22.8" customHeight="1">
      <c r="A130" s="12"/>
      <c r="B130" s="200"/>
      <c r="C130" s="201"/>
      <c r="D130" s="202" t="s">
        <v>75</v>
      </c>
      <c r="E130" s="214" t="s">
        <v>225</v>
      </c>
      <c r="F130" s="214" t="s">
        <v>1190</v>
      </c>
      <c r="G130" s="201"/>
      <c r="H130" s="201"/>
      <c r="I130" s="204"/>
      <c r="J130" s="215">
        <f>BK130</f>
        <v>0</v>
      </c>
      <c r="K130" s="201"/>
      <c r="L130" s="206"/>
      <c r="M130" s="207"/>
      <c r="N130" s="208"/>
      <c r="O130" s="208"/>
      <c r="P130" s="209">
        <f>SUM(P131:P135)</f>
        <v>0</v>
      </c>
      <c r="Q130" s="208"/>
      <c r="R130" s="209">
        <f>SUM(R131:R135)</f>
        <v>211.13436959999999</v>
      </c>
      <c r="S130" s="208"/>
      <c r="T130" s="210">
        <f>SUM(T131:T135)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11" t="s">
        <v>84</v>
      </c>
      <c r="AT130" s="212" t="s">
        <v>75</v>
      </c>
      <c r="AU130" s="212" t="s">
        <v>84</v>
      </c>
      <c r="AY130" s="211" t="s">
        <v>219</v>
      </c>
      <c r="BK130" s="213">
        <f>SUM(BK131:BK135)</f>
        <v>0</v>
      </c>
    </row>
    <row r="131" s="2" customFormat="1" ht="16.5" customHeight="1">
      <c r="A131" s="40"/>
      <c r="B131" s="41"/>
      <c r="C131" s="216" t="s">
        <v>300</v>
      </c>
      <c r="D131" s="216" t="s">
        <v>221</v>
      </c>
      <c r="E131" s="217" t="s">
        <v>3111</v>
      </c>
      <c r="F131" s="218" t="s">
        <v>3112</v>
      </c>
      <c r="G131" s="219" t="s">
        <v>148</v>
      </c>
      <c r="H131" s="220">
        <v>82.109999999999999</v>
      </c>
      <c r="I131" s="221"/>
      <c r="J131" s="222">
        <f>ROUND(I131*H131,2)</f>
        <v>0</v>
      </c>
      <c r="K131" s="218" t="s">
        <v>224</v>
      </c>
      <c r="L131" s="46"/>
      <c r="M131" s="223" t="s">
        <v>19</v>
      </c>
      <c r="N131" s="224" t="s">
        <v>47</v>
      </c>
      <c r="O131" s="86"/>
      <c r="P131" s="225">
        <f>O131*H131</f>
        <v>0</v>
      </c>
      <c r="Q131" s="225">
        <v>2.5713599999999999</v>
      </c>
      <c r="R131" s="225">
        <f>Q131*H131</f>
        <v>211.13436959999999</v>
      </c>
      <c r="S131" s="225">
        <v>0</v>
      </c>
      <c r="T131" s="226">
        <f>S131*H131</f>
        <v>0</v>
      </c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R131" s="227" t="s">
        <v>225</v>
      </c>
      <c r="AT131" s="227" t="s">
        <v>221</v>
      </c>
      <c r="AU131" s="227" t="s">
        <v>86</v>
      </c>
      <c r="AY131" s="19" t="s">
        <v>219</v>
      </c>
      <c r="BE131" s="228">
        <f>IF(N131="základní",J131,0)</f>
        <v>0</v>
      </c>
      <c r="BF131" s="228">
        <f>IF(N131="snížená",J131,0)</f>
        <v>0</v>
      </c>
      <c r="BG131" s="228">
        <f>IF(N131="zákl. přenesená",J131,0)</f>
        <v>0</v>
      </c>
      <c r="BH131" s="228">
        <f>IF(N131="sníž. přenesená",J131,0)</f>
        <v>0</v>
      </c>
      <c r="BI131" s="228">
        <f>IF(N131="nulová",J131,0)</f>
        <v>0</v>
      </c>
      <c r="BJ131" s="19" t="s">
        <v>84</v>
      </c>
      <c r="BK131" s="228">
        <f>ROUND(I131*H131,2)</f>
        <v>0</v>
      </c>
      <c r="BL131" s="19" t="s">
        <v>225</v>
      </c>
      <c r="BM131" s="227" t="s">
        <v>3113</v>
      </c>
    </row>
    <row r="132" s="2" customFormat="1">
      <c r="A132" s="40"/>
      <c r="B132" s="41"/>
      <c r="C132" s="42"/>
      <c r="D132" s="229" t="s">
        <v>227</v>
      </c>
      <c r="E132" s="42"/>
      <c r="F132" s="230" t="s">
        <v>3114</v>
      </c>
      <c r="G132" s="42"/>
      <c r="H132" s="42"/>
      <c r="I132" s="231"/>
      <c r="J132" s="42"/>
      <c r="K132" s="42"/>
      <c r="L132" s="46"/>
      <c r="M132" s="232"/>
      <c r="N132" s="233"/>
      <c r="O132" s="86"/>
      <c r="P132" s="86"/>
      <c r="Q132" s="86"/>
      <c r="R132" s="86"/>
      <c r="S132" s="86"/>
      <c r="T132" s="87"/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T132" s="19" t="s">
        <v>227</v>
      </c>
      <c r="AU132" s="19" t="s">
        <v>86</v>
      </c>
    </row>
    <row r="133" s="2" customFormat="1">
      <c r="A133" s="40"/>
      <c r="B133" s="41"/>
      <c r="C133" s="42"/>
      <c r="D133" s="234" t="s">
        <v>229</v>
      </c>
      <c r="E133" s="42"/>
      <c r="F133" s="235" t="s">
        <v>3115</v>
      </c>
      <c r="G133" s="42"/>
      <c r="H133" s="42"/>
      <c r="I133" s="231"/>
      <c r="J133" s="42"/>
      <c r="K133" s="42"/>
      <c r="L133" s="46"/>
      <c r="M133" s="232"/>
      <c r="N133" s="233"/>
      <c r="O133" s="86"/>
      <c r="P133" s="86"/>
      <c r="Q133" s="86"/>
      <c r="R133" s="86"/>
      <c r="S133" s="86"/>
      <c r="T133" s="87"/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T133" s="19" t="s">
        <v>229</v>
      </c>
      <c r="AU133" s="19" t="s">
        <v>86</v>
      </c>
    </row>
    <row r="134" s="13" customFormat="1">
      <c r="A134" s="13"/>
      <c r="B134" s="236"/>
      <c r="C134" s="237"/>
      <c r="D134" s="229" t="s">
        <v>231</v>
      </c>
      <c r="E134" s="238" t="s">
        <v>19</v>
      </c>
      <c r="F134" s="239" t="s">
        <v>3116</v>
      </c>
      <c r="G134" s="237"/>
      <c r="H134" s="238" t="s">
        <v>19</v>
      </c>
      <c r="I134" s="240"/>
      <c r="J134" s="237"/>
      <c r="K134" s="237"/>
      <c r="L134" s="241"/>
      <c r="M134" s="242"/>
      <c r="N134" s="243"/>
      <c r="O134" s="243"/>
      <c r="P134" s="243"/>
      <c r="Q134" s="243"/>
      <c r="R134" s="243"/>
      <c r="S134" s="243"/>
      <c r="T134" s="244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5" t="s">
        <v>231</v>
      </c>
      <c r="AU134" s="245" t="s">
        <v>86</v>
      </c>
      <c r="AV134" s="13" t="s">
        <v>84</v>
      </c>
      <c r="AW134" s="13" t="s">
        <v>37</v>
      </c>
      <c r="AX134" s="13" t="s">
        <v>76</v>
      </c>
      <c r="AY134" s="245" t="s">
        <v>219</v>
      </c>
    </row>
    <row r="135" s="14" customFormat="1">
      <c r="A135" s="14"/>
      <c r="B135" s="246"/>
      <c r="C135" s="247"/>
      <c r="D135" s="229" t="s">
        <v>231</v>
      </c>
      <c r="E135" s="248" t="s">
        <v>19</v>
      </c>
      <c r="F135" s="249" t="s">
        <v>3117</v>
      </c>
      <c r="G135" s="247"/>
      <c r="H135" s="250">
        <v>82.109999999999999</v>
      </c>
      <c r="I135" s="251"/>
      <c r="J135" s="247"/>
      <c r="K135" s="247"/>
      <c r="L135" s="252"/>
      <c r="M135" s="253"/>
      <c r="N135" s="254"/>
      <c r="O135" s="254"/>
      <c r="P135" s="254"/>
      <c r="Q135" s="254"/>
      <c r="R135" s="254"/>
      <c r="S135" s="254"/>
      <c r="T135" s="255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56" t="s">
        <v>231</v>
      </c>
      <c r="AU135" s="256" t="s">
        <v>86</v>
      </c>
      <c r="AV135" s="14" t="s">
        <v>86</v>
      </c>
      <c r="AW135" s="14" t="s">
        <v>37</v>
      </c>
      <c r="AX135" s="14" t="s">
        <v>84</v>
      </c>
      <c r="AY135" s="256" t="s">
        <v>219</v>
      </c>
    </row>
    <row r="136" s="12" customFormat="1" ht="22.8" customHeight="1">
      <c r="A136" s="12"/>
      <c r="B136" s="200"/>
      <c r="C136" s="201"/>
      <c r="D136" s="202" t="s">
        <v>75</v>
      </c>
      <c r="E136" s="214" t="s">
        <v>491</v>
      </c>
      <c r="F136" s="214" t="s">
        <v>492</v>
      </c>
      <c r="G136" s="201"/>
      <c r="H136" s="201"/>
      <c r="I136" s="204"/>
      <c r="J136" s="215">
        <f>BK136</f>
        <v>0</v>
      </c>
      <c r="K136" s="201"/>
      <c r="L136" s="206"/>
      <c r="M136" s="207"/>
      <c r="N136" s="208"/>
      <c r="O136" s="208"/>
      <c r="P136" s="209">
        <f>SUM(P137:P138)</f>
        <v>0</v>
      </c>
      <c r="Q136" s="208"/>
      <c r="R136" s="209">
        <f>SUM(R137:R138)</f>
        <v>0</v>
      </c>
      <c r="S136" s="208"/>
      <c r="T136" s="210">
        <f>SUM(T137:T138)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211" t="s">
        <v>84</v>
      </c>
      <c r="AT136" s="212" t="s">
        <v>75</v>
      </c>
      <c r="AU136" s="212" t="s">
        <v>84</v>
      </c>
      <c r="AY136" s="211" t="s">
        <v>219</v>
      </c>
      <c r="BK136" s="213">
        <f>SUM(BK137:BK138)</f>
        <v>0</v>
      </c>
    </row>
    <row r="137" s="2" customFormat="1" ht="16.5" customHeight="1">
      <c r="A137" s="40"/>
      <c r="B137" s="41"/>
      <c r="C137" s="216" t="s">
        <v>309</v>
      </c>
      <c r="D137" s="216" t="s">
        <v>221</v>
      </c>
      <c r="E137" s="217" t="s">
        <v>494</v>
      </c>
      <c r="F137" s="218" t="s">
        <v>495</v>
      </c>
      <c r="G137" s="219" t="s">
        <v>182</v>
      </c>
      <c r="H137" s="220">
        <v>211.13399999999999</v>
      </c>
      <c r="I137" s="221"/>
      <c r="J137" s="222">
        <f>ROUND(I137*H137,2)</f>
        <v>0</v>
      </c>
      <c r="K137" s="218" t="s">
        <v>19</v>
      </c>
      <c r="L137" s="46"/>
      <c r="M137" s="223" t="s">
        <v>19</v>
      </c>
      <c r="N137" s="224" t="s">
        <v>47</v>
      </c>
      <c r="O137" s="86"/>
      <c r="P137" s="225">
        <f>O137*H137</f>
        <v>0</v>
      </c>
      <c r="Q137" s="225">
        <v>0</v>
      </c>
      <c r="R137" s="225">
        <f>Q137*H137</f>
        <v>0</v>
      </c>
      <c r="S137" s="225">
        <v>0</v>
      </c>
      <c r="T137" s="226">
        <f>S137*H137</f>
        <v>0</v>
      </c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R137" s="227" t="s">
        <v>225</v>
      </c>
      <c r="AT137" s="227" t="s">
        <v>221</v>
      </c>
      <c r="AU137" s="227" t="s">
        <v>86</v>
      </c>
      <c r="AY137" s="19" t="s">
        <v>219</v>
      </c>
      <c r="BE137" s="228">
        <f>IF(N137="základní",J137,0)</f>
        <v>0</v>
      </c>
      <c r="BF137" s="228">
        <f>IF(N137="snížená",J137,0)</f>
        <v>0</v>
      </c>
      <c r="BG137" s="228">
        <f>IF(N137="zákl. přenesená",J137,0)</f>
        <v>0</v>
      </c>
      <c r="BH137" s="228">
        <f>IF(N137="sníž. přenesená",J137,0)</f>
        <v>0</v>
      </c>
      <c r="BI137" s="228">
        <f>IF(N137="nulová",J137,0)</f>
        <v>0</v>
      </c>
      <c r="BJ137" s="19" t="s">
        <v>84</v>
      </c>
      <c r="BK137" s="228">
        <f>ROUND(I137*H137,2)</f>
        <v>0</v>
      </c>
      <c r="BL137" s="19" t="s">
        <v>225</v>
      </c>
      <c r="BM137" s="227" t="s">
        <v>3118</v>
      </c>
    </row>
    <row r="138" s="2" customFormat="1">
      <c r="A138" s="40"/>
      <c r="B138" s="41"/>
      <c r="C138" s="42"/>
      <c r="D138" s="229" t="s">
        <v>227</v>
      </c>
      <c r="E138" s="42"/>
      <c r="F138" s="230" t="s">
        <v>497</v>
      </c>
      <c r="G138" s="42"/>
      <c r="H138" s="42"/>
      <c r="I138" s="231"/>
      <c r="J138" s="42"/>
      <c r="K138" s="42"/>
      <c r="L138" s="46"/>
      <c r="M138" s="293"/>
      <c r="N138" s="294"/>
      <c r="O138" s="295"/>
      <c r="P138" s="295"/>
      <c r="Q138" s="295"/>
      <c r="R138" s="295"/>
      <c r="S138" s="295"/>
      <c r="T138" s="296"/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T138" s="19" t="s">
        <v>227</v>
      </c>
      <c r="AU138" s="19" t="s">
        <v>86</v>
      </c>
    </row>
    <row r="139" s="2" customFormat="1" ht="6.96" customHeight="1">
      <c r="A139" s="40"/>
      <c r="B139" s="61"/>
      <c r="C139" s="62"/>
      <c r="D139" s="62"/>
      <c r="E139" s="62"/>
      <c r="F139" s="62"/>
      <c r="G139" s="62"/>
      <c r="H139" s="62"/>
      <c r="I139" s="62"/>
      <c r="J139" s="62"/>
      <c r="K139" s="62"/>
      <c r="L139" s="46"/>
      <c r="M139" s="40"/>
      <c r="O139" s="40"/>
      <c r="P139" s="40"/>
      <c r="Q139" s="40"/>
      <c r="R139" s="40"/>
      <c r="S139" s="40"/>
      <c r="T139" s="40"/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</row>
  </sheetData>
  <sheetProtection sheet="1" autoFilter="0" formatColumns="0" formatRows="0" objects="1" scenarios="1" spinCount="100000" saltValue="+zxPrXzEgZLTDj6/UWWG32Tjv38PHy1RVatwEq+5vesvh00rP7x4cHX4w9XMzQHR9LKbQCNd9ymAoBFX/fFrWQ==" hashValue="+UlBFWWgJ4SDp2Py/pl+P1j2jWvLvrUAuRO/IOpW9Bu/N6mCM3Z44b/ckBxm6Hau1MZ7XS7hF0+wqo+kP0JfhQ==" algorithmName="SHA-512" password="CC35"/>
  <autoFilter ref="C88:K138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7:H77"/>
    <mergeCell ref="E79:H79"/>
    <mergeCell ref="E81:H81"/>
    <mergeCell ref="L2:V2"/>
  </mergeCells>
  <hyperlinks>
    <hyperlink ref="F94" r:id="rId1" display="https://podminky.urs.cz/item/CS_URS_2023_01/127751102R"/>
    <hyperlink ref="F105" r:id="rId2" display="https://podminky.urs.cz/item/CS_URS_2023_01/162751117"/>
    <hyperlink ref="F111" r:id="rId3" display="https://podminky.urs.cz/item/CS_URS_2023_01/162751119"/>
    <hyperlink ref="F115" r:id="rId4" display="https://podminky.urs.cz/item/CS_URS_2023_01/164203101"/>
    <hyperlink ref="F120" r:id="rId5" display="https://podminky.urs.cz/item/CS_URS_2023_01/167151131"/>
    <hyperlink ref="F125" r:id="rId6" display="https://podminky.urs.cz/item/CS_URS_2023_01/171201231"/>
    <hyperlink ref="F133" r:id="rId7" display="https://podminky.urs.cz/item/CS_URS_2023_01/462512570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8"/>
</worksheet>
</file>

<file path=xl/worksheets/sheet1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142</v>
      </c>
      <c r="AZ2" s="141" t="s">
        <v>3119</v>
      </c>
      <c r="BA2" s="141" t="s">
        <v>186</v>
      </c>
      <c r="BB2" s="141" t="s">
        <v>148</v>
      </c>
      <c r="BC2" s="141" t="s">
        <v>3120</v>
      </c>
      <c r="BD2" s="141" t="s">
        <v>86</v>
      </c>
    </row>
    <row r="3" s="1" customFormat="1" ht="6.96" customHeight="1">
      <c r="B3" s="142"/>
      <c r="C3" s="143"/>
      <c r="D3" s="143"/>
      <c r="E3" s="143"/>
      <c r="F3" s="143"/>
      <c r="G3" s="143"/>
      <c r="H3" s="143"/>
      <c r="I3" s="143"/>
      <c r="J3" s="143"/>
      <c r="K3" s="143"/>
      <c r="L3" s="22"/>
      <c r="AT3" s="19" t="s">
        <v>86</v>
      </c>
      <c r="AZ3" s="141" t="s">
        <v>3121</v>
      </c>
      <c r="BA3" s="141" t="s">
        <v>3121</v>
      </c>
      <c r="BB3" s="141" t="s">
        <v>148</v>
      </c>
      <c r="BC3" s="141" t="s">
        <v>3122</v>
      </c>
      <c r="BD3" s="141" t="s">
        <v>86</v>
      </c>
    </row>
    <row r="4" s="1" customFormat="1" ht="24.96" customHeight="1">
      <c r="B4" s="22"/>
      <c r="D4" s="144" t="s">
        <v>154</v>
      </c>
      <c r="L4" s="22"/>
      <c r="M4" s="145" t="s">
        <v>10</v>
      </c>
      <c r="AT4" s="19" t="s">
        <v>4</v>
      </c>
      <c r="AZ4" s="141" t="s">
        <v>3123</v>
      </c>
      <c r="BA4" s="141" t="s">
        <v>3124</v>
      </c>
      <c r="BB4" s="141" t="s">
        <v>517</v>
      </c>
      <c r="BC4" s="141" t="s">
        <v>84</v>
      </c>
      <c r="BD4" s="141" t="s">
        <v>86</v>
      </c>
    </row>
    <row r="5" s="1" customFormat="1" ht="6.96" customHeight="1">
      <c r="B5" s="22"/>
      <c r="L5" s="22"/>
      <c r="AZ5" s="141" t="s">
        <v>3125</v>
      </c>
      <c r="BA5" s="141" t="s">
        <v>3125</v>
      </c>
      <c r="BB5" s="141" t="s">
        <v>517</v>
      </c>
      <c r="BC5" s="141" t="s">
        <v>84</v>
      </c>
      <c r="BD5" s="141" t="s">
        <v>86</v>
      </c>
    </row>
    <row r="6" s="1" customFormat="1" ht="12" customHeight="1">
      <c r="B6" s="22"/>
      <c r="D6" s="146" t="s">
        <v>16</v>
      </c>
      <c r="L6" s="22"/>
      <c r="AZ6" s="141" t="s">
        <v>3126</v>
      </c>
      <c r="BA6" s="141" t="s">
        <v>3126</v>
      </c>
      <c r="BB6" s="141" t="s">
        <v>158</v>
      </c>
      <c r="BC6" s="141" t="s">
        <v>3127</v>
      </c>
      <c r="BD6" s="141" t="s">
        <v>86</v>
      </c>
    </row>
    <row r="7" s="1" customFormat="1" ht="16.5" customHeight="1">
      <c r="B7" s="22"/>
      <c r="E7" s="147" t="str">
        <f>'Rekapitulace stavby'!K6</f>
        <v>MVE jez Rajhrad vč. rekonstrukce jezu a rybího přechodu</v>
      </c>
      <c r="F7" s="146"/>
      <c r="G7" s="146"/>
      <c r="H7" s="146"/>
      <c r="L7" s="22"/>
      <c r="AZ7" s="141" t="s">
        <v>1061</v>
      </c>
      <c r="BA7" s="141" t="s">
        <v>1062</v>
      </c>
      <c r="BB7" s="141" t="s">
        <v>148</v>
      </c>
      <c r="BC7" s="141" t="s">
        <v>3128</v>
      </c>
      <c r="BD7" s="141" t="s">
        <v>86</v>
      </c>
    </row>
    <row r="8" s="1" customFormat="1" ht="12" customHeight="1">
      <c r="B8" s="22"/>
      <c r="D8" s="146" t="s">
        <v>167</v>
      </c>
      <c r="L8" s="22"/>
      <c r="AZ8" s="141" t="s">
        <v>3129</v>
      </c>
      <c r="BA8" s="141" t="s">
        <v>3130</v>
      </c>
      <c r="BB8" s="141" t="s">
        <v>517</v>
      </c>
      <c r="BC8" s="141" t="s">
        <v>84</v>
      </c>
      <c r="BD8" s="141" t="s">
        <v>86</v>
      </c>
    </row>
    <row r="9" s="2" customFormat="1" ht="16.5" customHeight="1">
      <c r="A9" s="40"/>
      <c r="B9" s="46"/>
      <c r="C9" s="40"/>
      <c r="D9" s="40"/>
      <c r="E9" s="147" t="s">
        <v>847</v>
      </c>
      <c r="F9" s="40"/>
      <c r="G9" s="40"/>
      <c r="H9" s="40"/>
      <c r="I9" s="40"/>
      <c r="J9" s="40"/>
      <c r="K9" s="40"/>
      <c r="L9" s="148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  <c r="AZ9" s="141" t="s">
        <v>178</v>
      </c>
      <c r="BA9" s="141" t="s">
        <v>178</v>
      </c>
      <c r="BB9" s="141" t="s">
        <v>148</v>
      </c>
      <c r="BC9" s="141" t="s">
        <v>3131</v>
      </c>
      <c r="BD9" s="141" t="s">
        <v>86</v>
      </c>
    </row>
    <row r="10" s="2" customFormat="1" ht="12" customHeight="1">
      <c r="A10" s="40"/>
      <c r="B10" s="46"/>
      <c r="C10" s="40"/>
      <c r="D10" s="146" t="s">
        <v>848</v>
      </c>
      <c r="E10" s="40"/>
      <c r="F10" s="40"/>
      <c r="G10" s="40"/>
      <c r="H10" s="40"/>
      <c r="I10" s="40"/>
      <c r="J10" s="40"/>
      <c r="K10" s="40"/>
      <c r="L10" s="148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  <c r="AZ10" s="141" t="s">
        <v>3132</v>
      </c>
      <c r="BA10" s="141" t="s">
        <v>3132</v>
      </c>
      <c r="BB10" s="141" t="s">
        <v>148</v>
      </c>
      <c r="BC10" s="141" t="s">
        <v>3133</v>
      </c>
      <c r="BD10" s="141" t="s">
        <v>86</v>
      </c>
    </row>
    <row r="11" s="2" customFormat="1" ht="16.5" customHeight="1">
      <c r="A11" s="40"/>
      <c r="B11" s="46"/>
      <c r="C11" s="40"/>
      <c r="D11" s="40"/>
      <c r="E11" s="149" t="s">
        <v>3134</v>
      </c>
      <c r="F11" s="40"/>
      <c r="G11" s="40"/>
      <c r="H11" s="40"/>
      <c r="I11" s="40"/>
      <c r="J11" s="40"/>
      <c r="K11" s="40"/>
      <c r="L11" s="148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  <c r="AZ11" s="141" t="s">
        <v>3135</v>
      </c>
      <c r="BA11" s="141" t="s">
        <v>3135</v>
      </c>
      <c r="BB11" s="141" t="s">
        <v>148</v>
      </c>
      <c r="BC11" s="141" t="s">
        <v>3136</v>
      </c>
      <c r="BD11" s="141" t="s">
        <v>86</v>
      </c>
    </row>
    <row r="12" s="2" customFormat="1">
      <c r="A12" s="40"/>
      <c r="B12" s="46"/>
      <c r="C12" s="40"/>
      <c r="D12" s="40"/>
      <c r="E12" s="40"/>
      <c r="F12" s="40"/>
      <c r="G12" s="40"/>
      <c r="H12" s="40"/>
      <c r="I12" s="40"/>
      <c r="J12" s="40"/>
      <c r="K12" s="40"/>
      <c r="L12" s="148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  <c r="AZ12" s="141" t="s">
        <v>2527</v>
      </c>
      <c r="BA12" s="141" t="s">
        <v>2528</v>
      </c>
      <c r="BB12" s="141" t="s">
        <v>152</v>
      </c>
      <c r="BC12" s="141" t="s">
        <v>3137</v>
      </c>
      <c r="BD12" s="141" t="s">
        <v>86</v>
      </c>
    </row>
    <row r="13" s="2" customFormat="1" ht="12" customHeight="1">
      <c r="A13" s="40"/>
      <c r="B13" s="46"/>
      <c r="C13" s="40"/>
      <c r="D13" s="146" t="s">
        <v>18</v>
      </c>
      <c r="E13" s="40"/>
      <c r="F13" s="135" t="s">
        <v>19</v>
      </c>
      <c r="G13" s="40"/>
      <c r="H13" s="40"/>
      <c r="I13" s="146" t="s">
        <v>20</v>
      </c>
      <c r="J13" s="135" t="s">
        <v>19</v>
      </c>
      <c r="K13" s="40"/>
      <c r="L13" s="148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Z13" s="141" t="s">
        <v>3138</v>
      </c>
      <c r="BA13" s="141" t="s">
        <v>3139</v>
      </c>
      <c r="BB13" s="141" t="s">
        <v>517</v>
      </c>
      <c r="BC13" s="141" t="s">
        <v>84</v>
      </c>
      <c r="BD13" s="141" t="s">
        <v>86</v>
      </c>
    </row>
    <row r="14" s="2" customFormat="1" ht="12" customHeight="1">
      <c r="A14" s="40"/>
      <c r="B14" s="46"/>
      <c r="C14" s="40"/>
      <c r="D14" s="146" t="s">
        <v>21</v>
      </c>
      <c r="E14" s="40"/>
      <c r="F14" s="135" t="s">
        <v>22</v>
      </c>
      <c r="G14" s="40"/>
      <c r="H14" s="40"/>
      <c r="I14" s="146" t="s">
        <v>23</v>
      </c>
      <c r="J14" s="150" t="str">
        <f>'Rekapitulace stavby'!AN8</f>
        <v>2. 5. 2023</v>
      </c>
      <c r="K14" s="40"/>
      <c r="L14" s="148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  <c r="AZ14" s="141" t="s">
        <v>3140</v>
      </c>
      <c r="BA14" s="141" t="s">
        <v>3141</v>
      </c>
      <c r="BB14" s="141" t="s">
        <v>517</v>
      </c>
      <c r="BC14" s="141" t="s">
        <v>84</v>
      </c>
      <c r="BD14" s="141" t="s">
        <v>86</v>
      </c>
    </row>
    <row r="15" s="2" customFormat="1" ht="10.8" customHeight="1">
      <c r="A15" s="40"/>
      <c r="B15" s="46"/>
      <c r="C15" s="40"/>
      <c r="D15" s="40"/>
      <c r="E15" s="40"/>
      <c r="F15" s="40"/>
      <c r="G15" s="40"/>
      <c r="H15" s="40"/>
      <c r="I15" s="40"/>
      <c r="J15" s="40"/>
      <c r="K15" s="40"/>
      <c r="L15" s="148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Z15" s="141" t="s">
        <v>3142</v>
      </c>
      <c r="BA15" s="141" t="s">
        <v>3142</v>
      </c>
      <c r="BB15" s="141" t="s">
        <v>517</v>
      </c>
      <c r="BC15" s="141" t="s">
        <v>84</v>
      </c>
      <c r="BD15" s="141" t="s">
        <v>86</v>
      </c>
    </row>
    <row r="16" s="2" customFormat="1" ht="12" customHeight="1">
      <c r="A16" s="40"/>
      <c r="B16" s="46"/>
      <c r="C16" s="40"/>
      <c r="D16" s="146" t="s">
        <v>25</v>
      </c>
      <c r="E16" s="40"/>
      <c r="F16" s="40"/>
      <c r="G16" s="40"/>
      <c r="H16" s="40"/>
      <c r="I16" s="146" t="s">
        <v>26</v>
      </c>
      <c r="J16" s="135" t="s">
        <v>27</v>
      </c>
      <c r="K16" s="40"/>
      <c r="L16" s="148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Z16" s="141" t="s">
        <v>3143</v>
      </c>
      <c r="BA16" s="141" t="s">
        <v>3143</v>
      </c>
      <c r="BB16" s="141" t="s">
        <v>517</v>
      </c>
      <c r="BC16" s="141" t="s">
        <v>84</v>
      </c>
      <c r="BD16" s="141" t="s">
        <v>86</v>
      </c>
    </row>
    <row r="17" s="2" customFormat="1" ht="18" customHeight="1">
      <c r="A17" s="40"/>
      <c r="B17" s="46"/>
      <c r="C17" s="40"/>
      <c r="D17" s="40"/>
      <c r="E17" s="135" t="s">
        <v>28</v>
      </c>
      <c r="F17" s="40"/>
      <c r="G17" s="40"/>
      <c r="H17" s="40"/>
      <c r="I17" s="146" t="s">
        <v>29</v>
      </c>
      <c r="J17" s="135" t="s">
        <v>30</v>
      </c>
      <c r="K17" s="40"/>
      <c r="L17" s="148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Z17" s="141" t="s">
        <v>3144</v>
      </c>
      <c r="BA17" s="141" t="s">
        <v>3144</v>
      </c>
      <c r="BB17" s="141" t="s">
        <v>517</v>
      </c>
      <c r="BC17" s="141" t="s">
        <v>493</v>
      </c>
      <c r="BD17" s="141" t="s">
        <v>86</v>
      </c>
    </row>
    <row r="18" s="2" customFormat="1" ht="6.96" customHeight="1">
      <c r="A18" s="40"/>
      <c r="B18" s="46"/>
      <c r="C18" s="40"/>
      <c r="D18" s="40"/>
      <c r="E18" s="40"/>
      <c r="F18" s="40"/>
      <c r="G18" s="40"/>
      <c r="H18" s="40"/>
      <c r="I18" s="40"/>
      <c r="J18" s="40"/>
      <c r="K18" s="40"/>
      <c r="L18" s="148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  <c r="AZ18" s="141" t="s">
        <v>3145</v>
      </c>
      <c r="BA18" s="141" t="s">
        <v>3145</v>
      </c>
      <c r="BB18" s="141" t="s">
        <v>517</v>
      </c>
      <c r="BC18" s="141" t="s">
        <v>84</v>
      </c>
      <c r="BD18" s="141" t="s">
        <v>86</v>
      </c>
    </row>
    <row r="19" s="2" customFormat="1" ht="12" customHeight="1">
      <c r="A19" s="40"/>
      <c r="B19" s="46"/>
      <c r="C19" s="40"/>
      <c r="D19" s="146" t="s">
        <v>31</v>
      </c>
      <c r="E19" s="40"/>
      <c r="F19" s="40"/>
      <c r="G19" s="40"/>
      <c r="H19" s="40"/>
      <c r="I19" s="146" t="s">
        <v>26</v>
      </c>
      <c r="J19" s="35" t="str">
        <f>'Rekapitulace stavby'!AN13</f>
        <v>Vyplň údaj</v>
      </c>
      <c r="K19" s="40"/>
      <c r="L19" s="148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  <c r="AZ19" s="141" t="s">
        <v>3146</v>
      </c>
      <c r="BA19" s="141" t="s">
        <v>3147</v>
      </c>
      <c r="BB19" s="141" t="s">
        <v>158</v>
      </c>
      <c r="BC19" s="141" t="s">
        <v>3148</v>
      </c>
      <c r="BD19" s="141" t="s">
        <v>86</v>
      </c>
    </row>
    <row r="20" s="2" customFormat="1" ht="18" customHeight="1">
      <c r="A20" s="40"/>
      <c r="B20" s="46"/>
      <c r="C20" s="40"/>
      <c r="D20" s="40"/>
      <c r="E20" s="35" t="str">
        <f>'Rekapitulace stavby'!E14</f>
        <v>Vyplň údaj</v>
      </c>
      <c r="F20" s="135"/>
      <c r="G20" s="135"/>
      <c r="H20" s="135"/>
      <c r="I20" s="146" t="s">
        <v>29</v>
      </c>
      <c r="J20" s="35" t="str">
        <f>'Rekapitulace stavby'!AN14</f>
        <v>Vyplň údaj</v>
      </c>
      <c r="K20" s="40"/>
      <c r="L20" s="148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  <c r="AZ20" s="141" t="s">
        <v>3149</v>
      </c>
      <c r="BA20" s="141" t="s">
        <v>190</v>
      </c>
      <c r="BB20" s="141" t="s">
        <v>148</v>
      </c>
      <c r="BC20" s="141" t="s">
        <v>3150</v>
      </c>
      <c r="BD20" s="141" t="s">
        <v>86</v>
      </c>
    </row>
    <row r="21" s="2" customFormat="1" ht="6.96" customHeight="1">
      <c r="A21" s="40"/>
      <c r="B21" s="46"/>
      <c r="C21" s="40"/>
      <c r="D21" s="40"/>
      <c r="E21" s="40"/>
      <c r="F21" s="40"/>
      <c r="G21" s="40"/>
      <c r="H21" s="40"/>
      <c r="I21" s="40"/>
      <c r="J21" s="40"/>
      <c r="K21" s="40"/>
      <c r="L21" s="148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  <c r="AZ21" s="141" t="s">
        <v>3151</v>
      </c>
      <c r="BA21" s="141" t="s">
        <v>3152</v>
      </c>
      <c r="BB21" s="141" t="s">
        <v>152</v>
      </c>
      <c r="BC21" s="141" t="s">
        <v>3153</v>
      </c>
      <c r="BD21" s="141" t="s">
        <v>86</v>
      </c>
    </row>
    <row r="22" s="2" customFormat="1" ht="12" customHeight="1">
      <c r="A22" s="40"/>
      <c r="B22" s="46"/>
      <c r="C22" s="40"/>
      <c r="D22" s="146" t="s">
        <v>33</v>
      </c>
      <c r="E22" s="40"/>
      <c r="F22" s="40"/>
      <c r="G22" s="40"/>
      <c r="H22" s="40"/>
      <c r="I22" s="146" t="s">
        <v>26</v>
      </c>
      <c r="J22" s="135" t="s">
        <v>34</v>
      </c>
      <c r="K22" s="40"/>
      <c r="L22" s="148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  <c r="AZ22" s="141" t="s">
        <v>3154</v>
      </c>
      <c r="BA22" s="141" t="s">
        <v>3155</v>
      </c>
      <c r="BB22" s="141" t="s">
        <v>152</v>
      </c>
      <c r="BC22" s="141" t="s">
        <v>3156</v>
      </c>
      <c r="BD22" s="141" t="s">
        <v>86</v>
      </c>
    </row>
    <row r="23" s="2" customFormat="1" ht="18" customHeight="1">
      <c r="A23" s="40"/>
      <c r="B23" s="46"/>
      <c r="C23" s="40"/>
      <c r="D23" s="40"/>
      <c r="E23" s="135" t="s">
        <v>35</v>
      </c>
      <c r="F23" s="40"/>
      <c r="G23" s="40"/>
      <c r="H23" s="40"/>
      <c r="I23" s="146" t="s">
        <v>29</v>
      </c>
      <c r="J23" s="135" t="s">
        <v>36</v>
      </c>
      <c r="K23" s="40"/>
      <c r="L23" s="148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  <c r="AZ23" s="141" t="s">
        <v>3157</v>
      </c>
      <c r="BA23" s="141" t="s">
        <v>3157</v>
      </c>
      <c r="BB23" s="141" t="s">
        <v>148</v>
      </c>
      <c r="BC23" s="141" t="s">
        <v>3158</v>
      </c>
      <c r="BD23" s="141" t="s">
        <v>86</v>
      </c>
    </row>
    <row r="24" s="2" customFormat="1" ht="6.96" customHeight="1">
      <c r="A24" s="40"/>
      <c r="B24" s="46"/>
      <c r="C24" s="40"/>
      <c r="D24" s="40"/>
      <c r="E24" s="40"/>
      <c r="F24" s="40"/>
      <c r="G24" s="40"/>
      <c r="H24" s="40"/>
      <c r="I24" s="40"/>
      <c r="J24" s="40"/>
      <c r="K24" s="40"/>
      <c r="L24" s="148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  <c r="AZ24" s="141" t="s">
        <v>1064</v>
      </c>
      <c r="BA24" s="141" t="s">
        <v>1065</v>
      </c>
      <c r="BB24" s="141" t="s">
        <v>152</v>
      </c>
      <c r="BC24" s="141" t="s">
        <v>3159</v>
      </c>
      <c r="BD24" s="141" t="s">
        <v>86</v>
      </c>
    </row>
    <row r="25" s="2" customFormat="1" ht="12" customHeight="1">
      <c r="A25" s="40"/>
      <c r="B25" s="46"/>
      <c r="C25" s="40"/>
      <c r="D25" s="146" t="s">
        <v>38</v>
      </c>
      <c r="E25" s="40"/>
      <c r="F25" s="40"/>
      <c r="G25" s="40"/>
      <c r="H25" s="40"/>
      <c r="I25" s="146" t="s">
        <v>26</v>
      </c>
      <c r="J25" s="135" t="s">
        <v>19</v>
      </c>
      <c r="K25" s="40"/>
      <c r="L25" s="148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  <c r="AZ25" s="141" t="s">
        <v>3160</v>
      </c>
      <c r="BA25" s="141" t="s">
        <v>19</v>
      </c>
      <c r="BB25" s="141" t="s">
        <v>152</v>
      </c>
      <c r="BC25" s="141" t="s">
        <v>3161</v>
      </c>
      <c r="BD25" s="141" t="s">
        <v>86</v>
      </c>
    </row>
    <row r="26" s="2" customFormat="1" ht="18" customHeight="1">
      <c r="A26" s="40"/>
      <c r="B26" s="46"/>
      <c r="C26" s="40"/>
      <c r="D26" s="40"/>
      <c r="E26" s="135" t="s">
        <v>39</v>
      </c>
      <c r="F26" s="40"/>
      <c r="G26" s="40"/>
      <c r="H26" s="40"/>
      <c r="I26" s="146" t="s">
        <v>29</v>
      </c>
      <c r="J26" s="135" t="s">
        <v>19</v>
      </c>
      <c r="K26" s="40"/>
      <c r="L26" s="148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Z26" s="141" t="s">
        <v>3162</v>
      </c>
      <c r="BA26" s="141" t="s">
        <v>3162</v>
      </c>
      <c r="BB26" s="141" t="s">
        <v>148</v>
      </c>
      <c r="BC26" s="141" t="s">
        <v>3163</v>
      </c>
      <c r="BD26" s="141" t="s">
        <v>86</v>
      </c>
    </row>
    <row r="27" s="2" customFormat="1" ht="6.96" customHeight="1">
      <c r="A27" s="40"/>
      <c r="B27" s="46"/>
      <c r="C27" s="40"/>
      <c r="D27" s="40"/>
      <c r="E27" s="40"/>
      <c r="F27" s="40"/>
      <c r="G27" s="40"/>
      <c r="H27" s="40"/>
      <c r="I27" s="40"/>
      <c r="J27" s="40"/>
      <c r="K27" s="40"/>
      <c r="L27" s="148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2" customHeight="1">
      <c r="A28" s="40"/>
      <c r="B28" s="46"/>
      <c r="C28" s="40"/>
      <c r="D28" s="146" t="s">
        <v>40</v>
      </c>
      <c r="E28" s="40"/>
      <c r="F28" s="40"/>
      <c r="G28" s="40"/>
      <c r="H28" s="40"/>
      <c r="I28" s="40"/>
      <c r="J28" s="40"/>
      <c r="K28" s="40"/>
      <c r="L28" s="148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8" customFormat="1" ht="16.5" customHeight="1">
      <c r="A29" s="151"/>
      <c r="B29" s="152"/>
      <c r="C29" s="151"/>
      <c r="D29" s="151"/>
      <c r="E29" s="153" t="s">
        <v>19</v>
      </c>
      <c r="F29" s="153"/>
      <c r="G29" s="153"/>
      <c r="H29" s="153"/>
      <c r="I29" s="151"/>
      <c r="J29" s="151"/>
      <c r="K29" s="151"/>
      <c r="L29" s="154"/>
      <c r="S29" s="151"/>
      <c r="T29" s="151"/>
      <c r="U29" s="151"/>
      <c r="V29" s="151"/>
      <c r="W29" s="151"/>
      <c r="X29" s="151"/>
      <c r="Y29" s="151"/>
      <c r="Z29" s="151"/>
      <c r="AA29" s="151"/>
      <c r="AB29" s="151"/>
      <c r="AC29" s="151"/>
      <c r="AD29" s="151"/>
      <c r="AE29" s="151"/>
    </row>
    <row r="30" s="2" customFormat="1" ht="6.96" customHeight="1">
      <c r="A30" s="40"/>
      <c r="B30" s="46"/>
      <c r="C30" s="40"/>
      <c r="D30" s="40"/>
      <c r="E30" s="40"/>
      <c r="F30" s="40"/>
      <c r="G30" s="40"/>
      <c r="H30" s="40"/>
      <c r="I30" s="40"/>
      <c r="J30" s="40"/>
      <c r="K30" s="40"/>
      <c r="L30" s="148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5"/>
      <c r="E31" s="155"/>
      <c r="F31" s="155"/>
      <c r="G31" s="155"/>
      <c r="H31" s="155"/>
      <c r="I31" s="155"/>
      <c r="J31" s="155"/>
      <c r="K31" s="155"/>
      <c r="L31" s="148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25.44" customHeight="1">
      <c r="A32" s="40"/>
      <c r="B32" s="46"/>
      <c r="C32" s="40"/>
      <c r="D32" s="156" t="s">
        <v>42</v>
      </c>
      <c r="E32" s="40"/>
      <c r="F32" s="40"/>
      <c r="G32" s="40"/>
      <c r="H32" s="40"/>
      <c r="I32" s="40"/>
      <c r="J32" s="157">
        <f>ROUND(J93, 2)</f>
        <v>0</v>
      </c>
      <c r="K32" s="40"/>
      <c r="L32" s="148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55"/>
      <c r="E33" s="155"/>
      <c r="F33" s="155"/>
      <c r="G33" s="155"/>
      <c r="H33" s="155"/>
      <c r="I33" s="155"/>
      <c r="J33" s="155"/>
      <c r="K33" s="155"/>
      <c r="L33" s="148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40"/>
      <c r="F34" s="158" t="s">
        <v>44</v>
      </c>
      <c r="G34" s="40"/>
      <c r="H34" s="40"/>
      <c r="I34" s="158" t="s">
        <v>43</v>
      </c>
      <c r="J34" s="158" t="s">
        <v>45</v>
      </c>
      <c r="K34" s="40"/>
      <c r="L34" s="148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14.4" customHeight="1">
      <c r="A35" s="40"/>
      <c r="B35" s="46"/>
      <c r="C35" s="40"/>
      <c r="D35" s="159" t="s">
        <v>46</v>
      </c>
      <c r="E35" s="146" t="s">
        <v>47</v>
      </c>
      <c r="F35" s="160">
        <f>ROUND((SUM(BE93:BE581)),  2)</f>
        <v>0</v>
      </c>
      <c r="G35" s="40"/>
      <c r="H35" s="40"/>
      <c r="I35" s="161">
        <v>0.20999999999999999</v>
      </c>
      <c r="J35" s="160">
        <f>ROUND(((SUM(BE93:BE581))*I35),  2)</f>
        <v>0</v>
      </c>
      <c r="K35" s="40"/>
      <c r="L35" s="148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146" t="s">
        <v>48</v>
      </c>
      <c r="F36" s="160">
        <f>ROUND((SUM(BF93:BF581)),  2)</f>
        <v>0</v>
      </c>
      <c r="G36" s="40"/>
      <c r="H36" s="40"/>
      <c r="I36" s="161">
        <v>0.14999999999999999</v>
      </c>
      <c r="J36" s="160">
        <f>ROUND(((SUM(BF93:BF581))*I36),  2)</f>
        <v>0</v>
      </c>
      <c r="K36" s="40"/>
      <c r="L36" s="148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6" t="s">
        <v>49</v>
      </c>
      <c r="F37" s="160">
        <f>ROUND((SUM(BG93:BG581)),  2)</f>
        <v>0</v>
      </c>
      <c r="G37" s="40"/>
      <c r="H37" s="40"/>
      <c r="I37" s="161">
        <v>0.20999999999999999</v>
      </c>
      <c r="J37" s="160">
        <f>0</f>
        <v>0</v>
      </c>
      <c r="K37" s="40"/>
      <c r="L37" s="148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hidden="1" s="2" customFormat="1" ht="14.4" customHeight="1">
      <c r="A38" s="40"/>
      <c r="B38" s="46"/>
      <c r="C38" s="40"/>
      <c r="D38" s="40"/>
      <c r="E38" s="146" t="s">
        <v>50</v>
      </c>
      <c r="F38" s="160">
        <f>ROUND((SUM(BH93:BH581)),  2)</f>
        <v>0</v>
      </c>
      <c r="G38" s="40"/>
      <c r="H38" s="40"/>
      <c r="I38" s="161">
        <v>0.14999999999999999</v>
      </c>
      <c r="J38" s="160">
        <f>0</f>
        <v>0</v>
      </c>
      <c r="K38" s="40"/>
      <c r="L38" s="148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6" t="s">
        <v>51</v>
      </c>
      <c r="F39" s="160">
        <f>ROUND((SUM(BI93:BI581)),  2)</f>
        <v>0</v>
      </c>
      <c r="G39" s="40"/>
      <c r="H39" s="40"/>
      <c r="I39" s="161">
        <v>0</v>
      </c>
      <c r="J39" s="160">
        <f>0</f>
        <v>0</v>
      </c>
      <c r="K39" s="40"/>
      <c r="L39" s="148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6.96" customHeight="1">
      <c r="A40" s="40"/>
      <c r="B40" s="46"/>
      <c r="C40" s="40"/>
      <c r="D40" s="40"/>
      <c r="E40" s="40"/>
      <c r="F40" s="40"/>
      <c r="G40" s="40"/>
      <c r="H40" s="40"/>
      <c r="I40" s="40"/>
      <c r="J40" s="40"/>
      <c r="K40" s="40"/>
      <c r="L40" s="148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s="2" customFormat="1" ht="25.44" customHeight="1">
      <c r="A41" s="40"/>
      <c r="B41" s="46"/>
      <c r="C41" s="162"/>
      <c r="D41" s="163" t="s">
        <v>52</v>
      </c>
      <c r="E41" s="164"/>
      <c r="F41" s="164"/>
      <c r="G41" s="165" t="s">
        <v>53</v>
      </c>
      <c r="H41" s="166" t="s">
        <v>54</v>
      </c>
      <c r="I41" s="164"/>
      <c r="J41" s="167">
        <f>SUM(J32:J39)</f>
        <v>0</v>
      </c>
      <c r="K41" s="168"/>
      <c r="L41" s="148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14.4" customHeight="1">
      <c r="A42" s="40"/>
      <c r="B42" s="169"/>
      <c r="C42" s="170"/>
      <c r="D42" s="170"/>
      <c r="E42" s="170"/>
      <c r="F42" s="170"/>
      <c r="G42" s="170"/>
      <c r="H42" s="170"/>
      <c r="I42" s="170"/>
      <c r="J42" s="170"/>
      <c r="K42" s="170"/>
      <c r="L42" s="148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6" s="2" customFormat="1" ht="6.96" customHeight="1">
      <c r="A46" s="40"/>
      <c r="B46" s="171"/>
      <c r="C46" s="172"/>
      <c r="D46" s="172"/>
      <c r="E46" s="172"/>
      <c r="F46" s="172"/>
      <c r="G46" s="172"/>
      <c r="H46" s="172"/>
      <c r="I46" s="172"/>
      <c r="J46" s="172"/>
      <c r="K46" s="172"/>
      <c r="L46" s="148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24.96" customHeight="1">
      <c r="A47" s="40"/>
      <c r="B47" s="41"/>
      <c r="C47" s="25" t="s">
        <v>192</v>
      </c>
      <c r="D47" s="42"/>
      <c r="E47" s="42"/>
      <c r="F47" s="42"/>
      <c r="G47" s="42"/>
      <c r="H47" s="42"/>
      <c r="I47" s="42"/>
      <c r="J47" s="42"/>
      <c r="K47" s="42"/>
      <c r="L47" s="148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148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16</v>
      </c>
      <c r="D49" s="42"/>
      <c r="E49" s="42"/>
      <c r="F49" s="42"/>
      <c r="G49" s="42"/>
      <c r="H49" s="42"/>
      <c r="I49" s="42"/>
      <c r="J49" s="42"/>
      <c r="K49" s="42"/>
      <c r="L49" s="148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173" t="str">
        <f>E7</f>
        <v>MVE jez Rajhrad vč. rekonstrukce jezu a rybího přechodu</v>
      </c>
      <c r="F50" s="34"/>
      <c r="G50" s="34"/>
      <c r="H50" s="34"/>
      <c r="I50" s="42"/>
      <c r="J50" s="42"/>
      <c r="K50" s="42"/>
      <c r="L50" s="148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1" customFormat="1" ht="12" customHeight="1">
      <c r="B51" s="23"/>
      <c r="C51" s="34" t="s">
        <v>167</v>
      </c>
      <c r="D51" s="24"/>
      <c r="E51" s="24"/>
      <c r="F51" s="24"/>
      <c r="G51" s="24"/>
      <c r="H51" s="24"/>
      <c r="I51" s="24"/>
      <c r="J51" s="24"/>
      <c r="K51" s="24"/>
      <c r="L51" s="22"/>
    </row>
    <row r="52" s="2" customFormat="1" ht="16.5" customHeight="1">
      <c r="A52" s="40"/>
      <c r="B52" s="41"/>
      <c r="C52" s="42"/>
      <c r="D52" s="42"/>
      <c r="E52" s="173" t="s">
        <v>847</v>
      </c>
      <c r="F52" s="42"/>
      <c r="G52" s="42"/>
      <c r="H52" s="42"/>
      <c r="I52" s="42"/>
      <c r="J52" s="42"/>
      <c r="K52" s="42"/>
      <c r="L52" s="148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12" customHeight="1">
      <c r="A53" s="40"/>
      <c r="B53" s="41"/>
      <c r="C53" s="34" t="s">
        <v>848</v>
      </c>
      <c r="D53" s="42"/>
      <c r="E53" s="42"/>
      <c r="F53" s="42"/>
      <c r="G53" s="42"/>
      <c r="H53" s="42"/>
      <c r="I53" s="42"/>
      <c r="J53" s="42"/>
      <c r="K53" s="42"/>
      <c r="L53" s="148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6.5" customHeight="1">
      <c r="A54" s="40"/>
      <c r="B54" s="41"/>
      <c r="C54" s="42"/>
      <c r="D54" s="42"/>
      <c r="E54" s="71" t="str">
        <f>E11</f>
        <v>SO 11 - Venkovní úpravy a oplocení</v>
      </c>
      <c r="F54" s="42"/>
      <c r="G54" s="42"/>
      <c r="H54" s="42"/>
      <c r="I54" s="42"/>
      <c r="J54" s="42"/>
      <c r="K54" s="42"/>
      <c r="L54" s="148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6.96" customHeight="1">
      <c r="A55" s="40"/>
      <c r="B55" s="41"/>
      <c r="C55" s="42"/>
      <c r="D55" s="42"/>
      <c r="E55" s="42"/>
      <c r="F55" s="42"/>
      <c r="G55" s="42"/>
      <c r="H55" s="42"/>
      <c r="I55" s="42"/>
      <c r="J55" s="42"/>
      <c r="K55" s="42"/>
      <c r="L55" s="148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2" customHeight="1">
      <c r="A56" s="40"/>
      <c r="B56" s="41"/>
      <c r="C56" s="34" t="s">
        <v>21</v>
      </c>
      <c r="D56" s="42"/>
      <c r="E56" s="42"/>
      <c r="F56" s="29" t="str">
        <f>F14</f>
        <v xml:space="preserve">Svratka, říční km 29,430 – jez </v>
      </c>
      <c r="G56" s="42"/>
      <c r="H56" s="42"/>
      <c r="I56" s="34" t="s">
        <v>23</v>
      </c>
      <c r="J56" s="74" t="str">
        <f>IF(J14="","",J14)</f>
        <v>2. 5. 2023</v>
      </c>
      <c r="K56" s="42"/>
      <c r="L56" s="148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6.96" customHeight="1">
      <c r="A57" s="40"/>
      <c r="B57" s="41"/>
      <c r="C57" s="42"/>
      <c r="D57" s="42"/>
      <c r="E57" s="42"/>
      <c r="F57" s="42"/>
      <c r="G57" s="42"/>
      <c r="H57" s="42"/>
      <c r="I57" s="42"/>
      <c r="J57" s="42"/>
      <c r="K57" s="42"/>
      <c r="L57" s="148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5.15" customHeight="1">
      <c r="A58" s="40"/>
      <c r="B58" s="41"/>
      <c r="C58" s="34" t="s">
        <v>25</v>
      </c>
      <c r="D58" s="42"/>
      <c r="E58" s="42"/>
      <c r="F58" s="29" t="str">
        <f>E17</f>
        <v>Povodí Moravy, státní podnik</v>
      </c>
      <c r="G58" s="42"/>
      <c r="H58" s="42"/>
      <c r="I58" s="34" t="s">
        <v>33</v>
      </c>
      <c r="J58" s="38" t="str">
        <f>E23</f>
        <v>AQUATIS a. s.</v>
      </c>
      <c r="K58" s="42"/>
      <c r="L58" s="148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15.15" customHeight="1">
      <c r="A59" s="40"/>
      <c r="B59" s="41"/>
      <c r="C59" s="34" t="s">
        <v>31</v>
      </c>
      <c r="D59" s="42"/>
      <c r="E59" s="42"/>
      <c r="F59" s="29" t="str">
        <f>IF(E20="","",E20)</f>
        <v>Vyplň údaj</v>
      </c>
      <c r="G59" s="42"/>
      <c r="H59" s="42"/>
      <c r="I59" s="34" t="s">
        <v>38</v>
      </c>
      <c r="J59" s="38" t="str">
        <f>E26</f>
        <v>Bc. Aneta Patková</v>
      </c>
      <c r="K59" s="42"/>
      <c r="L59" s="148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s="2" customFormat="1" ht="10.32" customHeight="1">
      <c r="A60" s="40"/>
      <c r="B60" s="41"/>
      <c r="C60" s="42"/>
      <c r="D60" s="42"/>
      <c r="E60" s="42"/>
      <c r="F60" s="42"/>
      <c r="G60" s="42"/>
      <c r="H60" s="42"/>
      <c r="I60" s="42"/>
      <c r="J60" s="42"/>
      <c r="K60" s="42"/>
      <c r="L60" s="148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s="2" customFormat="1" ht="29.28" customHeight="1">
      <c r="A61" s="40"/>
      <c r="B61" s="41"/>
      <c r="C61" s="174" t="s">
        <v>193</v>
      </c>
      <c r="D61" s="175"/>
      <c r="E61" s="175"/>
      <c r="F61" s="175"/>
      <c r="G61" s="175"/>
      <c r="H61" s="175"/>
      <c r="I61" s="175"/>
      <c r="J61" s="176" t="s">
        <v>194</v>
      </c>
      <c r="K61" s="175"/>
      <c r="L61" s="148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10.32" customHeight="1">
      <c r="A62" s="40"/>
      <c r="B62" s="41"/>
      <c r="C62" s="42"/>
      <c r="D62" s="42"/>
      <c r="E62" s="42"/>
      <c r="F62" s="42"/>
      <c r="G62" s="42"/>
      <c r="H62" s="42"/>
      <c r="I62" s="42"/>
      <c r="J62" s="42"/>
      <c r="K62" s="42"/>
      <c r="L62" s="148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22.8" customHeight="1">
      <c r="A63" s="40"/>
      <c r="B63" s="41"/>
      <c r="C63" s="177" t="s">
        <v>74</v>
      </c>
      <c r="D63" s="42"/>
      <c r="E63" s="42"/>
      <c r="F63" s="42"/>
      <c r="G63" s="42"/>
      <c r="H63" s="42"/>
      <c r="I63" s="42"/>
      <c r="J63" s="104">
        <f>J93</f>
        <v>0</v>
      </c>
      <c r="K63" s="42"/>
      <c r="L63" s="148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  <c r="AU63" s="19" t="s">
        <v>195</v>
      </c>
    </row>
    <row r="64" s="9" customFormat="1" ht="24.96" customHeight="1">
      <c r="A64" s="9"/>
      <c r="B64" s="178"/>
      <c r="C64" s="179"/>
      <c r="D64" s="180" t="s">
        <v>196</v>
      </c>
      <c r="E64" s="181"/>
      <c r="F64" s="181"/>
      <c r="G64" s="181"/>
      <c r="H64" s="181"/>
      <c r="I64" s="181"/>
      <c r="J64" s="182">
        <f>J94</f>
        <v>0</v>
      </c>
      <c r="K64" s="179"/>
      <c r="L64" s="183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4"/>
      <c r="C65" s="127"/>
      <c r="D65" s="185" t="s">
        <v>197</v>
      </c>
      <c r="E65" s="186"/>
      <c r="F65" s="186"/>
      <c r="G65" s="186"/>
      <c r="H65" s="186"/>
      <c r="I65" s="186"/>
      <c r="J65" s="187">
        <f>J95</f>
        <v>0</v>
      </c>
      <c r="K65" s="127"/>
      <c r="L65" s="18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4"/>
      <c r="C66" s="127"/>
      <c r="D66" s="185" t="s">
        <v>559</v>
      </c>
      <c r="E66" s="186"/>
      <c r="F66" s="186"/>
      <c r="G66" s="186"/>
      <c r="H66" s="186"/>
      <c r="I66" s="186"/>
      <c r="J66" s="187">
        <f>J248</f>
        <v>0</v>
      </c>
      <c r="K66" s="127"/>
      <c r="L66" s="188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4"/>
      <c r="C67" s="127"/>
      <c r="D67" s="185" t="s">
        <v>1093</v>
      </c>
      <c r="E67" s="186"/>
      <c r="F67" s="186"/>
      <c r="G67" s="186"/>
      <c r="H67" s="186"/>
      <c r="I67" s="186"/>
      <c r="J67" s="187">
        <f>J261</f>
        <v>0</v>
      </c>
      <c r="K67" s="127"/>
      <c r="L67" s="188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4"/>
      <c r="C68" s="127"/>
      <c r="D68" s="185" t="s">
        <v>1094</v>
      </c>
      <c r="E68" s="186"/>
      <c r="F68" s="186"/>
      <c r="G68" s="186"/>
      <c r="H68" s="186"/>
      <c r="I68" s="186"/>
      <c r="J68" s="187">
        <f>J373</f>
        <v>0</v>
      </c>
      <c r="K68" s="127"/>
      <c r="L68" s="188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84"/>
      <c r="C69" s="127"/>
      <c r="D69" s="185" t="s">
        <v>198</v>
      </c>
      <c r="E69" s="186"/>
      <c r="F69" s="186"/>
      <c r="G69" s="186"/>
      <c r="H69" s="186"/>
      <c r="I69" s="186"/>
      <c r="J69" s="187">
        <f>J423</f>
        <v>0</v>
      </c>
      <c r="K69" s="127"/>
      <c r="L69" s="188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84"/>
      <c r="C70" s="127"/>
      <c r="D70" s="185" t="s">
        <v>199</v>
      </c>
      <c r="E70" s="186"/>
      <c r="F70" s="186"/>
      <c r="G70" s="186"/>
      <c r="H70" s="186"/>
      <c r="I70" s="186"/>
      <c r="J70" s="187">
        <f>J567</f>
        <v>0</v>
      </c>
      <c r="K70" s="127"/>
      <c r="L70" s="188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84"/>
      <c r="C71" s="127"/>
      <c r="D71" s="185" t="s">
        <v>201</v>
      </c>
      <c r="E71" s="186"/>
      <c r="F71" s="186"/>
      <c r="G71" s="186"/>
      <c r="H71" s="186"/>
      <c r="I71" s="186"/>
      <c r="J71" s="187">
        <f>J578</f>
        <v>0</v>
      </c>
      <c r="K71" s="127"/>
      <c r="L71" s="188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2" customFormat="1" ht="21.84" customHeight="1">
      <c r="A72" s="40"/>
      <c r="B72" s="41"/>
      <c r="C72" s="42"/>
      <c r="D72" s="42"/>
      <c r="E72" s="42"/>
      <c r="F72" s="42"/>
      <c r="G72" s="42"/>
      <c r="H72" s="42"/>
      <c r="I72" s="42"/>
      <c r="J72" s="42"/>
      <c r="K72" s="42"/>
      <c r="L72" s="148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6.96" customHeight="1">
      <c r="A73" s="40"/>
      <c r="B73" s="61"/>
      <c r="C73" s="62"/>
      <c r="D73" s="62"/>
      <c r="E73" s="62"/>
      <c r="F73" s="62"/>
      <c r="G73" s="62"/>
      <c r="H73" s="62"/>
      <c r="I73" s="62"/>
      <c r="J73" s="62"/>
      <c r="K73" s="62"/>
      <c r="L73" s="148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7" s="2" customFormat="1" ht="6.96" customHeight="1">
      <c r="A77" s="40"/>
      <c r="B77" s="63"/>
      <c r="C77" s="64"/>
      <c r="D77" s="64"/>
      <c r="E77" s="64"/>
      <c r="F77" s="64"/>
      <c r="G77" s="64"/>
      <c r="H77" s="64"/>
      <c r="I77" s="64"/>
      <c r="J77" s="64"/>
      <c r="K77" s="64"/>
      <c r="L77" s="148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24.96" customHeight="1">
      <c r="A78" s="40"/>
      <c r="B78" s="41"/>
      <c r="C78" s="25" t="s">
        <v>204</v>
      </c>
      <c r="D78" s="42"/>
      <c r="E78" s="42"/>
      <c r="F78" s="42"/>
      <c r="G78" s="42"/>
      <c r="H78" s="42"/>
      <c r="I78" s="42"/>
      <c r="J78" s="42"/>
      <c r="K78" s="42"/>
      <c r="L78" s="148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6.96" customHeight="1">
      <c r="A79" s="40"/>
      <c r="B79" s="41"/>
      <c r="C79" s="42"/>
      <c r="D79" s="42"/>
      <c r="E79" s="42"/>
      <c r="F79" s="42"/>
      <c r="G79" s="42"/>
      <c r="H79" s="42"/>
      <c r="I79" s="42"/>
      <c r="J79" s="42"/>
      <c r="K79" s="42"/>
      <c r="L79" s="148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2" customHeight="1">
      <c r="A80" s="40"/>
      <c r="B80" s="41"/>
      <c r="C80" s="34" t="s">
        <v>16</v>
      </c>
      <c r="D80" s="42"/>
      <c r="E80" s="42"/>
      <c r="F80" s="42"/>
      <c r="G80" s="42"/>
      <c r="H80" s="42"/>
      <c r="I80" s="42"/>
      <c r="J80" s="42"/>
      <c r="K80" s="42"/>
      <c r="L80" s="148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6.5" customHeight="1">
      <c r="A81" s="40"/>
      <c r="B81" s="41"/>
      <c r="C81" s="42"/>
      <c r="D81" s="42"/>
      <c r="E81" s="173" t="str">
        <f>E7</f>
        <v>MVE jez Rajhrad vč. rekonstrukce jezu a rybího přechodu</v>
      </c>
      <c r="F81" s="34"/>
      <c r="G81" s="34"/>
      <c r="H81" s="34"/>
      <c r="I81" s="42"/>
      <c r="J81" s="42"/>
      <c r="K81" s="42"/>
      <c r="L81" s="148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1" customFormat="1" ht="12" customHeight="1">
      <c r="B82" s="23"/>
      <c r="C82" s="34" t="s">
        <v>167</v>
      </c>
      <c r="D82" s="24"/>
      <c r="E82" s="24"/>
      <c r="F82" s="24"/>
      <c r="G82" s="24"/>
      <c r="H82" s="24"/>
      <c r="I82" s="24"/>
      <c r="J82" s="24"/>
      <c r="K82" s="24"/>
      <c r="L82" s="22"/>
    </row>
    <row r="83" s="2" customFormat="1" ht="16.5" customHeight="1">
      <c r="A83" s="40"/>
      <c r="B83" s="41"/>
      <c r="C83" s="42"/>
      <c r="D83" s="42"/>
      <c r="E83" s="173" t="s">
        <v>847</v>
      </c>
      <c r="F83" s="42"/>
      <c r="G83" s="42"/>
      <c r="H83" s="42"/>
      <c r="I83" s="42"/>
      <c r="J83" s="42"/>
      <c r="K83" s="42"/>
      <c r="L83" s="148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2" customHeight="1">
      <c r="A84" s="40"/>
      <c r="B84" s="41"/>
      <c r="C84" s="34" t="s">
        <v>848</v>
      </c>
      <c r="D84" s="42"/>
      <c r="E84" s="42"/>
      <c r="F84" s="42"/>
      <c r="G84" s="42"/>
      <c r="H84" s="42"/>
      <c r="I84" s="42"/>
      <c r="J84" s="42"/>
      <c r="K84" s="42"/>
      <c r="L84" s="148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6.5" customHeight="1">
      <c r="A85" s="40"/>
      <c r="B85" s="41"/>
      <c r="C85" s="42"/>
      <c r="D85" s="42"/>
      <c r="E85" s="71" t="str">
        <f>E11</f>
        <v>SO 11 - Venkovní úpravy a oplocení</v>
      </c>
      <c r="F85" s="42"/>
      <c r="G85" s="42"/>
      <c r="H85" s="42"/>
      <c r="I85" s="42"/>
      <c r="J85" s="42"/>
      <c r="K85" s="42"/>
      <c r="L85" s="148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6.96" customHeight="1">
      <c r="A86" s="40"/>
      <c r="B86" s="41"/>
      <c r="C86" s="42"/>
      <c r="D86" s="42"/>
      <c r="E86" s="42"/>
      <c r="F86" s="42"/>
      <c r="G86" s="42"/>
      <c r="H86" s="42"/>
      <c r="I86" s="42"/>
      <c r="J86" s="42"/>
      <c r="K86" s="42"/>
      <c r="L86" s="148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12" customHeight="1">
      <c r="A87" s="40"/>
      <c r="B87" s="41"/>
      <c r="C87" s="34" t="s">
        <v>21</v>
      </c>
      <c r="D87" s="42"/>
      <c r="E87" s="42"/>
      <c r="F87" s="29" t="str">
        <f>F14</f>
        <v xml:space="preserve">Svratka, říční km 29,430 – jez </v>
      </c>
      <c r="G87" s="42"/>
      <c r="H87" s="42"/>
      <c r="I87" s="34" t="s">
        <v>23</v>
      </c>
      <c r="J87" s="74" t="str">
        <f>IF(J14="","",J14)</f>
        <v>2. 5. 2023</v>
      </c>
      <c r="K87" s="42"/>
      <c r="L87" s="148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6.96" customHeight="1">
      <c r="A88" s="40"/>
      <c r="B88" s="41"/>
      <c r="C88" s="42"/>
      <c r="D88" s="42"/>
      <c r="E88" s="42"/>
      <c r="F88" s="42"/>
      <c r="G88" s="42"/>
      <c r="H88" s="42"/>
      <c r="I88" s="42"/>
      <c r="J88" s="42"/>
      <c r="K88" s="42"/>
      <c r="L88" s="148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15.15" customHeight="1">
      <c r="A89" s="40"/>
      <c r="B89" s="41"/>
      <c r="C89" s="34" t="s">
        <v>25</v>
      </c>
      <c r="D89" s="42"/>
      <c r="E89" s="42"/>
      <c r="F89" s="29" t="str">
        <f>E17</f>
        <v>Povodí Moravy, státní podnik</v>
      </c>
      <c r="G89" s="42"/>
      <c r="H89" s="42"/>
      <c r="I89" s="34" t="s">
        <v>33</v>
      </c>
      <c r="J89" s="38" t="str">
        <f>E23</f>
        <v>AQUATIS a. s.</v>
      </c>
      <c r="K89" s="42"/>
      <c r="L89" s="148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2" customFormat="1" ht="15.15" customHeight="1">
      <c r="A90" s="40"/>
      <c r="B90" s="41"/>
      <c r="C90" s="34" t="s">
        <v>31</v>
      </c>
      <c r="D90" s="42"/>
      <c r="E90" s="42"/>
      <c r="F90" s="29" t="str">
        <f>IF(E20="","",E20)</f>
        <v>Vyplň údaj</v>
      </c>
      <c r="G90" s="42"/>
      <c r="H90" s="42"/>
      <c r="I90" s="34" t="s">
        <v>38</v>
      </c>
      <c r="J90" s="38" t="str">
        <f>E26</f>
        <v>Bc. Aneta Patková</v>
      </c>
      <c r="K90" s="42"/>
      <c r="L90" s="148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2" customFormat="1" ht="10.32" customHeight="1">
      <c r="A91" s="40"/>
      <c r="B91" s="41"/>
      <c r="C91" s="42"/>
      <c r="D91" s="42"/>
      <c r="E91" s="42"/>
      <c r="F91" s="42"/>
      <c r="G91" s="42"/>
      <c r="H91" s="42"/>
      <c r="I91" s="42"/>
      <c r="J91" s="42"/>
      <c r="K91" s="42"/>
      <c r="L91" s="148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</row>
    <row r="92" s="11" customFormat="1" ht="29.28" customHeight="1">
      <c r="A92" s="189"/>
      <c r="B92" s="190"/>
      <c r="C92" s="191" t="s">
        <v>205</v>
      </c>
      <c r="D92" s="192" t="s">
        <v>61</v>
      </c>
      <c r="E92" s="192" t="s">
        <v>57</v>
      </c>
      <c r="F92" s="192" t="s">
        <v>58</v>
      </c>
      <c r="G92" s="192" t="s">
        <v>206</v>
      </c>
      <c r="H92" s="192" t="s">
        <v>207</v>
      </c>
      <c r="I92" s="192" t="s">
        <v>208</v>
      </c>
      <c r="J92" s="192" t="s">
        <v>194</v>
      </c>
      <c r="K92" s="193" t="s">
        <v>209</v>
      </c>
      <c r="L92" s="194"/>
      <c r="M92" s="94" t="s">
        <v>19</v>
      </c>
      <c r="N92" s="95" t="s">
        <v>46</v>
      </c>
      <c r="O92" s="95" t="s">
        <v>210</v>
      </c>
      <c r="P92" s="95" t="s">
        <v>211</v>
      </c>
      <c r="Q92" s="95" t="s">
        <v>212</v>
      </c>
      <c r="R92" s="95" t="s">
        <v>213</v>
      </c>
      <c r="S92" s="95" t="s">
        <v>214</v>
      </c>
      <c r="T92" s="96" t="s">
        <v>215</v>
      </c>
      <c r="U92" s="189"/>
      <c r="V92" s="189"/>
      <c r="W92" s="189"/>
      <c r="X92" s="189"/>
      <c r="Y92" s="189"/>
      <c r="Z92" s="189"/>
      <c r="AA92" s="189"/>
      <c r="AB92" s="189"/>
      <c r="AC92" s="189"/>
      <c r="AD92" s="189"/>
      <c r="AE92" s="189"/>
    </row>
    <row r="93" s="2" customFormat="1" ht="22.8" customHeight="1">
      <c r="A93" s="40"/>
      <c r="B93" s="41"/>
      <c r="C93" s="101" t="s">
        <v>216</v>
      </c>
      <c r="D93" s="42"/>
      <c r="E93" s="42"/>
      <c r="F93" s="42"/>
      <c r="G93" s="42"/>
      <c r="H93" s="42"/>
      <c r="I93" s="42"/>
      <c r="J93" s="195">
        <f>BK93</f>
        <v>0</v>
      </c>
      <c r="K93" s="42"/>
      <c r="L93" s="46"/>
      <c r="M93" s="97"/>
      <c r="N93" s="196"/>
      <c r="O93" s="98"/>
      <c r="P93" s="197">
        <f>P94</f>
        <v>0</v>
      </c>
      <c r="Q93" s="98"/>
      <c r="R93" s="197">
        <f>R94</f>
        <v>156.02565098000002</v>
      </c>
      <c r="S93" s="98"/>
      <c r="T93" s="198">
        <f>T94</f>
        <v>0.20000000000000001</v>
      </c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T93" s="19" t="s">
        <v>75</v>
      </c>
      <c r="AU93" s="19" t="s">
        <v>195</v>
      </c>
      <c r="BK93" s="199">
        <f>BK94</f>
        <v>0</v>
      </c>
    </row>
    <row r="94" s="12" customFormat="1" ht="25.92" customHeight="1">
      <c r="A94" s="12"/>
      <c r="B94" s="200"/>
      <c r="C94" s="201"/>
      <c r="D94" s="202" t="s">
        <v>75</v>
      </c>
      <c r="E94" s="203" t="s">
        <v>217</v>
      </c>
      <c r="F94" s="203" t="s">
        <v>218</v>
      </c>
      <c r="G94" s="201"/>
      <c r="H94" s="201"/>
      <c r="I94" s="204"/>
      <c r="J94" s="205">
        <f>BK94</f>
        <v>0</v>
      </c>
      <c r="K94" s="201"/>
      <c r="L94" s="206"/>
      <c r="M94" s="207"/>
      <c r="N94" s="208"/>
      <c r="O94" s="208"/>
      <c r="P94" s="209">
        <f>P95+P248+P261+P373+P423+P567+P578</f>
        <v>0</v>
      </c>
      <c r="Q94" s="208"/>
      <c r="R94" s="209">
        <f>R95+R248+R261+R373+R423+R567+R578</f>
        <v>156.02565098000002</v>
      </c>
      <c r="S94" s="208"/>
      <c r="T94" s="210">
        <f>T95+T248+T261+T373+T423+T567+T578</f>
        <v>0.20000000000000001</v>
      </c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R94" s="211" t="s">
        <v>84</v>
      </c>
      <c r="AT94" s="212" t="s">
        <v>75</v>
      </c>
      <c r="AU94" s="212" t="s">
        <v>76</v>
      </c>
      <c r="AY94" s="211" t="s">
        <v>219</v>
      </c>
      <c r="BK94" s="213">
        <f>BK95+BK248+BK261+BK373+BK423+BK567+BK578</f>
        <v>0</v>
      </c>
    </row>
    <row r="95" s="12" customFormat="1" ht="22.8" customHeight="1">
      <c r="A95" s="12"/>
      <c r="B95" s="200"/>
      <c r="C95" s="201"/>
      <c r="D95" s="202" t="s">
        <v>75</v>
      </c>
      <c r="E95" s="214" t="s">
        <v>84</v>
      </c>
      <c r="F95" s="214" t="s">
        <v>220</v>
      </c>
      <c r="G95" s="201"/>
      <c r="H95" s="201"/>
      <c r="I95" s="204"/>
      <c r="J95" s="215">
        <f>BK95</f>
        <v>0</v>
      </c>
      <c r="K95" s="201"/>
      <c r="L95" s="206"/>
      <c r="M95" s="207"/>
      <c r="N95" s="208"/>
      <c r="O95" s="208"/>
      <c r="P95" s="209">
        <f>SUM(P96:P247)</f>
        <v>0</v>
      </c>
      <c r="Q95" s="208"/>
      <c r="R95" s="209">
        <f>SUM(R96:R247)</f>
        <v>0.091067999999999996</v>
      </c>
      <c r="S95" s="208"/>
      <c r="T95" s="210">
        <f>SUM(T96:T247)</f>
        <v>0</v>
      </c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R95" s="211" t="s">
        <v>84</v>
      </c>
      <c r="AT95" s="212" t="s">
        <v>75</v>
      </c>
      <c r="AU95" s="212" t="s">
        <v>84</v>
      </c>
      <c r="AY95" s="211" t="s">
        <v>219</v>
      </c>
      <c r="BK95" s="213">
        <f>SUM(BK96:BK247)</f>
        <v>0</v>
      </c>
    </row>
    <row r="96" s="2" customFormat="1" ht="16.5" customHeight="1">
      <c r="A96" s="40"/>
      <c r="B96" s="41"/>
      <c r="C96" s="216" t="s">
        <v>84</v>
      </c>
      <c r="D96" s="216" t="s">
        <v>221</v>
      </c>
      <c r="E96" s="217" t="s">
        <v>3164</v>
      </c>
      <c r="F96" s="218" t="s">
        <v>3165</v>
      </c>
      <c r="G96" s="219" t="s">
        <v>148</v>
      </c>
      <c r="H96" s="220">
        <v>23.513999999999999</v>
      </c>
      <c r="I96" s="221"/>
      <c r="J96" s="222">
        <f>ROUND(I96*H96,2)</f>
        <v>0</v>
      </c>
      <c r="K96" s="218" t="s">
        <v>224</v>
      </c>
      <c r="L96" s="46"/>
      <c r="M96" s="223" t="s">
        <v>19</v>
      </c>
      <c r="N96" s="224" t="s">
        <v>47</v>
      </c>
      <c r="O96" s="86"/>
      <c r="P96" s="225">
        <f>O96*H96</f>
        <v>0</v>
      </c>
      <c r="Q96" s="225">
        <v>0</v>
      </c>
      <c r="R96" s="225">
        <f>Q96*H96</f>
        <v>0</v>
      </c>
      <c r="S96" s="225">
        <v>0</v>
      </c>
      <c r="T96" s="226">
        <f>S96*H96</f>
        <v>0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R96" s="227" t="s">
        <v>225</v>
      </c>
      <c r="AT96" s="227" t="s">
        <v>221</v>
      </c>
      <c r="AU96" s="227" t="s">
        <v>86</v>
      </c>
      <c r="AY96" s="19" t="s">
        <v>219</v>
      </c>
      <c r="BE96" s="228">
        <f>IF(N96="základní",J96,0)</f>
        <v>0</v>
      </c>
      <c r="BF96" s="228">
        <f>IF(N96="snížená",J96,0)</f>
        <v>0</v>
      </c>
      <c r="BG96" s="228">
        <f>IF(N96="zákl. přenesená",J96,0)</f>
        <v>0</v>
      </c>
      <c r="BH96" s="228">
        <f>IF(N96="sníž. přenesená",J96,0)</f>
        <v>0</v>
      </c>
      <c r="BI96" s="228">
        <f>IF(N96="nulová",J96,0)</f>
        <v>0</v>
      </c>
      <c r="BJ96" s="19" t="s">
        <v>84</v>
      </c>
      <c r="BK96" s="228">
        <f>ROUND(I96*H96,2)</f>
        <v>0</v>
      </c>
      <c r="BL96" s="19" t="s">
        <v>225</v>
      </c>
      <c r="BM96" s="227" t="s">
        <v>3166</v>
      </c>
    </row>
    <row r="97" s="2" customFormat="1">
      <c r="A97" s="40"/>
      <c r="B97" s="41"/>
      <c r="C97" s="42"/>
      <c r="D97" s="229" t="s">
        <v>227</v>
      </c>
      <c r="E97" s="42"/>
      <c r="F97" s="230" t="s">
        <v>3167</v>
      </c>
      <c r="G97" s="42"/>
      <c r="H97" s="42"/>
      <c r="I97" s="231"/>
      <c r="J97" s="42"/>
      <c r="K97" s="42"/>
      <c r="L97" s="46"/>
      <c r="M97" s="232"/>
      <c r="N97" s="233"/>
      <c r="O97" s="86"/>
      <c r="P97" s="86"/>
      <c r="Q97" s="86"/>
      <c r="R97" s="86"/>
      <c r="S97" s="86"/>
      <c r="T97" s="87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T97" s="19" t="s">
        <v>227</v>
      </c>
      <c r="AU97" s="19" t="s">
        <v>86</v>
      </c>
    </row>
    <row r="98" s="2" customFormat="1">
      <c r="A98" s="40"/>
      <c r="B98" s="41"/>
      <c r="C98" s="42"/>
      <c r="D98" s="234" t="s">
        <v>229</v>
      </c>
      <c r="E98" s="42"/>
      <c r="F98" s="235" t="s">
        <v>3168</v>
      </c>
      <c r="G98" s="42"/>
      <c r="H98" s="42"/>
      <c r="I98" s="231"/>
      <c r="J98" s="42"/>
      <c r="K98" s="42"/>
      <c r="L98" s="46"/>
      <c r="M98" s="232"/>
      <c r="N98" s="233"/>
      <c r="O98" s="86"/>
      <c r="P98" s="86"/>
      <c r="Q98" s="86"/>
      <c r="R98" s="86"/>
      <c r="S98" s="86"/>
      <c r="T98" s="87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T98" s="19" t="s">
        <v>229</v>
      </c>
      <c r="AU98" s="19" t="s">
        <v>86</v>
      </c>
    </row>
    <row r="99" s="13" customFormat="1">
      <c r="A99" s="13"/>
      <c r="B99" s="236"/>
      <c r="C99" s="237"/>
      <c r="D99" s="229" t="s">
        <v>231</v>
      </c>
      <c r="E99" s="238" t="s">
        <v>19</v>
      </c>
      <c r="F99" s="239" t="s">
        <v>3169</v>
      </c>
      <c r="G99" s="237"/>
      <c r="H99" s="238" t="s">
        <v>19</v>
      </c>
      <c r="I99" s="240"/>
      <c r="J99" s="237"/>
      <c r="K99" s="237"/>
      <c r="L99" s="241"/>
      <c r="M99" s="242"/>
      <c r="N99" s="243"/>
      <c r="O99" s="243"/>
      <c r="P99" s="243"/>
      <c r="Q99" s="243"/>
      <c r="R99" s="243"/>
      <c r="S99" s="243"/>
      <c r="T99" s="244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45" t="s">
        <v>231</v>
      </c>
      <c r="AU99" s="245" t="s">
        <v>86</v>
      </c>
      <c r="AV99" s="13" t="s">
        <v>84</v>
      </c>
      <c r="AW99" s="13" t="s">
        <v>37</v>
      </c>
      <c r="AX99" s="13" t="s">
        <v>76</v>
      </c>
      <c r="AY99" s="245" t="s">
        <v>219</v>
      </c>
    </row>
    <row r="100" s="13" customFormat="1">
      <c r="A100" s="13"/>
      <c r="B100" s="236"/>
      <c r="C100" s="237"/>
      <c r="D100" s="229" t="s">
        <v>231</v>
      </c>
      <c r="E100" s="238" t="s">
        <v>19</v>
      </c>
      <c r="F100" s="239" t="s">
        <v>408</v>
      </c>
      <c r="G100" s="237"/>
      <c r="H100" s="238" t="s">
        <v>19</v>
      </c>
      <c r="I100" s="240"/>
      <c r="J100" s="237"/>
      <c r="K100" s="237"/>
      <c r="L100" s="241"/>
      <c r="M100" s="242"/>
      <c r="N100" s="243"/>
      <c r="O100" s="243"/>
      <c r="P100" s="243"/>
      <c r="Q100" s="243"/>
      <c r="R100" s="243"/>
      <c r="S100" s="243"/>
      <c r="T100" s="244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45" t="s">
        <v>231</v>
      </c>
      <c r="AU100" s="245" t="s">
        <v>86</v>
      </c>
      <c r="AV100" s="13" t="s">
        <v>84</v>
      </c>
      <c r="AW100" s="13" t="s">
        <v>37</v>
      </c>
      <c r="AX100" s="13" t="s">
        <v>76</v>
      </c>
      <c r="AY100" s="245" t="s">
        <v>219</v>
      </c>
    </row>
    <row r="101" s="14" customFormat="1">
      <c r="A101" s="14"/>
      <c r="B101" s="246"/>
      <c r="C101" s="247"/>
      <c r="D101" s="229" t="s">
        <v>231</v>
      </c>
      <c r="E101" s="248" t="s">
        <v>19</v>
      </c>
      <c r="F101" s="249" t="s">
        <v>3170</v>
      </c>
      <c r="G101" s="247"/>
      <c r="H101" s="250">
        <v>6.8220000000000001</v>
      </c>
      <c r="I101" s="251"/>
      <c r="J101" s="247"/>
      <c r="K101" s="247"/>
      <c r="L101" s="252"/>
      <c r="M101" s="253"/>
      <c r="N101" s="254"/>
      <c r="O101" s="254"/>
      <c r="P101" s="254"/>
      <c r="Q101" s="254"/>
      <c r="R101" s="254"/>
      <c r="S101" s="254"/>
      <c r="T101" s="255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T101" s="256" t="s">
        <v>231</v>
      </c>
      <c r="AU101" s="256" t="s">
        <v>86</v>
      </c>
      <c r="AV101" s="14" t="s">
        <v>86</v>
      </c>
      <c r="AW101" s="14" t="s">
        <v>37</v>
      </c>
      <c r="AX101" s="14" t="s">
        <v>76</v>
      </c>
      <c r="AY101" s="256" t="s">
        <v>219</v>
      </c>
    </row>
    <row r="102" s="14" customFormat="1">
      <c r="A102" s="14"/>
      <c r="B102" s="246"/>
      <c r="C102" s="247"/>
      <c r="D102" s="229" t="s">
        <v>231</v>
      </c>
      <c r="E102" s="248" t="s">
        <v>19</v>
      </c>
      <c r="F102" s="249" t="s">
        <v>3171</v>
      </c>
      <c r="G102" s="247"/>
      <c r="H102" s="250">
        <v>16.599</v>
      </c>
      <c r="I102" s="251"/>
      <c r="J102" s="247"/>
      <c r="K102" s="247"/>
      <c r="L102" s="252"/>
      <c r="M102" s="253"/>
      <c r="N102" s="254"/>
      <c r="O102" s="254"/>
      <c r="P102" s="254"/>
      <c r="Q102" s="254"/>
      <c r="R102" s="254"/>
      <c r="S102" s="254"/>
      <c r="T102" s="255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T102" s="256" t="s">
        <v>231</v>
      </c>
      <c r="AU102" s="256" t="s">
        <v>86</v>
      </c>
      <c r="AV102" s="14" t="s">
        <v>86</v>
      </c>
      <c r="AW102" s="14" t="s">
        <v>37</v>
      </c>
      <c r="AX102" s="14" t="s">
        <v>76</v>
      </c>
      <c r="AY102" s="256" t="s">
        <v>219</v>
      </c>
    </row>
    <row r="103" s="13" customFormat="1">
      <c r="A103" s="13"/>
      <c r="B103" s="236"/>
      <c r="C103" s="237"/>
      <c r="D103" s="229" t="s">
        <v>231</v>
      </c>
      <c r="E103" s="238" t="s">
        <v>19</v>
      </c>
      <c r="F103" s="239" t="s">
        <v>3172</v>
      </c>
      <c r="G103" s="237"/>
      <c r="H103" s="238" t="s">
        <v>19</v>
      </c>
      <c r="I103" s="240"/>
      <c r="J103" s="237"/>
      <c r="K103" s="237"/>
      <c r="L103" s="241"/>
      <c r="M103" s="242"/>
      <c r="N103" s="243"/>
      <c r="O103" s="243"/>
      <c r="P103" s="243"/>
      <c r="Q103" s="243"/>
      <c r="R103" s="243"/>
      <c r="S103" s="243"/>
      <c r="T103" s="244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45" t="s">
        <v>231</v>
      </c>
      <c r="AU103" s="245" t="s">
        <v>86</v>
      </c>
      <c r="AV103" s="13" t="s">
        <v>84</v>
      </c>
      <c r="AW103" s="13" t="s">
        <v>37</v>
      </c>
      <c r="AX103" s="13" t="s">
        <v>76</v>
      </c>
      <c r="AY103" s="245" t="s">
        <v>219</v>
      </c>
    </row>
    <row r="104" s="14" customFormat="1">
      <c r="A104" s="14"/>
      <c r="B104" s="246"/>
      <c r="C104" s="247"/>
      <c r="D104" s="229" t="s">
        <v>231</v>
      </c>
      <c r="E104" s="248" t="s">
        <v>19</v>
      </c>
      <c r="F104" s="249" t="s">
        <v>3173</v>
      </c>
      <c r="G104" s="247"/>
      <c r="H104" s="250">
        <v>0.092999999999999999</v>
      </c>
      <c r="I104" s="251"/>
      <c r="J104" s="247"/>
      <c r="K104" s="247"/>
      <c r="L104" s="252"/>
      <c r="M104" s="253"/>
      <c r="N104" s="254"/>
      <c r="O104" s="254"/>
      <c r="P104" s="254"/>
      <c r="Q104" s="254"/>
      <c r="R104" s="254"/>
      <c r="S104" s="254"/>
      <c r="T104" s="255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T104" s="256" t="s">
        <v>231</v>
      </c>
      <c r="AU104" s="256" t="s">
        <v>86</v>
      </c>
      <c r="AV104" s="14" t="s">
        <v>86</v>
      </c>
      <c r="AW104" s="14" t="s">
        <v>37</v>
      </c>
      <c r="AX104" s="14" t="s">
        <v>76</v>
      </c>
      <c r="AY104" s="256" t="s">
        <v>219</v>
      </c>
    </row>
    <row r="105" s="15" customFormat="1">
      <c r="A105" s="15"/>
      <c r="B105" s="257"/>
      <c r="C105" s="258"/>
      <c r="D105" s="229" t="s">
        <v>231</v>
      </c>
      <c r="E105" s="259" t="s">
        <v>3121</v>
      </c>
      <c r="F105" s="260" t="s">
        <v>236</v>
      </c>
      <c r="G105" s="258"/>
      <c r="H105" s="261">
        <v>23.513999999999999</v>
      </c>
      <c r="I105" s="262"/>
      <c r="J105" s="258"/>
      <c r="K105" s="258"/>
      <c r="L105" s="263"/>
      <c r="M105" s="264"/>
      <c r="N105" s="265"/>
      <c r="O105" s="265"/>
      <c r="P105" s="265"/>
      <c r="Q105" s="265"/>
      <c r="R105" s="265"/>
      <c r="S105" s="265"/>
      <c r="T105" s="266"/>
      <c r="U105" s="15"/>
      <c r="V105" s="15"/>
      <c r="W105" s="15"/>
      <c r="X105" s="15"/>
      <c r="Y105" s="15"/>
      <c r="Z105" s="15"/>
      <c r="AA105" s="15"/>
      <c r="AB105" s="15"/>
      <c r="AC105" s="15"/>
      <c r="AD105" s="15"/>
      <c r="AE105" s="15"/>
      <c r="AT105" s="267" t="s">
        <v>231</v>
      </c>
      <c r="AU105" s="267" t="s">
        <v>86</v>
      </c>
      <c r="AV105" s="15" t="s">
        <v>225</v>
      </c>
      <c r="AW105" s="15" t="s">
        <v>37</v>
      </c>
      <c r="AX105" s="15" t="s">
        <v>84</v>
      </c>
      <c r="AY105" s="267" t="s">
        <v>219</v>
      </c>
    </row>
    <row r="106" s="2" customFormat="1" ht="16.5" customHeight="1">
      <c r="A106" s="40"/>
      <c r="B106" s="41"/>
      <c r="C106" s="216" t="s">
        <v>86</v>
      </c>
      <c r="D106" s="216" t="s">
        <v>221</v>
      </c>
      <c r="E106" s="217" t="s">
        <v>3174</v>
      </c>
      <c r="F106" s="218" t="s">
        <v>3175</v>
      </c>
      <c r="G106" s="219" t="s">
        <v>148</v>
      </c>
      <c r="H106" s="220">
        <v>15.797000000000001</v>
      </c>
      <c r="I106" s="221"/>
      <c r="J106" s="222">
        <f>ROUND(I106*H106,2)</f>
        <v>0</v>
      </c>
      <c r="K106" s="218" t="s">
        <v>224</v>
      </c>
      <c r="L106" s="46"/>
      <c r="M106" s="223" t="s">
        <v>19</v>
      </c>
      <c r="N106" s="224" t="s">
        <v>47</v>
      </c>
      <c r="O106" s="86"/>
      <c r="P106" s="225">
        <f>O106*H106</f>
        <v>0</v>
      </c>
      <c r="Q106" s="225">
        <v>0</v>
      </c>
      <c r="R106" s="225">
        <f>Q106*H106</f>
        <v>0</v>
      </c>
      <c r="S106" s="225">
        <v>0</v>
      </c>
      <c r="T106" s="226">
        <f>S106*H106</f>
        <v>0</v>
      </c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R106" s="227" t="s">
        <v>225</v>
      </c>
      <c r="AT106" s="227" t="s">
        <v>221</v>
      </c>
      <c r="AU106" s="227" t="s">
        <v>86</v>
      </c>
      <c r="AY106" s="19" t="s">
        <v>219</v>
      </c>
      <c r="BE106" s="228">
        <f>IF(N106="základní",J106,0)</f>
        <v>0</v>
      </c>
      <c r="BF106" s="228">
        <f>IF(N106="snížená",J106,0)</f>
        <v>0</v>
      </c>
      <c r="BG106" s="228">
        <f>IF(N106="zákl. přenesená",J106,0)</f>
        <v>0</v>
      </c>
      <c r="BH106" s="228">
        <f>IF(N106="sníž. přenesená",J106,0)</f>
        <v>0</v>
      </c>
      <c r="BI106" s="228">
        <f>IF(N106="nulová",J106,0)</f>
        <v>0</v>
      </c>
      <c r="BJ106" s="19" t="s">
        <v>84</v>
      </c>
      <c r="BK106" s="228">
        <f>ROUND(I106*H106,2)</f>
        <v>0</v>
      </c>
      <c r="BL106" s="19" t="s">
        <v>225</v>
      </c>
      <c r="BM106" s="227" t="s">
        <v>3176</v>
      </c>
    </row>
    <row r="107" s="2" customFormat="1">
      <c r="A107" s="40"/>
      <c r="B107" s="41"/>
      <c r="C107" s="42"/>
      <c r="D107" s="229" t="s">
        <v>227</v>
      </c>
      <c r="E107" s="42"/>
      <c r="F107" s="230" t="s">
        <v>3177</v>
      </c>
      <c r="G107" s="42"/>
      <c r="H107" s="42"/>
      <c r="I107" s="231"/>
      <c r="J107" s="42"/>
      <c r="K107" s="42"/>
      <c r="L107" s="46"/>
      <c r="M107" s="232"/>
      <c r="N107" s="233"/>
      <c r="O107" s="86"/>
      <c r="P107" s="86"/>
      <c r="Q107" s="86"/>
      <c r="R107" s="86"/>
      <c r="S107" s="86"/>
      <c r="T107" s="87"/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T107" s="19" t="s">
        <v>227</v>
      </c>
      <c r="AU107" s="19" t="s">
        <v>86</v>
      </c>
    </row>
    <row r="108" s="2" customFormat="1">
      <c r="A108" s="40"/>
      <c r="B108" s="41"/>
      <c r="C108" s="42"/>
      <c r="D108" s="234" t="s">
        <v>229</v>
      </c>
      <c r="E108" s="42"/>
      <c r="F108" s="235" t="s">
        <v>3178</v>
      </c>
      <c r="G108" s="42"/>
      <c r="H108" s="42"/>
      <c r="I108" s="231"/>
      <c r="J108" s="42"/>
      <c r="K108" s="42"/>
      <c r="L108" s="46"/>
      <c r="M108" s="232"/>
      <c r="N108" s="233"/>
      <c r="O108" s="86"/>
      <c r="P108" s="86"/>
      <c r="Q108" s="86"/>
      <c r="R108" s="86"/>
      <c r="S108" s="86"/>
      <c r="T108" s="87"/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T108" s="19" t="s">
        <v>229</v>
      </c>
      <c r="AU108" s="19" t="s">
        <v>86</v>
      </c>
    </row>
    <row r="109" s="2" customFormat="1">
      <c r="A109" s="40"/>
      <c r="B109" s="41"/>
      <c r="C109" s="42"/>
      <c r="D109" s="229" t="s">
        <v>275</v>
      </c>
      <c r="E109" s="42"/>
      <c r="F109" s="268" t="s">
        <v>276</v>
      </c>
      <c r="G109" s="42"/>
      <c r="H109" s="42"/>
      <c r="I109" s="231"/>
      <c r="J109" s="42"/>
      <c r="K109" s="42"/>
      <c r="L109" s="46"/>
      <c r="M109" s="232"/>
      <c r="N109" s="233"/>
      <c r="O109" s="86"/>
      <c r="P109" s="86"/>
      <c r="Q109" s="86"/>
      <c r="R109" s="86"/>
      <c r="S109" s="86"/>
      <c r="T109" s="87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T109" s="19" t="s">
        <v>275</v>
      </c>
      <c r="AU109" s="19" t="s">
        <v>86</v>
      </c>
    </row>
    <row r="110" s="13" customFormat="1">
      <c r="A110" s="13"/>
      <c r="B110" s="236"/>
      <c r="C110" s="237"/>
      <c r="D110" s="229" t="s">
        <v>231</v>
      </c>
      <c r="E110" s="238" t="s">
        <v>19</v>
      </c>
      <c r="F110" s="239" t="s">
        <v>3169</v>
      </c>
      <c r="G110" s="237"/>
      <c r="H110" s="238" t="s">
        <v>19</v>
      </c>
      <c r="I110" s="240"/>
      <c r="J110" s="237"/>
      <c r="K110" s="237"/>
      <c r="L110" s="241"/>
      <c r="M110" s="242"/>
      <c r="N110" s="243"/>
      <c r="O110" s="243"/>
      <c r="P110" s="243"/>
      <c r="Q110" s="243"/>
      <c r="R110" s="243"/>
      <c r="S110" s="243"/>
      <c r="T110" s="244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45" t="s">
        <v>231</v>
      </c>
      <c r="AU110" s="245" t="s">
        <v>86</v>
      </c>
      <c r="AV110" s="13" t="s">
        <v>84</v>
      </c>
      <c r="AW110" s="13" t="s">
        <v>37</v>
      </c>
      <c r="AX110" s="13" t="s">
        <v>76</v>
      </c>
      <c r="AY110" s="245" t="s">
        <v>219</v>
      </c>
    </row>
    <row r="111" s="14" customFormat="1">
      <c r="A111" s="14"/>
      <c r="B111" s="246"/>
      <c r="C111" s="247"/>
      <c r="D111" s="229" t="s">
        <v>231</v>
      </c>
      <c r="E111" s="248" t="s">
        <v>19</v>
      </c>
      <c r="F111" s="249" t="s">
        <v>3179</v>
      </c>
      <c r="G111" s="247"/>
      <c r="H111" s="250">
        <v>6.8040000000000003</v>
      </c>
      <c r="I111" s="251"/>
      <c r="J111" s="247"/>
      <c r="K111" s="247"/>
      <c r="L111" s="252"/>
      <c r="M111" s="253"/>
      <c r="N111" s="254"/>
      <c r="O111" s="254"/>
      <c r="P111" s="254"/>
      <c r="Q111" s="254"/>
      <c r="R111" s="254"/>
      <c r="S111" s="254"/>
      <c r="T111" s="255"/>
      <c r="U111" s="14"/>
      <c r="V111" s="14"/>
      <c r="W111" s="14"/>
      <c r="X111" s="14"/>
      <c r="Y111" s="14"/>
      <c r="Z111" s="14"/>
      <c r="AA111" s="14"/>
      <c r="AB111" s="14"/>
      <c r="AC111" s="14"/>
      <c r="AD111" s="14"/>
      <c r="AE111" s="14"/>
      <c r="AT111" s="256" t="s">
        <v>231</v>
      </c>
      <c r="AU111" s="256" t="s">
        <v>86</v>
      </c>
      <c r="AV111" s="14" t="s">
        <v>86</v>
      </c>
      <c r="AW111" s="14" t="s">
        <v>37</v>
      </c>
      <c r="AX111" s="14" t="s">
        <v>76</v>
      </c>
      <c r="AY111" s="256" t="s">
        <v>219</v>
      </c>
    </row>
    <row r="112" s="14" customFormat="1">
      <c r="A112" s="14"/>
      <c r="B112" s="246"/>
      <c r="C112" s="247"/>
      <c r="D112" s="229" t="s">
        <v>231</v>
      </c>
      <c r="E112" s="248" t="s">
        <v>19</v>
      </c>
      <c r="F112" s="249" t="s">
        <v>3180</v>
      </c>
      <c r="G112" s="247"/>
      <c r="H112" s="250">
        <v>8.9930000000000003</v>
      </c>
      <c r="I112" s="251"/>
      <c r="J112" s="247"/>
      <c r="K112" s="247"/>
      <c r="L112" s="252"/>
      <c r="M112" s="253"/>
      <c r="N112" s="254"/>
      <c r="O112" s="254"/>
      <c r="P112" s="254"/>
      <c r="Q112" s="254"/>
      <c r="R112" s="254"/>
      <c r="S112" s="254"/>
      <c r="T112" s="255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T112" s="256" t="s">
        <v>231</v>
      </c>
      <c r="AU112" s="256" t="s">
        <v>86</v>
      </c>
      <c r="AV112" s="14" t="s">
        <v>86</v>
      </c>
      <c r="AW112" s="14" t="s">
        <v>37</v>
      </c>
      <c r="AX112" s="14" t="s">
        <v>76</v>
      </c>
      <c r="AY112" s="256" t="s">
        <v>219</v>
      </c>
    </row>
    <row r="113" s="15" customFormat="1">
      <c r="A113" s="15"/>
      <c r="B113" s="257"/>
      <c r="C113" s="258"/>
      <c r="D113" s="229" t="s">
        <v>231</v>
      </c>
      <c r="E113" s="259" t="s">
        <v>3119</v>
      </c>
      <c r="F113" s="260" t="s">
        <v>236</v>
      </c>
      <c r="G113" s="258"/>
      <c r="H113" s="261">
        <v>15.797000000000001</v>
      </c>
      <c r="I113" s="262"/>
      <c r="J113" s="258"/>
      <c r="K113" s="258"/>
      <c r="L113" s="263"/>
      <c r="M113" s="264"/>
      <c r="N113" s="265"/>
      <c r="O113" s="265"/>
      <c r="P113" s="265"/>
      <c r="Q113" s="265"/>
      <c r="R113" s="265"/>
      <c r="S113" s="265"/>
      <c r="T113" s="266"/>
      <c r="U113" s="15"/>
      <c r="V113" s="15"/>
      <c r="W113" s="15"/>
      <c r="X113" s="15"/>
      <c r="Y113" s="15"/>
      <c r="Z113" s="15"/>
      <c r="AA113" s="15"/>
      <c r="AB113" s="15"/>
      <c r="AC113" s="15"/>
      <c r="AD113" s="15"/>
      <c r="AE113" s="15"/>
      <c r="AT113" s="267" t="s">
        <v>231</v>
      </c>
      <c r="AU113" s="267" t="s">
        <v>86</v>
      </c>
      <c r="AV113" s="15" t="s">
        <v>225</v>
      </c>
      <c r="AW113" s="15" t="s">
        <v>37</v>
      </c>
      <c r="AX113" s="15" t="s">
        <v>84</v>
      </c>
      <c r="AY113" s="267" t="s">
        <v>219</v>
      </c>
    </row>
    <row r="114" s="2" customFormat="1" ht="21.75" customHeight="1">
      <c r="A114" s="40"/>
      <c r="B114" s="41"/>
      <c r="C114" s="216" t="s">
        <v>111</v>
      </c>
      <c r="D114" s="216" t="s">
        <v>221</v>
      </c>
      <c r="E114" s="217" t="s">
        <v>3181</v>
      </c>
      <c r="F114" s="218" t="s">
        <v>3182</v>
      </c>
      <c r="G114" s="219" t="s">
        <v>148</v>
      </c>
      <c r="H114" s="220">
        <v>49.143999999999998</v>
      </c>
      <c r="I114" s="221"/>
      <c r="J114" s="222">
        <f>ROUND(I114*H114,2)</f>
        <v>0</v>
      </c>
      <c r="K114" s="218" t="s">
        <v>224</v>
      </c>
      <c r="L114" s="46"/>
      <c r="M114" s="223" t="s">
        <v>19</v>
      </c>
      <c r="N114" s="224" t="s">
        <v>47</v>
      </c>
      <c r="O114" s="86"/>
      <c r="P114" s="225">
        <f>O114*H114</f>
        <v>0</v>
      </c>
      <c r="Q114" s="225">
        <v>0</v>
      </c>
      <c r="R114" s="225">
        <f>Q114*H114</f>
        <v>0</v>
      </c>
      <c r="S114" s="225">
        <v>0</v>
      </c>
      <c r="T114" s="226">
        <f>S114*H114</f>
        <v>0</v>
      </c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R114" s="227" t="s">
        <v>225</v>
      </c>
      <c r="AT114" s="227" t="s">
        <v>221</v>
      </c>
      <c r="AU114" s="227" t="s">
        <v>86</v>
      </c>
      <c r="AY114" s="19" t="s">
        <v>219</v>
      </c>
      <c r="BE114" s="228">
        <f>IF(N114="základní",J114,0)</f>
        <v>0</v>
      </c>
      <c r="BF114" s="228">
        <f>IF(N114="snížená",J114,0)</f>
        <v>0</v>
      </c>
      <c r="BG114" s="228">
        <f>IF(N114="zákl. přenesená",J114,0)</f>
        <v>0</v>
      </c>
      <c r="BH114" s="228">
        <f>IF(N114="sníž. přenesená",J114,0)</f>
        <v>0</v>
      </c>
      <c r="BI114" s="228">
        <f>IF(N114="nulová",J114,0)</f>
        <v>0</v>
      </c>
      <c r="BJ114" s="19" t="s">
        <v>84</v>
      </c>
      <c r="BK114" s="228">
        <f>ROUND(I114*H114,2)</f>
        <v>0</v>
      </c>
      <c r="BL114" s="19" t="s">
        <v>225</v>
      </c>
      <c r="BM114" s="227" t="s">
        <v>3183</v>
      </c>
    </row>
    <row r="115" s="2" customFormat="1">
      <c r="A115" s="40"/>
      <c r="B115" s="41"/>
      <c r="C115" s="42"/>
      <c r="D115" s="229" t="s">
        <v>227</v>
      </c>
      <c r="E115" s="42"/>
      <c r="F115" s="230" t="s">
        <v>3184</v>
      </c>
      <c r="G115" s="42"/>
      <c r="H115" s="42"/>
      <c r="I115" s="231"/>
      <c r="J115" s="42"/>
      <c r="K115" s="42"/>
      <c r="L115" s="46"/>
      <c r="M115" s="232"/>
      <c r="N115" s="233"/>
      <c r="O115" s="86"/>
      <c r="P115" s="86"/>
      <c r="Q115" s="86"/>
      <c r="R115" s="86"/>
      <c r="S115" s="86"/>
      <c r="T115" s="87"/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T115" s="19" t="s">
        <v>227</v>
      </c>
      <c r="AU115" s="19" t="s">
        <v>86</v>
      </c>
    </row>
    <row r="116" s="2" customFormat="1">
      <c r="A116" s="40"/>
      <c r="B116" s="41"/>
      <c r="C116" s="42"/>
      <c r="D116" s="234" t="s">
        <v>229</v>
      </c>
      <c r="E116" s="42"/>
      <c r="F116" s="235" t="s">
        <v>3185</v>
      </c>
      <c r="G116" s="42"/>
      <c r="H116" s="42"/>
      <c r="I116" s="231"/>
      <c r="J116" s="42"/>
      <c r="K116" s="42"/>
      <c r="L116" s="46"/>
      <c r="M116" s="232"/>
      <c r="N116" s="233"/>
      <c r="O116" s="86"/>
      <c r="P116" s="86"/>
      <c r="Q116" s="86"/>
      <c r="R116" s="86"/>
      <c r="S116" s="86"/>
      <c r="T116" s="87"/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T116" s="19" t="s">
        <v>229</v>
      </c>
      <c r="AU116" s="19" t="s">
        <v>86</v>
      </c>
    </row>
    <row r="117" s="13" customFormat="1">
      <c r="A117" s="13"/>
      <c r="B117" s="236"/>
      <c r="C117" s="237"/>
      <c r="D117" s="229" t="s">
        <v>231</v>
      </c>
      <c r="E117" s="238" t="s">
        <v>19</v>
      </c>
      <c r="F117" s="239" t="s">
        <v>3186</v>
      </c>
      <c r="G117" s="237"/>
      <c r="H117" s="238" t="s">
        <v>19</v>
      </c>
      <c r="I117" s="240"/>
      <c r="J117" s="237"/>
      <c r="K117" s="237"/>
      <c r="L117" s="241"/>
      <c r="M117" s="242"/>
      <c r="N117" s="243"/>
      <c r="O117" s="243"/>
      <c r="P117" s="243"/>
      <c r="Q117" s="243"/>
      <c r="R117" s="243"/>
      <c r="S117" s="243"/>
      <c r="T117" s="244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45" t="s">
        <v>231</v>
      </c>
      <c r="AU117" s="245" t="s">
        <v>86</v>
      </c>
      <c r="AV117" s="13" t="s">
        <v>84</v>
      </c>
      <c r="AW117" s="13" t="s">
        <v>37</v>
      </c>
      <c r="AX117" s="13" t="s">
        <v>76</v>
      </c>
      <c r="AY117" s="245" t="s">
        <v>219</v>
      </c>
    </row>
    <row r="118" s="14" customFormat="1">
      <c r="A118" s="14"/>
      <c r="B118" s="246"/>
      <c r="C118" s="247"/>
      <c r="D118" s="229" t="s">
        <v>231</v>
      </c>
      <c r="E118" s="248" t="s">
        <v>3162</v>
      </c>
      <c r="F118" s="249" t="s">
        <v>3187</v>
      </c>
      <c r="G118" s="247"/>
      <c r="H118" s="250">
        <v>49.143999999999998</v>
      </c>
      <c r="I118" s="251"/>
      <c r="J118" s="247"/>
      <c r="K118" s="247"/>
      <c r="L118" s="252"/>
      <c r="M118" s="253"/>
      <c r="N118" s="254"/>
      <c r="O118" s="254"/>
      <c r="P118" s="254"/>
      <c r="Q118" s="254"/>
      <c r="R118" s="254"/>
      <c r="S118" s="254"/>
      <c r="T118" s="255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T118" s="256" t="s">
        <v>231</v>
      </c>
      <c r="AU118" s="256" t="s">
        <v>86</v>
      </c>
      <c r="AV118" s="14" t="s">
        <v>86</v>
      </c>
      <c r="AW118" s="14" t="s">
        <v>37</v>
      </c>
      <c r="AX118" s="14" t="s">
        <v>84</v>
      </c>
      <c r="AY118" s="256" t="s">
        <v>219</v>
      </c>
    </row>
    <row r="119" s="2" customFormat="1" ht="16.5" customHeight="1">
      <c r="A119" s="40"/>
      <c r="B119" s="41"/>
      <c r="C119" s="216" t="s">
        <v>225</v>
      </c>
      <c r="D119" s="216" t="s">
        <v>221</v>
      </c>
      <c r="E119" s="217" t="s">
        <v>3188</v>
      </c>
      <c r="F119" s="218" t="s">
        <v>3189</v>
      </c>
      <c r="G119" s="219" t="s">
        <v>152</v>
      </c>
      <c r="H119" s="220">
        <v>102.86</v>
      </c>
      <c r="I119" s="221"/>
      <c r="J119" s="222">
        <f>ROUND(I119*H119,2)</f>
        <v>0</v>
      </c>
      <c r="K119" s="218" t="s">
        <v>224</v>
      </c>
      <c r="L119" s="46"/>
      <c r="M119" s="223" t="s">
        <v>19</v>
      </c>
      <c r="N119" s="224" t="s">
        <v>47</v>
      </c>
      <c r="O119" s="86"/>
      <c r="P119" s="225">
        <f>O119*H119</f>
        <v>0</v>
      </c>
      <c r="Q119" s="225">
        <v>0.00084999999999999995</v>
      </c>
      <c r="R119" s="225">
        <f>Q119*H119</f>
        <v>0.087430999999999995</v>
      </c>
      <c r="S119" s="225">
        <v>0</v>
      </c>
      <c r="T119" s="226">
        <f>S119*H119</f>
        <v>0</v>
      </c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R119" s="227" t="s">
        <v>225</v>
      </c>
      <c r="AT119" s="227" t="s">
        <v>221</v>
      </c>
      <c r="AU119" s="227" t="s">
        <v>86</v>
      </c>
      <c r="AY119" s="19" t="s">
        <v>219</v>
      </c>
      <c r="BE119" s="228">
        <f>IF(N119="základní",J119,0)</f>
        <v>0</v>
      </c>
      <c r="BF119" s="228">
        <f>IF(N119="snížená",J119,0)</f>
        <v>0</v>
      </c>
      <c r="BG119" s="228">
        <f>IF(N119="zákl. přenesená",J119,0)</f>
        <v>0</v>
      </c>
      <c r="BH119" s="228">
        <f>IF(N119="sníž. přenesená",J119,0)</f>
        <v>0</v>
      </c>
      <c r="BI119" s="228">
        <f>IF(N119="nulová",J119,0)</f>
        <v>0</v>
      </c>
      <c r="BJ119" s="19" t="s">
        <v>84</v>
      </c>
      <c r="BK119" s="228">
        <f>ROUND(I119*H119,2)</f>
        <v>0</v>
      </c>
      <c r="BL119" s="19" t="s">
        <v>225</v>
      </c>
      <c r="BM119" s="227" t="s">
        <v>3190</v>
      </c>
    </row>
    <row r="120" s="2" customFormat="1">
      <c r="A120" s="40"/>
      <c r="B120" s="41"/>
      <c r="C120" s="42"/>
      <c r="D120" s="229" t="s">
        <v>227</v>
      </c>
      <c r="E120" s="42"/>
      <c r="F120" s="230" t="s">
        <v>3191</v>
      </c>
      <c r="G120" s="42"/>
      <c r="H120" s="42"/>
      <c r="I120" s="231"/>
      <c r="J120" s="42"/>
      <c r="K120" s="42"/>
      <c r="L120" s="46"/>
      <c r="M120" s="232"/>
      <c r="N120" s="233"/>
      <c r="O120" s="86"/>
      <c r="P120" s="86"/>
      <c r="Q120" s="86"/>
      <c r="R120" s="86"/>
      <c r="S120" s="86"/>
      <c r="T120" s="87"/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T120" s="19" t="s">
        <v>227</v>
      </c>
      <c r="AU120" s="19" t="s">
        <v>86</v>
      </c>
    </row>
    <row r="121" s="2" customFormat="1">
      <c r="A121" s="40"/>
      <c r="B121" s="41"/>
      <c r="C121" s="42"/>
      <c r="D121" s="234" t="s">
        <v>229</v>
      </c>
      <c r="E121" s="42"/>
      <c r="F121" s="235" t="s">
        <v>3192</v>
      </c>
      <c r="G121" s="42"/>
      <c r="H121" s="42"/>
      <c r="I121" s="231"/>
      <c r="J121" s="42"/>
      <c r="K121" s="42"/>
      <c r="L121" s="46"/>
      <c r="M121" s="232"/>
      <c r="N121" s="233"/>
      <c r="O121" s="86"/>
      <c r="P121" s="86"/>
      <c r="Q121" s="86"/>
      <c r="R121" s="86"/>
      <c r="S121" s="86"/>
      <c r="T121" s="87"/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T121" s="19" t="s">
        <v>229</v>
      </c>
      <c r="AU121" s="19" t="s">
        <v>86</v>
      </c>
    </row>
    <row r="122" s="13" customFormat="1">
      <c r="A122" s="13"/>
      <c r="B122" s="236"/>
      <c r="C122" s="237"/>
      <c r="D122" s="229" t="s">
        <v>231</v>
      </c>
      <c r="E122" s="238" t="s">
        <v>19</v>
      </c>
      <c r="F122" s="239" t="s">
        <v>3186</v>
      </c>
      <c r="G122" s="237"/>
      <c r="H122" s="238" t="s">
        <v>19</v>
      </c>
      <c r="I122" s="240"/>
      <c r="J122" s="237"/>
      <c r="K122" s="237"/>
      <c r="L122" s="241"/>
      <c r="M122" s="242"/>
      <c r="N122" s="243"/>
      <c r="O122" s="243"/>
      <c r="P122" s="243"/>
      <c r="Q122" s="243"/>
      <c r="R122" s="243"/>
      <c r="S122" s="243"/>
      <c r="T122" s="244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45" t="s">
        <v>231</v>
      </c>
      <c r="AU122" s="245" t="s">
        <v>86</v>
      </c>
      <c r="AV122" s="13" t="s">
        <v>84</v>
      </c>
      <c r="AW122" s="13" t="s">
        <v>37</v>
      </c>
      <c r="AX122" s="13" t="s">
        <v>76</v>
      </c>
      <c r="AY122" s="245" t="s">
        <v>219</v>
      </c>
    </row>
    <row r="123" s="14" customFormat="1">
      <c r="A123" s="14"/>
      <c r="B123" s="246"/>
      <c r="C123" s="247"/>
      <c r="D123" s="229" t="s">
        <v>231</v>
      </c>
      <c r="E123" s="248" t="s">
        <v>19</v>
      </c>
      <c r="F123" s="249" t="s">
        <v>3193</v>
      </c>
      <c r="G123" s="247"/>
      <c r="H123" s="250">
        <v>13.32</v>
      </c>
      <c r="I123" s="251"/>
      <c r="J123" s="247"/>
      <c r="K123" s="247"/>
      <c r="L123" s="252"/>
      <c r="M123" s="253"/>
      <c r="N123" s="254"/>
      <c r="O123" s="254"/>
      <c r="P123" s="254"/>
      <c r="Q123" s="254"/>
      <c r="R123" s="254"/>
      <c r="S123" s="254"/>
      <c r="T123" s="255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256" t="s">
        <v>231</v>
      </c>
      <c r="AU123" s="256" t="s">
        <v>86</v>
      </c>
      <c r="AV123" s="14" t="s">
        <v>86</v>
      </c>
      <c r="AW123" s="14" t="s">
        <v>37</v>
      </c>
      <c r="AX123" s="14" t="s">
        <v>76</v>
      </c>
      <c r="AY123" s="256" t="s">
        <v>219</v>
      </c>
    </row>
    <row r="124" s="14" customFormat="1">
      <c r="A124" s="14"/>
      <c r="B124" s="246"/>
      <c r="C124" s="247"/>
      <c r="D124" s="229" t="s">
        <v>231</v>
      </c>
      <c r="E124" s="248" t="s">
        <v>19</v>
      </c>
      <c r="F124" s="249" t="s">
        <v>3194</v>
      </c>
      <c r="G124" s="247"/>
      <c r="H124" s="250">
        <v>73.900000000000006</v>
      </c>
      <c r="I124" s="251"/>
      <c r="J124" s="247"/>
      <c r="K124" s="247"/>
      <c r="L124" s="252"/>
      <c r="M124" s="253"/>
      <c r="N124" s="254"/>
      <c r="O124" s="254"/>
      <c r="P124" s="254"/>
      <c r="Q124" s="254"/>
      <c r="R124" s="254"/>
      <c r="S124" s="254"/>
      <c r="T124" s="255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56" t="s">
        <v>231</v>
      </c>
      <c r="AU124" s="256" t="s">
        <v>86</v>
      </c>
      <c r="AV124" s="14" t="s">
        <v>86</v>
      </c>
      <c r="AW124" s="14" t="s">
        <v>37</v>
      </c>
      <c r="AX124" s="14" t="s">
        <v>76</v>
      </c>
      <c r="AY124" s="256" t="s">
        <v>219</v>
      </c>
    </row>
    <row r="125" s="14" customFormat="1">
      <c r="A125" s="14"/>
      <c r="B125" s="246"/>
      <c r="C125" s="247"/>
      <c r="D125" s="229" t="s">
        <v>231</v>
      </c>
      <c r="E125" s="248" t="s">
        <v>19</v>
      </c>
      <c r="F125" s="249" t="s">
        <v>3195</v>
      </c>
      <c r="G125" s="247"/>
      <c r="H125" s="250">
        <v>15.640000000000001</v>
      </c>
      <c r="I125" s="251"/>
      <c r="J125" s="247"/>
      <c r="K125" s="247"/>
      <c r="L125" s="252"/>
      <c r="M125" s="253"/>
      <c r="N125" s="254"/>
      <c r="O125" s="254"/>
      <c r="P125" s="254"/>
      <c r="Q125" s="254"/>
      <c r="R125" s="254"/>
      <c r="S125" s="254"/>
      <c r="T125" s="255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256" t="s">
        <v>231</v>
      </c>
      <c r="AU125" s="256" t="s">
        <v>86</v>
      </c>
      <c r="AV125" s="14" t="s">
        <v>86</v>
      </c>
      <c r="AW125" s="14" t="s">
        <v>37</v>
      </c>
      <c r="AX125" s="14" t="s">
        <v>76</v>
      </c>
      <c r="AY125" s="256" t="s">
        <v>219</v>
      </c>
    </row>
    <row r="126" s="15" customFormat="1">
      <c r="A126" s="15"/>
      <c r="B126" s="257"/>
      <c r="C126" s="258"/>
      <c r="D126" s="229" t="s">
        <v>231</v>
      </c>
      <c r="E126" s="259" t="s">
        <v>3160</v>
      </c>
      <c r="F126" s="260" t="s">
        <v>236</v>
      </c>
      <c r="G126" s="258"/>
      <c r="H126" s="261">
        <v>102.86</v>
      </c>
      <c r="I126" s="262"/>
      <c r="J126" s="258"/>
      <c r="K126" s="258"/>
      <c r="L126" s="263"/>
      <c r="M126" s="264"/>
      <c r="N126" s="265"/>
      <c r="O126" s="265"/>
      <c r="P126" s="265"/>
      <c r="Q126" s="265"/>
      <c r="R126" s="265"/>
      <c r="S126" s="265"/>
      <c r="T126" s="266"/>
      <c r="U126" s="15"/>
      <c r="V126" s="15"/>
      <c r="W126" s="15"/>
      <c r="X126" s="15"/>
      <c r="Y126" s="15"/>
      <c r="Z126" s="15"/>
      <c r="AA126" s="15"/>
      <c r="AB126" s="15"/>
      <c r="AC126" s="15"/>
      <c r="AD126" s="15"/>
      <c r="AE126" s="15"/>
      <c r="AT126" s="267" t="s">
        <v>231</v>
      </c>
      <c r="AU126" s="267" t="s">
        <v>86</v>
      </c>
      <c r="AV126" s="15" t="s">
        <v>225</v>
      </c>
      <c r="AW126" s="15" t="s">
        <v>37</v>
      </c>
      <c r="AX126" s="15" t="s">
        <v>84</v>
      </c>
      <c r="AY126" s="267" t="s">
        <v>219</v>
      </c>
    </row>
    <row r="127" s="2" customFormat="1" ht="16.5" customHeight="1">
      <c r="A127" s="40"/>
      <c r="B127" s="41"/>
      <c r="C127" s="216" t="s">
        <v>254</v>
      </c>
      <c r="D127" s="216" t="s">
        <v>221</v>
      </c>
      <c r="E127" s="217" t="s">
        <v>3196</v>
      </c>
      <c r="F127" s="218" t="s">
        <v>3197</v>
      </c>
      <c r="G127" s="219" t="s">
        <v>152</v>
      </c>
      <c r="H127" s="220">
        <v>102.86</v>
      </c>
      <c r="I127" s="221"/>
      <c r="J127" s="222">
        <f>ROUND(I127*H127,2)</f>
        <v>0</v>
      </c>
      <c r="K127" s="218" t="s">
        <v>224</v>
      </c>
      <c r="L127" s="46"/>
      <c r="M127" s="223" t="s">
        <v>19</v>
      </c>
      <c r="N127" s="224" t="s">
        <v>47</v>
      </c>
      <c r="O127" s="86"/>
      <c r="P127" s="225">
        <f>O127*H127</f>
        <v>0</v>
      </c>
      <c r="Q127" s="225">
        <v>0</v>
      </c>
      <c r="R127" s="225">
        <f>Q127*H127</f>
        <v>0</v>
      </c>
      <c r="S127" s="225">
        <v>0</v>
      </c>
      <c r="T127" s="226">
        <f>S127*H127</f>
        <v>0</v>
      </c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R127" s="227" t="s">
        <v>225</v>
      </c>
      <c r="AT127" s="227" t="s">
        <v>221</v>
      </c>
      <c r="AU127" s="227" t="s">
        <v>86</v>
      </c>
      <c r="AY127" s="19" t="s">
        <v>219</v>
      </c>
      <c r="BE127" s="228">
        <f>IF(N127="základní",J127,0)</f>
        <v>0</v>
      </c>
      <c r="BF127" s="228">
        <f>IF(N127="snížená",J127,0)</f>
        <v>0</v>
      </c>
      <c r="BG127" s="228">
        <f>IF(N127="zákl. přenesená",J127,0)</f>
        <v>0</v>
      </c>
      <c r="BH127" s="228">
        <f>IF(N127="sníž. přenesená",J127,0)</f>
        <v>0</v>
      </c>
      <c r="BI127" s="228">
        <f>IF(N127="nulová",J127,0)</f>
        <v>0</v>
      </c>
      <c r="BJ127" s="19" t="s">
        <v>84</v>
      </c>
      <c r="BK127" s="228">
        <f>ROUND(I127*H127,2)</f>
        <v>0</v>
      </c>
      <c r="BL127" s="19" t="s">
        <v>225</v>
      </c>
      <c r="BM127" s="227" t="s">
        <v>3198</v>
      </c>
    </row>
    <row r="128" s="2" customFormat="1">
      <c r="A128" s="40"/>
      <c r="B128" s="41"/>
      <c r="C128" s="42"/>
      <c r="D128" s="229" t="s">
        <v>227</v>
      </c>
      <c r="E128" s="42"/>
      <c r="F128" s="230" t="s">
        <v>3199</v>
      </c>
      <c r="G128" s="42"/>
      <c r="H128" s="42"/>
      <c r="I128" s="231"/>
      <c r="J128" s="42"/>
      <c r="K128" s="42"/>
      <c r="L128" s="46"/>
      <c r="M128" s="232"/>
      <c r="N128" s="233"/>
      <c r="O128" s="86"/>
      <c r="P128" s="86"/>
      <c r="Q128" s="86"/>
      <c r="R128" s="86"/>
      <c r="S128" s="86"/>
      <c r="T128" s="87"/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T128" s="19" t="s">
        <v>227</v>
      </c>
      <c r="AU128" s="19" t="s">
        <v>86</v>
      </c>
    </row>
    <row r="129" s="2" customFormat="1">
      <c r="A129" s="40"/>
      <c r="B129" s="41"/>
      <c r="C129" s="42"/>
      <c r="D129" s="234" t="s">
        <v>229</v>
      </c>
      <c r="E129" s="42"/>
      <c r="F129" s="235" t="s">
        <v>3200</v>
      </c>
      <c r="G129" s="42"/>
      <c r="H129" s="42"/>
      <c r="I129" s="231"/>
      <c r="J129" s="42"/>
      <c r="K129" s="42"/>
      <c r="L129" s="46"/>
      <c r="M129" s="232"/>
      <c r="N129" s="233"/>
      <c r="O129" s="86"/>
      <c r="P129" s="86"/>
      <c r="Q129" s="86"/>
      <c r="R129" s="86"/>
      <c r="S129" s="86"/>
      <c r="T129" s="87"/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T129" s="19" t="s">
        <v>229</v>
      </c>
      <c r="AU129" s="19" t="s">
        <v>86</v>
      </c>
    </row>
    <row r="130" s="14" customFormat="1">
      <c r="A130" s="14"/>
      <c r="B130" s="246"/>
      <c r="C130" s="247"/>
      <c r="D130" s="229" t="s">
        <v>231</v>
      </c>
      <c r="E130" s="248" t="s">
        <v>19</v>
      </c>
      <c r="F130" s="249" t="s">
        <v>3160</v>
      </c>
      <c r="G130" s="247"/>
      <c r="H130" s="250">
        <v>102.86</v>
      </c>
      <c r="I130" s="251"/>
      <c r="J130" s="247"/>
      <c r="K130" s="247"/>
      <c r="L130" s="252"/>
      <c r="M130" s="253"/>
      <c r="N130" s="254"/>
      <c r="O130" s="254"/>
      <c r="P130" s="254"/>
      <c r="Q130" s="254"/>
      <c r="R130" s="254"/>
      <c r="S130" s="254"/>
      <c r="T130" s="255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56" t="s">
        <v>231</v>
      </c>
      <c r="AU130" s="256" t="s">
        <v>86</v>
      </c>
      <c r="AV130" s="14" t="s">
        <v>86</v>
      </c>
      <c r="AW130" s="14" t="s">
        <v>37</v>
      </c>
      <c r="AX130" s="14" t="s">
        <v>84</v>
      </c>
      <c r="AY130" s="256" t="s">
        <v>219</v>
      </c>
    </row>
    <row r="131" s="2" customFormat="1" ht="21.75" customHeight="1">
      <c r="A131" s="40"/>
      <c r="B131" s="41"/>
      <c r="C131" s="216" t="s">
        <v>261</v>
      </c>
      <c r="D131" s="216" t="s">
        <v>221</v>
      </c>
      <c r="E131" s="217" t="s">
        <v>310</v>
      </c>
      <c r="F131" s="218" t="s">
        <v>311</v>
      </c>
      <c r="G131" s="219" t="s">
        <v>148</v>
      </c>
      <c r="H131" s="220">
        <v>95.549999999999997</v>
      </c>
      <c r="I131" s="221"/>
      <c r="J131" s="222">
        <f>ROUND(I131*H131,2)</f>
        <v>0</v>
      </c>
      <c r="K131" s="218" t="s">
        <v>224</v>
      </c>
      <c r="L131" s="46"/>
      <c r="M131" s="223" t="s">
        <v>19</v>
      </c>
      <c r="N131" s="224" t="s">
        <v>47</v>
      </c>
      <c r="O131" s="86"/>
      <c r="P131" s="225">
        <f>O131*H131</f>
        <v>0</v>
      </c>
      <c r="Q131" s="225">
        <v>0</v>
      </c>
      <c r="R131" s="225">
        <f>Q131*H131</f>
        <v>0</v>
      </c>
      <c r="S131" s="225">
        <v>0</v>
      </c>
      <c r="T131" s="226">
        <f>S131*H131</f>
        <v>0</v>
      </c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R131" s="227" t="s">
        <v>225</v>
      </c>
      <c r="AT131" s="227" t="s">
        <v>221</v>
      </c>
      <c r="AU131" s="227" t="s">
        <v>86</v>
      </c>
      <c r="AY131" s="19" t="s">
        <v>219</v>
      </c>
      <c r="BE131" s="228">
        <f>IF(N131="základní",J131,0)</f>
        <v>0</v>
      </c>
      <c r="BF131" s="228">
        <f>IF(N131="snížená",J131,0)</f>
        <v>0</v>
      </c>
      <c r="BG131" s="228">
        <f>IF(N131="zákl. přenesená",J131,0)</f>
        <v>0</v>
      </c>
      <c r="BH131" s="228">
        <f>IF(N131="sníž. přenesená",J131,0)</f>
        <v>0</v>
      </c>
      <c r="BI131" s="228">
        <f>IF(N131="nulová",J131,0)</f>
        <v>0</v>
      </c>
      <c r="BJ131" s="19" t="s">
        <v>84</v>
      </c>
      <c r="BK131" s="228">
        <f>ROUND(I131*H131,2)</f>
        <v>0</v>
      </c>
      <c r="BL131" s="19" t="s">
        <v>225</v>
      </c>
      <c r="BM131" s="227" t="s">
        <v>3201</v>
      </c>
    </row>
    <row r="132" s="2" customFormat="1">
      <c r="A132" s="40"/>
      <c r="B132" s="41"/>
      <c r="C132" s="42"/>
      <c r="D132" s="229" t="s">
        <v>227</v>
      </c>
      <c r="E132" s="42"/>
      <c r="F132" s="230" t="s">
        <v>313</v>
      </c>
      <c r="G132" s="42"/>
      <c r="H132" s="42"/>
      <c r="I132" s="231"/>
      <c r="J132" s="42"/>
      <c r="K132" s="42"/>
      <c r="L132" s="46"/>
      <c r="M132" s="232"/>
      <c r="N132" s="233"/>
      <c r="O132" s="86"/>
      <c r="P132" s="86"/>
      <c r="Q132" s="86"/>
      <c r="R132" s="86"/>
      <c r="S132" s="86"/>
      <c r="T132" s="87"/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T132" s="19" t="s">
        <v>227</v>
      </c>
      <c r="AU132" s="19" t="s">
        <v>86</v>
      </c>
    </row>
    <row r="133" s="2" customFormat="1">
      <c r="A133" s="40"/>
      <c r="B133" s="41"/>
      <c r="C133" s="42"/>
      <c r="D133" s="234" t="s">
        <v>229</v>
      </c>
      <c r="E133" s="42"/>
      <c r="F133" s="235" t="s">
        <v>314</v>
      </c>
      <c r="G133" s="42"/>
      <c r="H133" s="42"/>
      <c r="I133" s="231"/>
      <c r="J133" s="42"/>
      <c r="K133" s="42"/>
      <c r="L133" s="46"/>
      <c r="M133" s="232"/>
      <c r="N133" s="233"/>
      <c r="O133" s="86"/>
      <c r="P133" s="86"/>
      <c r="Q133" s="86"/>
      <c r="R133" s="86"/>
      <c r="S133" s="86"/>
      <c r="T133" s="87"/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T133" s="19" t="s">
        <v>229</v>
      </c>
      <c r="AU133" s="19" t="s">
        <v>86</v>
      </c>
    </row>
    <row r="134" s="2" customFormat="1">
      <c r="A134" s="40"/>
      <c r="B134" s="41"/>
      <c r="C134" s="42"/>
      <c r="D134" s="229" t="s">
        <v>275</v>
      </c>
      <c r="E134" s="42"/>
      <c r="F134" s="268" t="s">
        <v>276</v>
      </c>
      <c r="G134" s="42"/>
      <c r="H134" s="42"/>
      <c r="I134" s="231"/>
      <c r="J134" s="42"/>
      <c r="K134" s="42"/>
      <c r="L134" s="46"/>
      <c r="M134" s="232"/>
      <c r="N134" s="233"/>
      <c r="O134" s="86"/>
      <c r="P134" s="86"/>
      <c r="Q134" s="86"/>
      <c r="R134" s="86"/>
      <c r="S134" s="86"/>
      <c r="T134" s="87"/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T134" s="19" t="s">
        <v>275</v>
      </c>
      <c r="AU134" s="19" t="s">
        <v>86</v>
      </c>
    </row>
    <row r="135" s="13" customFormat="1">
      <c r="A135" s="13"/>
      <c r="B135" s="236"/>
      <c r="C135" s="237"/>
      <c r="D135" s="229" t="s">
        <v>231</v>
      </c>
      <c r="E135" s="238" t="s">
        <v>19</v>
      </c>
      <c r="F135" s="239" t="s">
        <v>315</v>
      </c>
      <c r="G135" s="237"/>
      <c r="H135" s="238" t="s">
        <v>19</v>
      </c>
      <c r="I135" s="240"/>
      <c r="J135" s="237"/>
      <c r="K135" s="237"/>
      <c r="L135" s="241"/>
      <c r="M135" s="242"/>
      <c r="N135" s="243"/>
      <c r="O135" s="243"/>
      <c r="P135" s="243"/>
      <c r="Q135" s="243"/>
      <c r="R135" s="243"/>
      <c r="S135" s="243"/>
      <c r="T135" s="244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5" t="s">
        <v>231</v>
      </c>
      <c r="AU135" s="245" t="s">
        <v>86</v>
      </c>
      <c r="AV135" s="13" t="s">
        <v>84</v>
      </c>
      <c r="AW135" s="13" t="s">
        <v>37</v>
      </c>
      <c r="AX135" s="13" t="s">
        <v>76</v>
      </c>
      <c r="AY135" s="245" t="s">
        <v>219</v>
      </c>
    </row>
    <row r="136" s="14" customFormat="1">
      <c r="A136" s="14"/>
      <c r="B136" s="246"/>
      <c r="C136" s="247"/>
      <c r="D136" s="229" t="s">
        <v>231</v>
      </c>
      <c r="E136" s="248" t="s">
        <v>19</v>
      </c>
      <c r="F136" s="249" t="s">
        <v>3202</v>
      </c>
      <c r="G136" s="247"/>
      <c r="H136" s="250">
        <v>62.731000000000002</v>
      </c>
      <c r="I136" s="251"/>
      <c r="J136" s="247"/>
      <c r="K136" s="247"/>
      <c r="L136" s="252"/>
      <c r="M136" s="253"/>
      <c r="N136" s="254"/>
      <c r="O136" s="254"/>
      <c r="P136" s="254"/>
      <c r="Q136" s="254"/>
      <c r="R136" s="254"/>
      <c r="S136" s="254"/>
      <c r="T136" s="255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56" t="s">
        <v>231</v>
      </c>
      <c r="AU136" s="256" t="s">
        <v>86</v>
      </c>
      <c r="AV136" s="14" t="s">
        <v>86</v>
      </c>
      <c r="AW136" s="14" t="s">
        <v>37</v>
      </c>
      <c r="AX136" s="14" t="s">
        <v>76</v>
      </c>
      <c r="AY136" s="256" t="s">
        <v>219</v>
      </c>
    </row>
    <row r="137" s="14" customFormat="1">
      <c r="A137" s="14"/>
      <c r="B137" s="246"/>
      <c r="C137" s="247"/>
      <c r="D137" s="229" t="s">
        <v>231</v>
      </c>
      <c r="E137" s="248" t="s">
        <v>19</v>
      </c>
      <c r="F137" s="249" t="s">
        <v>3203</v>
      </c>
      <c r="G137" s="247"/>
      <c r="H137" s="250">
        <v>14.635999999999999</v>
      </c>
      <c r="I137" s="251"/>
      <c r="J137" s="247"/>
      <c r="K137" s="247"/>
      <c r="L137" s="252"/>
      <c r="M137" s="253"/>
      <c r="N137" s="254"/>
      <c r="O137" s="254"/>
      <c r="P137" s="254"/>
      <c r="Q137" s="254"/>
      <c r="R137" s="254"/>
      <c r="S137" s="254"/>
      <c r="T137" s="255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56" t="s">
        <v>231</v>
      </c>
      <c r="AU137" s="256" t="s">
        <v>86</v>
      </c>
      <c r="AV137" s="14" t="s">
        <v>86</v>
      </c>
      <c r="AW137" s="14" t="s">
        <v>37</v>
      </c>
      <c r="AX137" s="14" t="s">
        <v>76</v>
      </c>
      <c r="AY137" s="256" t="s">
        <v>219</v>
      </c>
    </row>
    <row r="138" s="14" customFormat="1">
      <c r="A138" s="14"/>
      <c r="B138" s="246"/>
      <c r="C138" s="247"/>
      <c r="D138" s="229" t="s">
        <v>231</v>
      </c>
      <c r="E138" s="248" t="s">
        <v>19</v>
      </c>
      <c r="F138" s="249" t="s">
        <v>3204</v>
      </c>
      <c r="G138" s="247"/>
      <c r="H138" s="250">
        <v>18.183</v>
      </c>
      <c r="I138" s="251"/>
      <c r="J138" s="247"/>
      <c r="K138" s="247"/>
      <c r="L138" s="252"/>
      <c r="M138" s="253"/>
      <c r="N138" s="254"/>
      <c r="O138" s="254"/>
      <c r="P138" s="254"/>
      <c r="Q138" s="254"/>
      <c r="R138" s="254"/>
      <c r="S138" s="254"/>
      <c r="T138" s="255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56" t="s">
        <v>231</v>
      </c>
      <c r="AU138" s="256" t="s">
        <v>86</v>
      </c>
      <c r="AV138" s="14" t="s">
        <v>86</v>
      </c>
      <c r="AW138" s="14" t="s">
        <v>37</v>
      </c>
      <c r="AX138" s="14" t="s">
        <v>76</v>
      </c>
      <c r="AY138" s="256" t="s">
        <v>219</v>
      </c>
    </row>
    <row r="139" s="15" customFormat="1">
      <c r="A139" s="15"/>
      <c r="B139" s="257"/>
      <c r="C139" s="258"/>
      <c r="D139" s="229" t="s">
        <v>231</v>
      </c>
      <c r="E139" s="259" t="s">
        <v>19</v>
      </c>
      <c r="F139" s="260" t="s">
        <v>236</v>
      </c>
      <c r="G139" s="258"/>
      <c r="H139" s="261">
        <v>95.549999999999997</v>
      </c>
      <c r="I139" s="262"/>
      <c r="J139" s="258"/>
      <c r="K139" s="258"/>
      <c r="L139" s="263"/>
      <c r="M139" s="264"/>
      <c r="N139" s="265"/>
      <c r="O139" s="265"/>
      <c r="P139" s="265"/>
      <c r="Q139" s="265"/>
      <c r="R139" s="265"/>
      <c r="S139" s="265"/>
      <c r="T139" s="266"/>
      <c r="U139" s="15"/>
      <c r="V139" s="15"/>
      <c r="W139" s="15"/>
      <c r="X139" s="15"/>
      <c r="Y139" s="15"/>
      <c r="Z139" s="15"/>
      <c r="AA139" s="15"/>
      <c r="AB139" s="15"/>
      <c r="AC139" s="15"/>
      <c r="AD139" s="15"/>
      <c r="AE139" s="15"/>
      <c r="AT139" s="267" t="s">
        <v>231</v>
      </c>
      <c r="AU139" s="267" t="s">
        <v>86</v>
      </c>
      <c r="AV139" s="15" t="s">
        <v>225</v>
      </c>
      <c r="AW139" s="15" t="s">
        <v>37</v>
      </c>
      <c r="AX139" s="15" t="s">
        <v>84</v>
      </c>
      <c r="AY139" s="267" t="s">
        <v>219</v>
      </c>
    </row>
    <row r="140" s="2" customFormat="1" ht="21.75" customHeight="1">
      <c r="A140" s="40"/>
      <c r="B140" s="41"/>
      <c r="C140" s="216" t="s">
        <v>269</v>
      </c>
      <c r="D140" s="216" t="s">
        <v>221</v>
      </c>
      <c r="E140" s="217" t="s">
        <v>318</v>
      </c>
      <c r="F140" s="218" t="s">
        <v>319</v>
      </c>
      <c r="G140" s="219" t="s">
        <v>148</v>
      </c>
      <c r="H140" s="220">
        <v>49.771000000000001</v>
      </c>
      <c r="I140" s="221"/>
      <c r="J140" s="222">
        <f>ROUND(I140*H140,2)</f>
        <v>0</v>
      </c>
      <c r="K140" s="218" t="s">
        <v>224</v>
      </c>
      <c r="L140" s="46"/>
      <c r="M140" s="223" t="s">
        <v>19</v>
      </c>
      <c r="N140" s="224" t="s">
        <v>47</v>
      </c>
      <c r="O140" s="86"/>
      <c r="P140" s="225">
        <f>O140*H140</f>
        <v>0</v>
      </c>
      <c r="Q140" s="225">
        <v>0</v>
      </c>
      <c r="R140" s="225">
        <f>Q140*H140</f>
        <v>0</v>
      </c>
      <c r="S140" s="225">
        <v>0</v>
      </c>
      <c r="T140" s="226">
        <f>S140*H140</f>
        <v>0</v>
      </c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R140" s="227" t="s">
        <v>225</v>
      </c>
      <c r="AT140" s="227" t="s">
        <v>221</v>
      </c>
      <c r="AU140" s="227" t="s">
        <v>86</v>
      </c>
      <c r="AY140" s="19" t="s">
        <v>219</v>
      </c>
      <c r="BE140" s="228">
        <f>IF(N140="základní",J140,0)</f>
        <v>0</v>
      </c>
      <c r="BF140" s="228">
        <f>IF(N140="snížená",J140,0)</f>
        <v>0</v>
      </c>
      <c r="BG140" s="228">
        <f>IF(N140="zákl. přenesená",J140,0)</f>
        <v>0</v>
      </c>
      <c r="BH140" s="228">
        <f>IF(N140="sníž. přenesená",J140,0)</f>
        <v>0</v>
      </c>
      <c r="BI140" s="228">
        <f>IF(N140="nulová",J140,0)</f>
        <v>0</v>
      </c>
      <c r="BJ140" s="19" t="s">
        <v>84</v>
      </c>
      <c r="BK140" s="228">
        <f>ROUND(I140*H140,2)</f>
        <v>0</v>
      </c>
      <c r="BL140" s="19" t="s">
        <v>225</v>
      </c>
      <c r="BM140" s="227" t="s">
        <v>3205</v>
      </c>
    </row>
    <row r="141" s="2" customFormat="1">
      <c r="A141" s="40"/>
      <c r="B141" s="41"/>
      <c r="C141" s="42"/>
      <c r="D141" s="229" t="s">
        <v>227</v>
      </c>
      <c r="E141" s="42"/>
      <c r="F141" s="230" t="s">
        <v>321</v>
      </c>
      <c r="G141" s="42"/>
      <c r="H141" s="42"/>
      <c r="I141" s="231"/>
      <c r="J141" s="42"/>
      <c r="K141" s="42"/>
      <c r="L141" s="46"/>
      <c r="M141" s="232"/>
      <c r="N141" s="233"/>
      <c r="O141" s="86"/>
      <c r="P141" s="86"/>
      <c r="Q141" s="86"/>
      <c r="R141" s="86"/>
      <c r="S141" s="86"/>
      <c r="T141" s="87"/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T141" s="19" t="s">
        <v>227</v>
      </c>
      <c r="AU141" s="19" t="s">
        <v>86</v>
      </c>
    </row>
    <row r="142" s="2" customFormat="1">
      <c r="A142" s="40"/>
      <c r="B142" s="41"/>
      <c r="C142" s="42"/>
      <c r="D142" s="234" t="s">
        <v>229</v>
      </c>
      <c r="E142" s="42"/>
      <c r="F142" s="235" t="s">
        <v>322</v>
      </c>
      <c r="G142" s="42"/>
      <c r="H142" s="42"/>
      <c r="I142" s="231"/>
      <c r="J142" s="42"/>
      <c r="K142" s="42"/>
      <c r="L142" s="46"/>
      <c r="M142" s="232"/>
      <c r="N142" s="233"/>
      <c r="O142" s="86"/>
      <c r="P142" s="86"/>
      <c r="Q142" s="86"/>
      <c r="R142" s="86"/>
      <c r="S142" s="86"/>
      <c r="T142" s="87"/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T142" s="19" t="s">
        <v>229</v>
      </c>
      <c r="AU142" s="19" t="s">
        <v>86</v>
      </c>
    </row>
    <row r="143" s="13" customFormat="1">
      <c r="A143" s="13"/>
      <c r="B143" s="236"/>
      <c r="C143" s="237"/>
      <c r="D143" s="229" t="s">
        <v>231</v>
      </c>
      <c r="E143" s="238" t="s">
        <v>19</v>
      </c>
      <c r="F143" s="239" t="s">
        <v>323</v>
      </c>
      <c r="G143" s="237"/>
      <c r="H143" s="238" t="s">
        <v>19</v>
      </c>
      <c r="I143" s="240"/>
      <c r="J143" s="237"/>
      <c r="K143" s="237"/>
      <c r="L143" s="241"/>
      <c r="M143" s="242"/>
      <c r="N143" s="243"/>
      <c r="O143" s="243"/>
      <c r="P143" s="243"/>
      <c r="Q143" s="243"/>
      <c r="R143" s="243"/>
      <c r="S143" s="243"/>
      <c r="T143" s="244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5" t="s">
        <v>231</v>
      </c>
      <c r="AU143" s="245" t="s">
        <v>86</v>
      </c>
      <c r="AV143" s="13" t="s">
        <v>84</v>
      </c>
      <c r="AW143" s="13" t="s">
        <v>37</v>
      </c>
      <c r="AX143" s="13" t="s">
        <v>76</v>
      </c>
      <c r="AY143" s="245" t="s">
        <v>219</v>
      </c>
    </row>
    <row r="144" s="14" customFormat="1">
      <c r="A144" s="14"/>
      <c r="B144" s="246"/>
      <c r="C144" s="247"/>
      <c r="D144" s="229" t="s">
        <v>231</v>
      </c>
      <c r="E144" s="248" t="s">
        <v>19</v>
      </c>
      <c r="F144" s="249" t="s">
        <v>3121</v>
      </c>
      <c r="G144" s="247"/>
      <c r="H144" s="250">
        <v>23.513999999999999</v>
      </c>
      <c r="I144" s="251"/>
      <c r="J144" s="247"/>
      <c r="K144" s="247"/>
      <c r="L144" s="252"/>
      <c r="M144" s="253"/>
      <c r="N144" s="254"/>
      <c r="O144" s="254"/>
      <c r="P144" s="254"/>
      <c r="Q144" s="254"/>
      <c r="R144" s="254"/>
      <c r="S144" s="254"/>
      <c r="T144" s="255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56" t="s">
        <v>231</v>
      </c>
      <c r="AU144" s="256" t="s">
        <v>86</v>
      </c>
      <c r="AV144" s="14" t="s">
        <v>86</v>
      </c>
      <c r="AW144" s="14" t="s">
        <v>37</v>
      </c>
      <c r="AX144" s="14" t="s">
        <v>76</v>
      </c>
      <c r="AY144" s="256" t="s">
        <v>219</v>
      </c>
    </row>
    <row r="145" s="14" customFormat="1">
      <c r="A145" s="14"/>
      <c r="B145" s="246"/>
      <c r="C145" s="247"/>
      <c r="D145" s="229" t="s">
        <v>231</v>
      </c>
      <c r="E145" s="248" t="s">
        <v>19</v>
      </c>
      <c r="F145" s="249" t="s">
        <v>3119</v>
      </c>
      <c r="G145" s="247"/>
      <c r="H145" s="250">
        <v>15.797000000000001</v>
      </c>
      <c r="I145" s="251"/>
      <c r="J145" s="247"/>
      <c r="K145" s="247"/>
      <c r="L145" s="252"/>
      <c r="M145" s="253"/>
      <c r="N145" s="254"/>
      <c r="O145" s="254"/>
      <c r="P145" s="254"/>
      <c r="Q145" s="254"/>
      <c r="R145" s="254"/>
      <c r="S145" s="254"/>
      <c r="T145" s="255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56" t="s">
        <v>231</v>
      </c>
      <c r="AU145" s="256" t="s">
        <v>86</v>
      </c>
      <c r="AV145" s="14" t="s">
        <v>86</v>
      </c>
      <c r="AW145" s="14" t="s">
        <v>37</v>
      </c>
      <c r="AX145" s="14" t="s">
        <v>76</v>
      </c>
      <c r="AY145" s="256" t="s">
        <v>219</v>
      </c>
    </row>
    <row r="146" s="14" customFormat="1">
      <c r="A146" s="14"/>
      <c r="B146" s="246"/>
      <c r="C146" s="247"/>
      <c r="D146" s="229" t="s">
        <v>231</v>
      </c>
      <c r="E146" s="248" t="s">
        <v>19</v>
      </c>
      <c r="F146" s="249" t="s">
        <v>3162</v>
      </c>
      <c r="G146" s="247"/>
      <c r="H146" s="250">
        <v>49.143999999999998</v>
      </c>
      <c r="I146" s="251"/>
      <c r="J146" s="247"/>
      <c r="K146" s="247"/>
      <c r="L146" s="252"/>
      <c r="M146" s="253"/>
      <c r="N146" s="254"/>
      <c r="O146" s="254"/>
      <c r="P146" s="254"/>
      <c r="Q146" s="254"/>
      <c r="R146" s="254"/>
      <c r="S146" s="254"/>
      <c r="T146" s="255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56" t="s">
        <v>231</v>
      </c>
      <c r="AU146" s="256" t="s">
        <v>86</v>
      </c>
      <c r="AV146" s="14" t="s">
        <v>86</v>
      </c>
      <c r="AW146" s="14" t="s">
        <v>37</v>
      </c>
      <c r="AX146" s="14" t="s">
        <v>76</v>
      </c>
      <c r="AY146" s="256" t="s">
        <v>219</v>
      </c>
    </row>
    <row r="147" s="14" customFormat="1">
      <c r="A147" s="14"/>
      <c r="B147" s="246"/>
      <c r="C147" s="247"/>
      <c r="D147" s="229" t="s">
        <v>231</v>
      </c>
      <c r="E147" s="248" t="s">
        <v>19</v>
      </c>
      <c r="F147" s="249" t="s">
        <v>3206</v>
      </c>
      <c r="G147" s="247"/>
      <c r="H147" s="250">
        <v>-31.366</v>
      </c>
      <c r="I147" s="251"/>
      <c r="J147" s="247"/>
      <c r="K147" s="247"/>
      <c r="L147" s="252"/>
      <c r="M147" s="253"/>
      <c r="N147" s="254"/>
      <c r="O147" s="254"/>
      <c r="P147" s="254"/>
      <c r="Q147" s="254"/>
      <c r="R147" s="254"/>
      <c r="S147" s="254"/>
      <c r="T147" s="255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56" t="s">
        <v>231</v>
      </c>
      <c r="AU147" s="256" t="s">
        <v>86</v>
      </c>
      <c r="AV147" s="14" t="s">
        <v>86</v>
      </c>
      <c r="AW147" s="14" t="s">
        <v>37</v>
      </c>
      <c r="AX147" s="14" t="s">
        <v>76</v>
      </c>
      <c r="AY147" s="256" t="s">
        <v>219</v>
      </c>
    </row>
    <row r="148" s="14" customFormat="1">
      <c r="A148" s="14"/>
      <c r="B148" s="246"/>
      <c r="C148" s="247"/>
      <c r="D148" s="229" t="s">
        <v>231</v>
      </c>
      <c r="E148" s="248" t="s">
        <v>19</v>
      </c>
      <c r="F148" s="249" t="s">
        <v>3207</v>
      </c>
      <c r="G148" s="247"/>
      <c r="H148" s="250">
        <v>-7.3179999999999996</v>
      </c>
      <c r="I148" s="251"/>
      <c r="J148" s="247"/>
      <c r="K148" s="247"/>
      <c r="L148" s="252"/>
      <c r="M148" s="253"/>
      <c r="N148" s="254"/>
      <c r="O148" s="254"/>
      <c r="P148" s="254"/>
      <c r="Q148" s="254"/>
      <c r="R148" s="254"/>
      <c r="S148" s="254"/>
      <c r="T148" s="255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56" t="s">
        <v>231</v>
      </c>
      <c r="AU148" s="256" t="s">
        <v>86</v>
      </c>
      <c r="AV148" s="14" t="s">
        <v>86</v>
      </c>
      <c r="AW148" s="14" t="s">
        <v>37</v>
      </c>
      <c r="AX148" s="14" t="s">
        <v>76</v>
      </c>
      <c r="AY148" s="256" t="s">
        <v>219</v>
      </c>
    </row>
    <row r="149" s="15" customFormat="1">
      <c r="A149" s="15"/>
      <c r="B149" s="257"/>
      <c r="C149" s="258"/>
      <c r="D149" s="229" t="s">
        <v>231</v>
      </c>
      <c r="E149" s="259" t="s">
        <v>178</v>
      </c>
      <c r="F149" s="260" t="s">
        <v>236</v>
      </c>
      <c r="G149" s="258"/>
      <c r="H149" s="261">
        <v>49.771000000000001</v>
      </c>
      <c r="I149" s="262"/>
      <c r="J149" s="258"/>
      <c r="K149" s="258"/>
      <c r="L149" s="263"/>
      <c r="M149" s="264"/>
      <c r="N149" s="265"/>
      <c r="O149" s="265"/>
      <c r="P149" s="265"/>
      <c r="Q149" s="265"/>
      <c r="R149" s="265"/>
      <c r="S149" s="265"/>
      <c r="T149" s="266"/>
      <c r="U149" s="15"/>
      <c r="V149" s="15"/>
      <c r="W149" s="15"/>
      <c r="X149" s="15"/>
      <c r="Y149" s="15"/>
      <c r="Z149" s="15"/>
      <c r="AA149" s="15"/>
      <c r="AB149" s="15"/>
      <c r="AC149" s="15"/>
      <c r="AD149" s="15"/>
      <c r="AE149" s="15"/>
      <c r="AT149" s="267" t="s">
        <v>231</v>
      </c>
      <c r="AU149" s="267" t="s">
        <v>86</v>
      </c>
      <c r="AV149" s="15" t="s">
        <v>225</v>
      </c>
      <c r="AW149" s="15" t="s">
        <v>37</v>
      </c>
      <c r="AX149" s="15" t="s">
        <v>84</v>
      </c>
      <c r="AY149" s="267" t="s">
        <v>219</v>
      </c>
    </row>
    <row r="150" s="2" customFormat="1" ht="24.15" customHeight="1">
      <c r="A150" s="40"/>
      <c r="B150" s="41"/>
      <c r="C150" s="216" t="s">
        <v>300</v>
      </c>
      <c r="D150" s="216" t="s">
        <v>221</v>
      </c>
      <c r="E150" s="217" t="s">
        <v>328</v>
      </c>
      <c r="F150" s="218" t="s">
        <v>329</v>
      </c>
      <c r="G150" s="219" t="s">
        <v>148</v>
      </c>
      <c r="H150" s="220">
        <v>398.16800000000001</v>
      </c>
      <c r="I150" s="221"/>
      <c r="J150" s="222">
        <f>ROUND(I150*H150,2)</f>
        <v>0</v>
      </c>
      <c r="K150" s="218" t="s">
        <v>224</v>
      </c>
      <c r="L150" s="46"/>
      <c r="M150" s="223" t="s">
        <v>19</v>
      </c>
      <c r="N150" s="224" t="s">
        <v>47</v>
      </c>
      <c r="O150" s="86"/>
      <c r="P150" s="225">
        <f>O150*H150</f>
        <v>0</v>
      </c>
      <c r="Q150" s="225">
        <v>0</v>
      </c>
      <c r="R150" s="225">
        <f>Q150*H150</f>
        <v>0</v>
      </c>
      <c r="S150" s="225">
        <v>0</v>
      </c>
      <c r="T150" s="226">
        <f>S150*H150</f>
        <v>0</v>
      </c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R150" s="227" t="s">
        <v>225</v>
      </c>
      <c r="AT150" s="227" t="s">
        <v>221</v>
      </c>
      <c r="AU150" s="227" t="s">
        <v>86</v>
      </c>
      <c r="AY150" s="19" t="s">
        <v>219</v>
      </c>
      <c r="BE150" s="228">
        <f>IF(N150="základní",J150,0)</f>
        <v>0</v>
      </c>
      <c r="BF150" s="228">
        <f>IF(N150="snížená",J150,0)</f>
        <v>0</v>
      </c>
      <c r="BG150" s="228">
        <f>IF(N150="zákl. přenesená",J150,0)</f>
        <v>0</v>
      </c>
      <c r="BH150" s="228">
        <f>IF(N150="sníž. přenesená",J150,0)</f>
        <v>0</v>
      </c>
      <c r="BI150" s="228">
        <f>IF(N150="nulová",J150,0)</f>
        <v>0</v>
      </c>
      <c r="BJ150" s="19" t="s">
        <v>84</v>
      </c>
      <c r="BK150" s="228">
        <f>ROUND(I150*H150,2)</f>
        <v>0</v>
      </c>
      <c r="BL150" s="19" t="s">
        <v>225</v>
      </c>
      <c r="BM150" s="227" t="s">
        <v>3208</v>
      </c>
    </row>
    <row r="151" s="2" customFormat="1">
      <c r="A151" s="40"/>
      <c r="B151" s="41"/>
      <c r="C151" s="42"/>
      <c r="D151" s="229" t="s">
        <v>227</v>
      </c>
      <c r="E151" s="42"/>
      <c r="F151" s="230" t="s">
        <v>331</v>
      </c>
      <c r="G151" s="42"/>
      <c r="H151" s="42"/>
      <c r="I151" s="231"/>
      <c r="J151" s="42"/>
      <c r="K151" s="42"/>
      <c r="L151" s="46"/>
      <c r="M151" s="232"/>
      <c r="N151" s="233"/>
      <c r="O151" s="86"/>
      <c r="P151" s="86"/>
      <c r="Q151" s="86"/>
      <c r="R151" s="86"/>
      <c r="S151" s="86"/>
      <c r="T151" s="87"/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T151" s="19" t="s">
        <v>227</v>
      </c>
      <c r="AU151" s="19" t="s">
        <v>86</v>
      </c>
    </row>
    <row r="152" s="2" customFormat="1">
      <c r="A152" s="40"/>
      <c r="B152" s="41"/>
      <c r="C152" s="42"/>
      <c r="D152" s="234" t="s">
        <v>229</v>
      </c>
      <c r="E152" s="42"/>
      <c r="F152" s="235" t="s">
        <v>332</v>
      </c>
      <c r="G152" s="42"/>
      <c r="H152" s="42"/>
      <c r="I152" s="231"/>
      <c r="J152" s="42"/>
      <c r="K152" s="42"/>
      <c r="L152" s="46"/>
      <c r="M152" s="232"/>
      <c r="N152" s="233"/>
      <c r="O152" s="86"/>
      <c r="P152" s="86"/>
      <c r="Q152" s="86"/>
      <c r="R152" s="86"/>
      <c r="S152" s="86"/>
      <c r="T152" s="87"/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T152" s="19" t="s">
        <v>229</v>
      </c>
      <c r="AU152" s="19" t="s">
        <v>86</v>
      </c>
    </row>
    <row r="153" s="14" customFormat="1">
      <c r="A153" s="14"/>
      <c r="B153" s="246"/>
      <c r="C153" s="247"/>
      <c r="D153" s="229" t="s">
        <v>231</v>
      </c>
      <c r="E153" s="248" t="s">
        <v>19</v>
      </c>
      <c r="F153" s="249" t="s">
        <v>333</v>
      </c>
      <c r="G153" s="247"/>
      <c r="H153" s="250">
        <v>398.16800000000001</v>
      </c>
      <c r="I153" s="251"/>
      <c r="J153" s="247"/>
      <c r="K153" s="247"/>
      <c r="L153" s="252"/>
      <c r="M153" s="253"/>
      <c r="N153" s="254"/>
      <c r="O153" s="254"/>
      <c r="P153" s="254"/>
      <c r="Q153" s="254"/>
      <c r="R153" s="254"/>
      <c r="S153" s="254"/>
      <c r="T153" s="255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56" t="s">
        <v>231</v>
      </c>
      <c r="AU153" s="256" t="s">
        <v>86</v>
      </c>
      <c r="AV153" s="14" t="s">
        <v>86</v>
      </c>
      <c r="AW153" s="14" t="s">
        <v>37</v>
      </c>
      <c r="AX153" s="14" t="s">
        <v>84</v>
      </c>
      <c r="AY153" s="256" t="s">
        <v>219</v>
      </c>
    </row>
    <row r="154" s="2" customFormat="1" ht="16.5" customHeight="1">
      <c r="A154" s="40"/>
      <c r="B154" s="41"/>
      <c r="C154" s="216" t="s">
        <v>309</v>
      </c>
      <c r="D154" s="216" t="s">
        <v>221</v>
      </c>
      <c r="E154" s="217" t="s">
        <v>335</v>
      </c>
      <c r="F154" s="218" t="s">
        <v>336</v>
      </c>
      <c r="G154" s="219" t="s">
        <v>148</v>
      </c>
      <c r="H154" s="220">
        <v>31.366</v>
      </c>
      <c r="I154" s="221"/>
      <c r="J154" s="222">
        <f>ROUND(I154*H154,2)</f>
        <v>0</v>
      </c>
      <c r="K154" s="218" t="s">
        <v>224</v>
      </c>
      <c r="L154" s="46"/>
      <c r="M154" s="223" t="s">
        <v>19</v>
      </c>
      <c r="N154" s="224" t="s">
        <v>47</v>
      </c>
      <c r="O154" s="86"/>
      <c r="P154" s="225">
        <f>O154*H154</f>
        <v>0</v>
      </c>
      <c r="Q154" s="225">
        <v>0</v>
      </c>
      <c r="R154" s="225">
        <f>Q154*H154</f>
        <v>0</v>
      </c>
      <c r="S154" s="225">
        <v>0</v>
      </c>
      <c r="T154" s="226">
        <f>S154*H154</f>
        <v>0</v>
      </c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R154" s="227" t="s">
        <v>225</v>
      </c>
      <c r="AT154" s="227" t="s">
        <v>221</v>
      </c>
      <c r="AU154" s="227" t="s">
        <v>86</v>
      </c>
      <c r="AY154" s="19" t="s">
        <v>219</v>
      </c>
      <c r="BE154" s="228">
        <f>IF(N154="základní",J154,0)</f>
        <v>0</v>
      </c>
      <c r="BF154" s="228">
        <f>IF(N154="snížená",J154,0)</f>
        <v>0</v>
      </c>
      <c r="BG154" s="228">
        <f>IF(N154="zákl. přenesená",J154,0)</f>
        <v>0</v>
      </c>
      <c r="BH154" s="228">
        <f>IF(N154="sníž. přenesená",J154,0)</f>
        <v>0</v>
      </c>
      <c r="BI154" s="228">
        <f>IF(N154="nulová",J154,0)</f>
        <v>0</v>
      </c>
      <c r="BJ154" s="19" t="s">
        <v>84</v>
      </c>
      <c r="BK154" s="228">
        <f>ROUND(I154*H154,2)</f>
        <v>0</v>
      </c>
      <c r="BL154" s="19" t="s">
        <v>225</v>
      </c>
      <c r="BM154" s="227" t="s">
        <v>3209</v>
      </c>
    </row>
    <row r="155" s="2" customFormat="1">
      <c r="A155" s="40"/>
      <c r="B155" s="41"/>
      <c r="C155" s="42"/>
      <c r="D155" s="229" t="s">
        <v>227</v>
      </c>
      <c r="E155" s="42"/>
      <c r="F155" s="230" t="s">
        <v>338</v>
      </c>
      <c r="G155" s="42"/>
      <c r="H155" s="42"/>
      <c r="I155" s="231"/>
      <c r="J155" s="42"/>
      <c r="K155" s="42"/>
      <c r="L155" s="46"/>
      <c r="M155" s="232"/>
      <c r="N155" s="233"/>
      <c r="O155" s="86"/>
      <c r="P155" s="86"/>
      <c r="Q155" s="86"/>
      <c r="R155" s="86"/>
      <c r="S155" s="86"/>
      <c r="T155" s="87"/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T155" s="19" t="s">
        <v>227</v>
      </c>
      <c r="AU155" s="19" t="s">
        <v>86</v>
      </c>
    </row>
    <row r="156" s="2" customFormat="1">
      <c r="A156" s="40"/>
      <c r="B156" s="41"/>
      <c r="C156" s="42"/>
      <c r="D156" s="234" t="s">
        <v>229</v>
      </c>
      <c r="E156" s="42"/>
      <c r="F156" s="235" t="s">
        <v>339</v>
      </c>
      <c r="G156" s="42"/>
      <c r="H156" s="42"/>
      <c r="I156" s="231"/>
      <c r="J156" s="42"/>
      <c r="K156" s="42"/>
      <c r="L156" s="46"/>
      <c r="M156" s="232"/>
      <c r="N156" s="233"/>
      <c r="O156" s="86"/>
      <c r="P156" s="86"/>
      <c r="Q156" s="86"/>
      <c r="R156" s="86"/>
      <c r="S156" s="86"/>
      <c r="T156" s="87"/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T156" s="19" t="s">
        <v>229</v>
      </c>
      <c r="AU156" s="19" t="s">
        <v>86</v>
      </c>
    </row>
    <row r="157" s="13" customFormat="1">
      <c r="A157" s="13"/>
      <c r="B157" s="236"/>
      <c r="C157" s="237"/>
      <c r="D157" s="229" t="s">
        <v>231</v>
      </c>
      <c r="E157" s="238" t="s">
        <v>19</v>
      </c>
      <c r="F157" s="239" t="s">
        <v>340</v>
      </c>
      <c r="G157" s="237"/>
      <c r="H157" s="238" t="s">
        <v>19</v>
      </c>
      <c r="I157" s="240"/>
      <c r="J157" s="237"/>
      <c r="K157" s="237"/>
      <c r="L157" s="241"/>
      <c r="M157" s="242"/>
      <c r="N157" s="243"/>
      <c r="O157" s="243"/>
      <c r="P157" s="243"/>
      <c r="Q157" s="243"/>
      <c r="R157" s="243"/>
      <c r="S157" s="243"/>
      <c r="T157" s="244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5" t="s">
        <v>231</v>
      </c>
      <c r="AU157" s="245" t="s">
        <v>86</v>
      </c>
      <c r="AV157" s="13" t="s">
        <v>84</v>
      </c>
      <c r="AW157" s="13" t="s">
        <v>37</v>
      </c>
      <c r="AX157" s="13" t="s">
        <v>76</v>
      </c>
      <c r="AY157" s="245" t="s">
        <v>219</v>
      </c>
    </row>
    <row r="158" s="14" customFormat="1">
      <c r="A158" s="14"/>
      <c r="B158" s="246"/>
      <c r="C158" s="247"/>
      <c r="D158" s="229" t="s">
        <v>231</v>
      </c>
      <c r="E158" s="248" t="s">
        <v>19</v>
      </c>
      <c r="F158" s="249" t="s">
        <v>3210</v>
      </c>
      <c r="G158" s="247"/>
      <c r="H158" s="250">
        <v>31.366</v>
      </c>
      <c r="I158" s="251"/>
      <c r="J158" s="247"/>
      <c r="K158" s="247"/>
      <c r="L158" s="252"/>
      <c r="M158" s="253"/>
      <c r="N158" s="254"/>
      <c r="O158" s="254"/>
      <c r="P158" s="254"/>
      <c r="Q158" s="254"/>
      <c r="R158" s="254"/>
      <c r="S158" s="254"/>
      <c r="T158" s="255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56" t="s">
        <v>231</v>
      </c>
      <c r="AU158" s="256" t="s">
        <v>86</v>
      </c>
      <c r="AV158" s="14" t="s">
        <v>86</v>
      </c>
      <c r="AW158" s="14" t="s">
        <v>37</v>
      </c>
      <c r="AX158" s="14" t="s">
        <v>84</v>
      </c>
      <c r="AY158" s="256" t="s">
        <v>219</v>
      </c>
    </row>
    <row r="159" s="2" customFormat="1" ht="24.15" customHeight="1">
      <c r="A159" s="40"/>
      <c r="B159" s="41"/>
      <c r="C159" s="216" t="s">
        <v>317</v>
      </c>
      <c r="D159" s="216" t="s">
        <v>221</v>
      </c>
      <c r="E159" s="217" t="s">
        <v>2939</v>
      </c>
      <c r="F159" s="218" t="s">
        <v>2940</v>
      </c>
      <c r="G159" s="219" t="s">
        <v>148</v>
      </c>
      <c r="H159" s="220">
        <v>62.731000000000002</v>
      </c>
      <c r="I159" s="221"/>
      <c r="J159" s="222">
        <f>ROUND(I159*H159,2)</f>
        <v>0</v>
      </c>
      <c r="K159" s="218" t="s">
        <v>224</v>
      </c>
      <c r="L159" s="46"/>
      <c r="M159" s="223" t="s">
        <v>19</v>
      </c>
      <c r="N159" s="224" t="s">
        <v>47</v>
      </c>
      <c r="O159" s="86"/>
      <c r="P159" s="225">
        <f>O159*H159</f>
        <v>0</v>
      </c>
      <c r="Q159" s="225">
        <v>0</v>
      </c>
      <c r="R159" s="225">
        <f>Q159*H159</f>
        <v>0</v>
      </c>
      <c r="S159" s="225">
        <v>0</v>
      </c>
      <c r="T159" s="226">
        <f>S159*H159</f>
        <v>0</v>
      </c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R159" s="227" t="s">
        <v>225</v>
      </c>
      <c r="AT159" s="227" t="s">
        <v>221</v>
      </c>
      <c r="AU159" s="227" t="s">
        <v>86</v>
      </c>
      <c r="AY159" s="19" t="s">
        <v>219</v>
      </c>
      <c r="BE159" s="228">
        <f>IF(N159="základní",J159,0)</f>
        <v>0</v>
      </c>
      <c r="BF159" s="228">
        <f>IF(N159="snížená",J159,0)</f>
        <v>0</v>
      </c>
      <c r="BG159" s="228">
        <f>IF(N159="zákl. přenesená",J159,0)</f>
        <v>0</v>
      </c>
      <c r="BH159" s="228">
        <f>IF(N159="sníž. přenesená",J159,0)</f>
        <v>0</v>
      </c>
      <c r="BI159" s="228">
        <f>IF(N159="nulová",J159,0)</f>
        <v>0</v>
      </c>
      <c r="BJ159" s="19" t="s">
        <v>84</v>
      </c>
      <c r="BK159" s="228">
        <f>ROUND(I159*H159,2)</f>
        <v>0</v>
      </c>
      <c r="BL159" s="19" t="s">
        <v>225</v>
      </c>
      <c r="BM159" s="227" t="s">
        <v>3211</v>
      </c>
    </row>
    <row r="160" s="2" customFormat="1">
      <c r="A160" s="40"/>
      <c r="B160" s="41"/>
      <c r="C160" s="42"/>
      <c r="D160" s="229" t="s">
        <v>227</v>
      </c>
      <c r="E160" s="42"/>
      <c r="F160" s="230" t="s">
        <v>2942</v>
      </c>
      <c r="G160" s="42"/>
      <c r="H160" s="42"/>
      <c r="I160" s="231"/>
      <c r="J160" s="42"/>
      <c r="K160" s="42"/>
      <c r="L160" s="46"/>
      <c r="M160" s="232"/>
      <c r="N160" s="233"/>
      <c r="O160" s="86"/>
      <c r="P160" s="86"/>
      <c r="Q160" s="86"/>
      <c r="R160" s="86"/>
      <c r="S160" s="86"/>
      <c r="T160" s="87"/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T160" s="19" t="s">
        <v>227</v>
      </c>
      <c r="AU160" s="19" t="s">
        <v>86</v>
      </c>
    </row>
    <row r="161" s="2" customFormat="1">
      <c r="A161" s="40"/>
      <c r="B161" s="41"/>
      <c r="C161" s="42"/>
      <c r="D161" s="234" t="s">
        <v>229</v>
      </c>
      <c r="E161" s="42"/>
      <c r="F161" s="235" t="s">
        <v>2943</v>
      </c>
      <c r="G161" s="42"/>
      <c r="H161" s="42"/>
      <c r="I161" s="231"/>
      <c r="J161" s="42"/>
      <c r="K161" s="42"/>
      <c r="L161" s="46"/>
      <c r="M161" s="232"/>
      <c r="N161" s="233"/>
      <c r="O161" s="86"/>
      <c r="P161" s="86"/>
      <c r="Q161" s="86"/>
      <c r="R161" s="86"/>
      <c r="S161" s="86"/>
      <c r="T161" s="87"/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T161" s="19" t="s">
        <v>229</v>
      </c>
      <c r="AU161" s="19" t="s">
        <v>86</v>
      </c>
    </row>
    <row r="162" s="13" customFormat="1">
      <c r="A162" s="13"/>
      <c r="B162" s="236"/>
      <c r="C162" s="237"/>
      <c r="D162" s="229" t="s">
        <v>231</v>
      </c>
      <c r="E162" s="238" t="s">
        <v>19</v>
      </c>
      <c r="F162" s="239" t="s">
        <v>3169</v>
      </c>
      <c r="G162" s="237"/>
      <c r="H162" s="238" t="s">
        <v>19</v>
      </c>
      <c r="I162" s="240"/>
      <c r="J162" s="237"/>
      <c r="K162" s="237"/>
      <c r="L162" s="241"/>
      <c r="M162" s="242"/>
      <c r="N162" s="243"/>
      <c r="O162" s="243"/>
      <c r="P162" s="243"/>
      <c r="Q162" s="243"/>
      <c r="R162" s="243"/>
      <c r="S162" s="243"/>
      <c r="T162" s="244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5" t="s">
        <v>231</v>
      </c>
      <c r="AU162" s="245" t="s">
        <v>86</v>
      </c>
      <c r="AV162" s="13" t="s">
        <v>84</v>
      </c>
      <c r="AW162" s="13" t="s">
        <v>37</v>
      </c>
      <c r="AX162" s="13" t="s">
        <v>76</v>
      </c>
      <c r="AY162" s="245" t="s">
        <v>219</v>
      </c>
    </row>
    <row r="163" s="13" customFormat="1">
      <c r="A163" s="13"/>
      <c r="B163" s="236"/>
      <c r="C163" s="237"/>
      <c r="D163" s="229" t="s">
        <v>231</v>
      </c>
      <c r="E163" s="238" t="s">
        <v>19</v>
      </c>
      <c r="F163" s="239" t="s">
        <v>408</v>
      </c>
      <c r="G163" s="237"/>
      <c r="H163" s="238" t="s">
        <v>19</v>
      </c>
      <c r="I163" s="240"/>
      <c r="J163" s="237"/>
      <c r="K163" s="237"/>
      <c r="L163" s="241"/>
      <c r="M163" s="242"/>
      <c r="N163" s="243"/>
      <c r="O163" s="243"/>
      <c r="P163" s="243"/>
      <c r="Q163" s="243"/>
      <c r="R163" s="243"/>
      <c r="S163" s="243"/>
      <c r="T163" s="244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5" t="s">
        <v>231</v>
      </c>
      <c r="AU163" s="245" t="s">
        <v>86</v>
      </c>
      <c r="AV163" s="13" t="s">
        <v>84</v>
      </c>
      <c r="AW163" s="13" t="s">
        <v>37</v>
      </c>
      <c r="AX163" s="13" t="s">
        <v>76</v>
      </c>
      <c r="AY163" s="245" t="s">
        <v>219</v>
      </c>
    </row>
    <row r="164" s="14" customFormat="1">
      <c r="A164" s="14"/>
      <c r="B164" s="246"/>
      <c r="C164" s="247"/>
      <c r="D164" s="229" t="s">
        <v>231</v>
      </c>
      <c r="E164" s="248" t="s">
        <v>19</v>
      </c>
      <c r="F164" s="249" t="s">
        <v>3212</v>
      </c>
      <c r="G164" s="247"/>
      <c r="H164" s="250">
        <v>2.6859999999999999</v>
      </c>
      <c r="I164" s="251"/>
      <c r="J164" s="247"/>
      <c r="K164" s="247"/>
      <c r="L164" s="252"/>
      <c r="M164" s="253"/>
      <c r="N164" s="254"/>
      <c r="O164" s="254"/>
      <c r="P164" s="254"/>
      <c r="Q164" s="254"/>
      <c r="R164" s="254"/>
      <c r="S164" s="254"/>
      <c r="T164" s="255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56" t="s">
        <v>231</v>
      </c>
      <c r="AU164" s="256" t="s">
        <v>86</v>
      </c>
      <c r="AV164" s="14" t="s">
        <v>86</v>
      </c>
      <c r="AW164" s="14" t="s">
        <v>37</v>
      </c>
      <c r="AX164" s="14" t="s">
        <v>76</v>
      </c>
      <c r="AY164" s="256" t="s">
        <v>219</v>
      </c>
    </row>
    <row r="165" s="14" customFormat="1">
      <c r="A165" s="14"/>
      <c r="B165" s="246"/>
      <c r="C165" s="247"/>
      <c r="D165" s="229" t="s">
        <v>231</v>
      </c>
      <c r="E165" s="248" t="s">
        <v>19</v>
      </c>
      <c r="F165" s="249" t="s">
        <v>3213</v>
      </c>
      <c r="G165" s="247"/>
      <c r="H165" s="250">
        <v>12.815</v>
      </c>
      <c r="I165" s="251"/>
      <c r="J165" s="247"/>
      <c r="K165" s="247"/>
      <c r="L165" s="252"/>
      <c r="M165" s="253"/>
      <c r="N165" s="254"/>
      <c r="O165" s="254"/>
      <c r="P165" s="254"/>
      <c r="Q165" s="254"/>
      <c r="R165" s="254"/>
      <c r="S165" s="254"/>
      <c r="T165" s="255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56" t="s">
        <v>231</v>
      </c>
      <c r="AU165" s="256" t="s">
        <v>86</v>
      </c>
      <c r="AV165" s="14" t="s">
        <v>86</v>
      </c>
      <c r="AW165" s="14" t="s">
        <v>37</v>
      </c>
      <c r="AX165" s="14" t="s">
        <v>76</v>
      </c>
      <c r="AY165" s="256" t="s">
        <v>219</v>
      </c>
    </row>
    <row r="166" s="13" customFormat="1">
      <c r="A166" s="13"/>
      <c r="B166" s="236"/>
      <c r="C166" s="237"/>
      <c r="D166" s="229" t="s">
        <v>231</v>
      </c>
      <c r="E166" s="238" t="s">
        <v>19</v>
      </c>
      <c r="F166" s="239" t="s">
        <v>3172</v>
      </c>
      <c r="G166" s="237"/>
      <c r="H166" s="238" t="s">
        <v>19</v>
      </c>
      <c r="I166" s="240"/>
      <c r="J166" s="237"/>
      <c r="K166" s="237"/>
      <c r="L166" s="241"/>
      <c r="M166" s="242"/>
      <c r="N166" s="243"/>
      <c r="O166" s="243"/>
      <c r="P166" s="243"/>
      <c r="Q166" s="243"/>
      <c r="R166" s="243"/>
      <c r="S166" s="243"/>
      <c r="T166" s="244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5" t="s">
        <v>231</v>
      </c>
      <c r="AU166" s="245" t="s">
        <v>86</v>
      </c>
      <c r="AV166" s="13" t="s">
        <v>84</v>
      </c>
      <c r="AW166" s="13" t="s">
        <v>37</v>
      </c>
      <c r="AX166" s="13" t="s">
        <v>76</v>
      </c>
      <c r="AY166" s="245" t="s">
        <v>219</v>
      </c>
    </row>
    <row r="167" s="14" customFormat="1">
      <c r="A167" s="14"/>
      <c r="B167" s="246"/>
      <c r="C167" s="247"/>
      <c r="D167" s="229" t="s">
        <v>231</v>
      </c>
      <c r="E167" s="248" t="s">
        <v>19</v>
      </c>
      <c r="F167" s="249" t="s">
        <v>3214</v>
      </c>
      <c r="G167" s="247"/>
      <c r="H167" s="250">
        <v>0.191</v>
      </c>
      <c r="I167" s="251"/>
      <c r="J167" s="247"/>
      <c r="K167" s="247"/>
      <c r="L167" s="252"/>
      <c r="M167" s="253"/>
      <c r="N167" s="254"/>
      <c r="O167" s="254"/>
      <c r="P167" s="254"/>
      <c r="Q167" s="254"/>
      <c r="R167" s="254"/>
      <c r="S167" s="254"/>
      <c r="T167" s="255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56" t="s">
        <v>231</v>
      </c>
      <c r="AU167" s="256" t="s">
        <v>86</v>
      </c>
      <c r="AV167" s="14" t="s">
        <v>86</v>
      </c>
      <c r="AW167" s="14" t="s">
        <v>37</v>
      </c>
      <c r="AX167" s="14" t="s">
        <v>76</v>
      </c>
      <c r="AY167" s="256" t="s">
        <v>219</v>
      </c>
    </row>
    <row r="168" s="13" customFormat="1">
      <c r="A168" s="13"/>
      <c r="B168" s="236"/>
      <c r="C168" s="237"/>
      <c r="D168" s="229" t="s">
        <v>231</v>
      </c>
      <c r="E168" s="238" t="s">
        <v>19</v>
      </c>
      <c r="F168" s="239" t="s">
        <v>3215</v>
      </c>
      <c r="G168" s="237"/>
      <c r="H168" s="238" t="s">
        <v>19</v>
      </c>
      <c r="I168" s="240"/>
      <c r="J168" s="237"/>
      <c r="K168" s="237"/>
      <c r="L168" s="241"/>
      <c r="M168" s="242"/>
      <c r="N168" s="243"/>
      <c r="O168" s="243"/>
      <c r="P168" s="243"/>
      <c r="Q168" s="243"/>
      <c r="R168" s="243"/>
      <c r="S168" s="243"/>
      <c r="T168" s="244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5" t="s">
        <v>231</v>
      </c>
      <c r="AU168" s="245" t="s">
        <v>86</v>
      </c>
      <c r="AV168" s="13" t="s">
        <v>84</v>
      </c>
      <c r="AW168" s="13" t="s">
        <v>37</v>
      </c>
      <c r="AX168" s="13" t="s">
        <v>76</v>
      </c>
      <c r="AY168" s="245" t="s">
        <v>219</v>
      </c>
    </row>
    <row r="169" s="14" customFormat="1">
      <c r="A169" s="14"/>
      <c r="B169" s="246"/>
      <c r="C169" s="247"/>
      <c r="D169" s="229" t="s">
        <v>231</v>
      </c>
      <c r="E169" s="248" t="s">
        <v>19</v>
      </c>
      <c r="F169" s="249" t="s">
        <v>3216</v>
      </c>
      <c r="G169" s="247"/>
      <c r="H169" s="250">
        <v>4.8780000000000001</v>
      </c>
      <c r="I169" s="251"/>
      <c r="J169" s="247"/>
      <c r="K169" s="247"/>
      <c r="L169" s="252"/>
      <c r="M169" s="253"/>
      <c r="N169" s="254"/>
      <c r="O169" s="254"/>
      <c r="P169" s="254"/>
      <c r="Q169" s="254"/>
      <c r="R169" s="254"/>
      <c r="S169" s="254"/>
      <c r="T169" s="255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56" t="s">
        <v>231</v>
      </c>
      <c r="AU169" s="256" t="s">
        <v>86</v>
      </c>
      <c r="AV169" s="14" t="s">
        <v>86</v>
      </c>
      <c r="AW169" s="14" t="s">
        <v>37</v>
      </c>
      <c r="AX169" s="14" t="s">
        <v>76</v>
      </c>
      <c r="AY169" s="256" t="s">
        <v>219</v>
      </c>
    </row>
    <row r="170" s="13" customFormat="1">
      <c r="A170" s="13"/>
      <c r="B170" s="236"/>
      <c r="C170" s="237"/>
      <c r="D170" s="229" t="s">
        <v>231</v>
      </c>
      <c r="E170" s="238" t="s">
        <v>19</v>
      </c>
      <c r="F170" s="239" t="s">
        <v>3217</v>
      </c>
      <c r="G170" s="237"/>
      <c r="H170" s="238" t="s">
        <v>19</v>
      </c>
      <c r="I170" s="240"/>
      <c r="J170" s="237"/>
      <c r="K170" s="237"/>
      <c r="L170" s="241"/>
      <c r="M170" s="242"/>
      <c r="N170" s="243"/>
      <c r="O170" s="243"/>
      <c r="P170" s="243"/>
      <c r="Q170" s="243"/>
      <c r="R170" s="243"/>
      <c r="S170" s="243"/>
      <c r="T170" s="244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5" t="s">
        <v>231</v>
      </c>
      <c r="AU170" s="245" t="s">
        <v>86</v>
      </c>
      <c r="AV170" s="13" t="s">
        <v>84</v>
      </c>
      <c r="AW170" s="13" t="s">
        <v>37</v>
      </c>
      <c r="AX170" s="13" t="s">
        <v>76</v>
      </c>
      <c r="AY170" s="245" t="s">
        <v>219</v>
      </c>
    </row>
    <row r="171" s="14" customFormat="1">
      <c r="A171" s="14"/>
      <c r="B171" s="246"/>
      <c r="C171" s="247"/>
      <c r="D171" s="229" t="s">
        <v>231</v>
      </c>
      <c r="E171" s="248" t="s">
        <v>19</v>
      </c>
      <c r="F171" s="249" t="s">
        <v>3218</v>
      </c>
      <c r="G171" s="247"/>
      <c r="H171" s="250">
        <v>42.161000000000001</v>
      </c>
      <c r="I171" s="251"/>
      <c r="J171" s="247"/>
      <c r="K171" s="247"/>
      <c r="L171" s="252"/>
      <c r="M171" s="253"/>
      <c r="N171" s="254"/>
      <c r="O171" s="254"/>
      <c r="P171" s="254"/>
      <c r="Q171" s="254"/>
      <c r="R171" s="254"/>
      <c r="S171" s="254"/>
      <c r="T171" s="255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56" t="s">
        <v>231</v>
      </c>
      <c r="AU171" s="256" t="s">
        <v>86</v>
      </c>
      <c r="AV171" s="14" t="s">
        <v>86</v>
      </c>
      <c r="AW171" s="14" t="s">
        <v>37</v>
      </c>
      <c r="AX171" s="14" t="s">
        <v>76</v>
      </c>
      <c r="AY171" s="256" t="s">
        <v>219</v>
      </c>
    </row>
    <row r="172" s="15" customFormat="1">
      <c r="A172" s="15"/>
      <c r="B172" s="257"/>
      <c r="C172" s="258"/>
      <c r="D172" s="229" t="s">
        <v>231</v>
      </c>
      <c r="E172" s="259" t="s">
        <v>3132</v>
      </c>
      <c r="F172" s="260" t="s">
        <v>236</v>
      </c>
      <c r="G172" s="258"/>
      <c r="H172" s="261">
        <v>62.731000000000002</v>
      </c>
      <c r="I172" s="262"/>
      <c r="J172" s="258"/>
      <c r="K172" s="258"/>
      <c r="L172" s="263"/>
      <c r="M172" s="264"/>
      <c r="N172" s="265"/>
      <c r="O172" s="265"/>
      <c r="P172" s="265"/>
      <c r="Q172" s="265"/>
      <c r="R172" s="265"/>
      <c r="S172" s="265"/>
      <c r="T172" s="266"/>
      <c r="U172" s="15"/>
      <c r="V172" s="15"/>
      <c r="W172" s="15"/>
      <c r="X172" s="15"/>
      <c r="Y172" s="15"/>
      <c r="Z172" s="15"/>
      <c r="AA172" s="15"/>
      <c r="AB172" s="15"/>
      <c r="AC172" s="15"/>
      <c r="AD172" s="15"/>
      <c r="AE172" s="15"/>
      <c r="AT172" s="267" t="s">
        <v>231</v>
      </c>
      <c r="AU172" s="267" t="s">
        <v>86</v>
      </c>
      <c r="AV172" s="15" t="s">
        <v>225</v>
      </c>
      <c r="AW172" s="15" t="s">
        <v>37</v>
      </c>
      <c r="AX172" s="15" t="s">
        <v>84</v>
      </c>
      <c r="AY172" s="267" t="s">
        <v>219</v>
      </c>
    </row>
    <row r="173" s="2" customFormat="1" ht="16.5" customHeight="1">
      <c r="A173" s="40"/>
      <c r="B173" s="41"/>
      <c r="C173" s="283" t="s">
        <v>327</v>
      </c>
      <c r="D173" s="283" t="s">
        <v>623</v>
      </c>
      <c r="E173" s="284" t="s">
        <v>3219</v>
      </c>
      <c r="F173" s="285" t="s">
        <v>3220</v>
      </c>
      <c r="G173" s="286" t="s">
        <v>182</v>
      </c>
      <c r="H173" s="287">
        <v>56.459000000000003</v>
      </c>
      <c r="I173" s="288"/>
      <c r="J173" s="289">
        <f>ROUND(I173*H173,2)</f>
        <v>0</v>
      </c>
      <c r="K173" s="285" t="s">
        <v>19</v>
      </c>
      <c r="L173" s="290"/>
      <c r="M173" s="291" t="s">
        <v>19</v>
      </c>
      <c r="N173" s="292" t="s">
        <v>47</v>
      </c>
      <c r="O173" s="86"/>
      <c r="P173" s="225">
        <f>O173*H173</f>
        <v>0</v>
      </c>
      <c r="Q173" s="225">
        <v>0</v>
      </c>
      <c r="R173" s="225">
        <f>Q173*H173</f>
        <v>0</v>
      </c>
      <c r="S173" s="225">
        <v>0</v>
      </c>
      <c r="T173" s="226">
        <f>S173*H173</f>
        <v>0</v>
      </c>
      <c r="U173" s="40"/>
      <c r="V173" s="40"/>
      <c r="W173" s="40"/>
      <c r="X173" s="40"/>
      <c r="Y173" s="40"/>
      <c r="Z173" s="40"/>
      <c r="AA173" s="40"/>
      <c r="AB173" s="40"/>
      <c r="AC173" s="40"/>
      <c r="AD173" s="40"/>
      <c r="AE173" s="40"/>
      <c r="AR173" s="227" t="s">
        <v>300</v>
      </c>
      <c r="AT173" s="227" t="s">
        <v>623</v>
      </c>
      <c r="AU173" s="227" t="s">
        <v>86</v>
      </c>
      <c r="AY173" s="19" t="s">
        <v>219</v>
      </c>
      <c r="BE173" s="228">
        <f>IF(N173="základní",J173,0)</f>
        <v>0</v>
      </c>
      <c r="BF173" s="228">
        <f>IF(N173="snížená",J173,0)</f>
        <v>0</v>
      </c>
      <c r="BG173" s="228">
        <f>IF(N173="zákl. přenesená",J173,0)</f>
        <v>0</v>
      </c>
      <c r="BH173" s="228">
        <f>IF(N173="sníž. přenesená",J173,0)</f>
        <v>0</v>
      </c>
      <c r="BI173" s="228">
        <f>IF(N173="nulová",J173,0)</f>
        <v>0</v>
      </c>
      <c r="BJ173" s="19" t="s">
        <v>84</v>
      </c>
      <c r="BK173" s="228">
        <f>ROUND(I173*H173,2)</f>
        <v>0</v>
      </c>
      <c r="BL173" s="19" t="s">
        <v>225</v>
      </c>
      <c r="BM173" s="227" t="s">
        <v>3221</v>
      </c>
    </row>
    <row r="174" s="2" customFormat="1">
      <c r="A174" s="40"/>
      <c r="B174" s="41"/>
      <c r="C174" s="42"/>
      <c r="D174" s="229" t="s">
        <v>227</v>
      </c>
      <c r="E174" s="42"/>
      <c r="F174" s="230" t="s">
        <v>3222</v>
      </c>
      <c r="G174" s="42"/>
      <c r="H174" s="42"/>
      <c r="I174" s="231"/>
      <c r="J174" s="42"/>
      <c r="K174" s="42"/>
      <c r="L174" s="46"/>
      <c r="M174" s="232"/>
      <c r="N174" s="233"/>
      <c r="O174" s="86"/>
      <c r="P174" s="86"/>
      <c r="Q174" s="86"/>
      <c r="R174" s="86"/>
      <c r="S174" s="86"/>
      <c r="T174" s="87"/>
      <c r="U174" s="40"/>
      <c r="V174" s="40"/>
      <c r="W174" s="40"/>
      <c r="X174" s="40"/>
      <c r="Y174" s="40"/>
      <c r="Z174" s="40"/>
      <c r="AA174" s="40"/>
      <c r="AB174" s="40"/>
      <c r="AC174" s="40"/>
      <c r="AD174" s="40"/>
      <c r="AE174" s="40"/>
      <c r="AT174" s="19" t="s">
        <v>227</v>
      </c>
      <c r="AU174" s="19" t="s">
        <v>86</v>
      </c>
    </row>
    <row r="175" s="14" customFormat="1">
      <c r="A175" s="14"/>
      <c r="B175" s="246"/>
      <c r="C175" s="247"/>
      <c r="D175" s="229" t="s">
        <v>231</v>
      </c>
      <c r="E175" s="248" t="s">
        <v>19</v>
      </c>
      <c r="F175" s="249" t="s">
        <v>3223</v>
      </c>
      <c r="G175" s="247"/>
      <c r="H175" s="250">
        <v>31.366</v>
      </c>
      <c r="I175" s="251"/>
      <c r="J175" s="247"/>
      <c r="K175" s="247"/>
      <c r="L175" s="252"/>
      <c r="M175" s="253"/>
      <c r="N175" s="254"/>
      <c r="O175" s="254"/>
      <c r="P175" s="254"/>
      <c r="Q175" s="254"/>
      <c r="R175" s="254"/>
      <c r="S175" s="254"/>
      <c r="T175" s="255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56" t="s">
        <v>231</v>
      </c>
      <c r="AU175" s="256" t="s">
        <v>86</v>
      </c>
      <c r="AV175" s="14" t="s">
        <v>86</v>
      </c>
      <c r="AW175" s="14" t="s">
        <v>37</v>
      </c>
      <c r="AX175" s="14" t="s">
        <v>76</v>
      </c>
      <c r="AY175" s="256" t="s">
        <v>219</v>
      </c>
    </row>
    <row r="176" s="15" customFormat="1">
      <c r="A176" s="15"/>
      <c r="B176" s="257"/>
      <c r="C176" s="258"/>
      <c r="D176" s="229" t="s">
        <v>231</v>
      </c>
      <c r="E176" s="259" t="s">
        <v>3135</v>
      </c>
      <c r="F176" s="260" t="s">
        <v>236</v>
      </c>
      <c r="G176" s="258"/>
      <c r="H176" s="261">
        <v>31.366</v>
      </c>
      <c r="I176" s="262"/>
      <c r="J176" s="258"/>
      <c r="K176" s="258"/>
      <c r="L176" s="263"/>
      <c r="M176" s="264"/>
      <c r="N176" s="265"/>
      <c r="O176" s="265"/>
      <c r="P176" s="265"/>
      <c r="Q176" s="265"/>
      <c r="R176" s="265"/>
      <c r="S176" s="265"/>
      <c r="T176" s="266"/>
      <c r="U176" s="15"/>
      <c r="V176" s="15"/>
      <c r="W176" s="15"/>
      <c r="X176" s="15"/>
      <c r="Y176" s="15"/>
      <c r="Z176" s="15"/>
      <c r="AA176" s="15"/>
      <c r="AB176" s="15"/>
      <c r="AC176" s="15"/>
      <c r="AD176" s="15"/>
      <c r="AE176" s="15"/>
      <c r="AT176" s="267" t="s">
        <v>231</v>
      </c>
      <c r="AU176" s="267" t="s">
        <v>86</v>
      </c>
      <c r="AV176" s="15" t="s">
        <v>225</v>
      </c>
      <c r="AW176" s="15" t="s">
        <v>37</v>
      </c>
      <c r="AX176" s="15" t="s">
        <v>76</v>
      </c>
      <c r="AY176" s="267" t="s">
        <v>219</v>
      </c>
    </row>
    <row r="177" s="14" customFormat="1">
      <c r="A177" s="14"/>
      <c r="B177" s="246"/>
      <c r="C177" s="247"/>
      <c r="D177" s="229" t="s">
        <v>231</v>
      </c>
      <c r="E177" s="248" t="s">
        <v>19</v>
      </c>
      <c r="F177" s="249" t="s">
        <v>3224</v>
      </c>
      <c r="G177" s="247"/>
      <c r="H177" s="250">
        <v>56.459000000000003</v>
      </c>
      <c r="I177" s="251"/>
      <c r="J177" s="247"/>
      <c r="K177" s="247"/>
      <c r="L177" s="252"/>
      <c r="M177" s="253"/>
      <c r="N177" s="254"/>
      <c r="O177" s="254"/>
      <c r="P177" s="254"/>
      <c r="Q177" s="254"/>
      <c r="R177" s="254"/>
      <c r="S177" s="254"/>
      <c r="T177" s="255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56" t="s">
        <v>231</v>
      </c>
      <c r="AU177" s="256" t="s">
        <v>86</v>
      </c>
      <c r="AV177" s="14" t="s">
        <v>86</v>
      </c>
      <c r="AW177" s="14" t="s">
        <v>37</v>
      </c>
      <c r="AX177" s="14" t="s">
        <v>84</v>
      </c>
      <c r="AY177" s="256" t="s">
        <v>219</v>
      </c>
    </row>
    <row r="178" s="2" customFormat="1" ht="16.5" customHeight="1">
      <c r="A178" s="40"/>
      <c r="B178" s="41"/>
      <c r="C178" s="216" t="s">
        <v>334</v>
      </c>
      <c r="D178" s="216" t="s">
        <v>221</v>
      </c>
      <c r="E178" s="217" t="s">
        <v>342</v>
      </c>
      <c r="F178" s="218" t="s">
        <v>343</v>
      </c>
      <c r="G178" s="219" t="s">
        <v>182</v>
      </c>
      <c r="H178" s="220">
        <v>87.099000000000004</v>
      </c>
      <c r="I178" s="221"/>
      <c r="J178" s="222">
        <f>ROUND(I178*H178,2)</f>
        <v>0</v>
      </c>
      <c r="K178" s="218" t="s">
        <v>224</v>
      </c>
      <c r="L178" s="46"/>
      <c r="M178" s="223" t="s">
        <v>19</v>
      </c>
      <c r="N178" s="224" t="s">
        <v>47</v>
      </c>
      <c r="O178" s="86"/>
      <c r="P178" s="225">
        <f>O178*H178</f>
        <v>0</v>
      </c>
      <c r="Q178" s="225">
        <v>0</v>
      </c>
      <c r="R178" s="225">
        <f>Q178*H178</f>
        <v>0</v>
      </c>
      <c r="S178" s="225">
        <v>0</v>
      </c>
      <c r="T178" s="226">
        <f>S178*H178</f>
        <v>0</v>
      </c>
      <c r="U178" s="40"/>
      <c r="V178" s="40"/>
      <c r="W178" s="40"/>
      <c r="X178" s="40"/>
      <c r="Y178" s="40"/>
      <c r="Z178" s="40"/>
      <c r="AA178" s="40"/>
      <c r="AB178" s="40"/>
      <c r="AC178" s="40"/>
      <c r="AD178" s="40"/>
      <c r="AE178" s="40"/>
      <c r="AR178" s="227" t="s">
        <v>225</v>
      </c>
      <c r="AT178" s="227" t="s">
        <v>221</v>
      </c>
      <c r="AU178" s="227" t="s">
        <v>86</v>
      </c>
      <c r="AY178" s="19" t="s">
        <v>219</v>
      </c>
      <c r="BE178" s="228">
        <f>IF(N178="základní",J178,0)</f>
        <v>0</v>
      </c>
      <c r="BF178" s="228">
        <f>IF(N178="snížená",J178,0)</f>
        <v>0</v>
      </c>
      <c r="BG178" s="228">
        <f>IF(N178="zákl. přenesená",J178,0)</f>
        <v>0</v>
      </c>
      <c r="BH178" s="228">
        <f>IF(N178="sníž. přenesená",J178,0)</f>
        <v>0</v>
      </c>
      <c r="BI178" s="228">
        <f>IF(N178="nulová",J178,0)</f>
        <v>0</v>
      </c>
      <c r="BJ178" s="19" t="s">
        <v>84</v>
      </c>
      <c r="BK178" s="228">
        <f>ROUND(I178*H178,2)</f>
        <v>0</v>
      </c>
      <c r="BL178" s="19" t="s">
        <v>225</v>
      </c>
      <c r="BM178" s="227" t="s">
        <v>3225</v>
      </c>
    </row>
    <row r="179" s="2" customFormat="1">
      <c r="A179" s="40"/>
      <c r="B179" s="41"/>
      <c r="C179" s="42"/>
      <c r="D179" s="229" t="s">
        <v>227</v>
      </c>
      <c r="E179" s="42"/>
      <c r="F179" s="230" t="s">
        <v>345</v>
      </c>
      <c r="G179" s="42"/>
      <c r="H179" s="42"/>
      <c r="I179" s="231"/>
      <c r="J179" s="42"/>
      <c r="K179" s="42"/>
      <c r="L179" s="46"/>
      <c r="M179" s="232"/>
      <c r="N179" s="233"/>
      <c r="O179" s="86"/>
      <c r="P179" s="86"/>
      <c r="Q179" s="86"/>
      <c r="R179" s="86"/>
      <c r="S179" s="86"/>
      <c r="T179" s="87"/>
      <c r="U179" s="40"/>
      <c r="V179" s="40"/>
      <c r="W179" s="40"/>
      <c r="X179" s="40"/>
      <c r="Y179" s="40"/>
      <c r="Z179" s="40"/>
      <c r="AA179" s="40"/>
      <c r="AB179" s="40"/>
      <c r="AC179" s="40"/>
      <c r="AD179" s="40"/>
      <c r="AE179" s="40"/>
      <c r="AT179" s="19" t="s">
        <v>227</v>
      </c>
      <c r="AU179" s="19" t="s">
        <v>86</v>
      </c>
    </row>
    <row r="180" s="2" customFormat="1">
      <c r="A180" s="40"/>
      <c r="B180" s="41"/>
      <c r="C180" s="42"/>
      <c r="D180" s="234" t="s">
        <v>229</v>
      </c>
      <c r="E180" s="42"/>
      <c r="F180" s="235" t="s">
        <v>346</v>
      </c>
      <c r="G180" s="42"/>
      <c r="H180" s="42"/>
      <c r="I180" s="231"/>
      <c r="J180" s="42"/>
      <c r="K180" s="42"/>
      <c r="L180" s="46"/>
      <c r="M180" s="232"/>
      <c r="N180" s="233"/>
      <c r="O180" s="86"/>
      <c r="P180" s="86"/>
      <c r="Q180" s="86"/>
      <c r="R180" s="86"/>
      <c r="S180" s="86"/>
      <c r="T180" s="87"/>
      <c r="U180" s="40"/>
      <c r="V180" s="40"/>
      <c r="W180" s="40"/>
      <c r="X180" s="40"/>
      <c r="Y180" s="40"/>
      <c r="Z180" s="40"/>
      <c r="AA180" s="40"/>
      <c r="AB180" s="40"/>
      <c r="AC180" s="40"/>
      <c r="AD180" s="40"/>
      <c r="AE180" s="40"/>
      <c r="AT180" s="19" t="s">
        <v>229</v>
      </c>
      <c r="AU180" s="19" t="s">
        <v>86</v>
      </c>
    </row>
    <row r="181" s="14" customFormat="1">
      <c r="A181" s="14"/>
      <c r="B181" s="246"/>
      <c r="C181" s="247"/>
      <c r="D181" s="229" t="s">
        <v>231</v>
      </c>
      <c r="E181" s="248" t="s">
        <v>19</v>
      </c>
      <c r="F181" s="249" t="s">
        <v>347</v>
      </c>
      <c r="G181" s="247"/>
      <c r="H181" s="250">
        <v>87.099000000000004</v>
      </c>
      <c r="I181" s="251"/>
      <c r="J181" s="247"/>
      <c r="K181" s="247"/>
      <c r="L181" s="252"/>
      <c r="M181" s="253"/>
      <c r="N181" s="254"/>
      <c r="O181" s="254"/>
      <c r="P181" s="254"/>
      <c r="Q181" s="254"/>
      <c r="R181" s="254"/>
      <c r="S181" s="254"/>
      <c r="T181" s="255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56" t="s">
        <v>231</v>
      </c>
      <c r="AU181" s="256" t="s">
        <v>86</v>
      </c>
      <c r="AV181" s="14" t="s">
        <v>86</v>
      </c>
      <c r="AW181" s="14" t="s">
        <v>37</v>
      </c>
      <c r="AX181" s="14" t="s">
        <v>84</v>
      </c>
      <c r="AY181" s="256" t="s">
        <v>219</v>
      </c>
    </row>
    <row r="182" s="2" customFormat="1" ht="16.5" customHeight="1">
      <c r="A182" s="40"/>
      <c r="B182" s="41"/>
      <c r="C182" s="216" t="s">
        <v>341</v>
      </c>
      <c r="D182" s="216" t="s">
        <v>221</v>
      </c>
      <c r="E182" s="217" t="s">
        <v>349</v>
      </c>
      <c r="F182" s="218" t="s">
        <v>350</v>
      </c>
      <c r="G182" s="219" t="s">
        <v>148</v>
      </c>
      <c r="H182" s="220">
        <v>31.366</v>
      </c>
      <c r="I182" s="221"/>
      <c r="J182" s="222">
        <f>ROUND(I182*H182,2)</f>
        <v>0</v>
      </c>
      <c r="K182" s="218" t="s">
        <v>224</v>
      </c>
      <c r="L182" s="46"/>
      <c r="M182" s="223" t="s">
        <v>19</v>
      </c>
      <c r="N182" s="224" t="s">
        <v>47</v>
      </c>
      <c r="O182" s="86"/>
      <c r="P182" s="225">
        <f>O182*H182</f>
        <v>0</v>
      </c>
      <c r="Q182" s="225">
        <v>0</v>
      </c>
      <c r="R182" s="225">
        <f>Q182*H182</f>
        <v>0</v>
      </c>
      <c r="S182" s="225">
        <v>0</v>
      </c>
      <c r="T182" s="226">
        <f>S182*H182</f>
        <v>0</v>
      </c>
      <c r="U182" s="40"/>
      <c r="V182" s="40"/>
      <c r="W182" s="40"/>
      <c r="X182" s="40"/>
      <c r="Y182" s="40"/>
      <c r="Z182" s="40"/>
      <c r="AA182" s="40"/>
      <c r="AB182" s="40"/>
      <c r="AC182" s="40"/>
      <c r="AD182" s="40"/>
      <c r="AE182" s="40"/>
      <c r="AR182" s="227" t="s">
        <v>225</v>
      </c>
      <c r="AT182" s="227" t="s">
        <v>221</v>
      </c>
      <c r="AU182" s="227" t="s">
        <v>86</v>
      </c>
      <c r="AY182" s="19" t="s">
        <v>219</v>
      </c>
      <c r="BE182" s="228">
        <f>IF(N182="základní",J182,0)</f>
        <v>0</v>
      </c>
      <c r="BF182" s="228">
        <f>IF(N182="snížená",J182,0)</f>
        <v>0</v>
      </c>
      <c r="BG182" s="228">
        <f>IF(N182="zákl. přenesená",J182,0)</f>
        <v>0</v>
      </c>
      <c r="BH182" s="228">
        <f>IF(N182="sníž. přenesená",J182,0)</f>
        <v>0</v>
      </c>
      <c r="BI182" s="228">
        <f>IF(N182="nulová",J182,0)</f>
        <v>0</v>
      </c>
      <c r="BJ182" s="19" t="s">
        <v>84</v>
      </c>
      <c r="BK182" s="228">
        <f>ROUND(I182*H182,2)</f>
        <v>0</v>
      </c>
      <c r="BL182" s="19" t="s">
        <v>225</v>
      </c>
      <c r="BM182" s="227" t="s">
        <v>3226</v>
      </c>
    </row>
    <row r="183" s="2" customFormat="1">
      <c r="A183" s="40"/>
      <c r="B183" s="41"/>
      <c r="C183" s="42"/>
      <c r="D183" s="229" t="s">
        <v>227</v>
      </c>
      <c r="E183" s="42"/>
      <c r="F183" s="230" t="s">
        <v>352</v>
      </c>
      <c r="G183" s="42"/>
      <c r="H183" s="42"/>
      <c r="I183" s="231"/>
      <c r="J183" s="42"/>
      <c r="K183" s="42"/>
      <c r="L183" s="46"/>
      <c r="M183" s="232"/>
      <c r="N183" s="233"/>
      <c r="O183" s="86"/>
      <c r="P183" s="86"/>
      <c r="Q183" s="86"/>
      <c r="R183" s="86"/>
      <c r="S183" s="86"/>
      <c r="T183" s="87"/>
      <c r="U183" s="40"/>
      <c r="V183" s="40"/>
      <c r="W183" s="40"/>
      <c r="X183" s="40"/>
      <c r="Y183" s="40"/>
      <c r="Z183" s="40"/>
      <c r="AA183" s="40"/>
      <c r="AB183" s="40"/>
      <c r="AC183" s="40"/>
      <c r="AD183" s="40"/>
      <c r="AE183" s="40"/>
      <c r="AT183" s="19" t="s">
        <v>227</v>
      </c>
      <c r="AU183" s="19" t="s">
        <v>86</v>
      </c>
    </row>
    <row r="184" s="2" customFormat="1">
      <c r="A184" s="40"/>
      <c r="B184" s="41"/>
      <c r="C184" s="42"/>
      <c r="D184" s="234" t="s">
        <v>229</v>
      </c>
      <c r="E184" s="42"/>
      <c r="F184" s="235" t="s">
        <v>353</v>
      </c>
      <c r="G184" s="42"/>
      <c r="H184" s="42"/>
      <c r="I184" s="231"/>
      <c r="J184" s="42"/>
      <c r="K184" s="42"/>
      <c r="L184" s="46"/>
      <c r="M184" s="232"/>
      <c r="N184" s="233"/>
      <c r="O184" s="86"/>
      <c r="P184" s="86"/>
      <c r="Q184" s="86"/>
      <c r="R184" s="86"/>
      <c r="S184" s="86"/>
      <c r="T184" s="87"/>
      <c r="U184" s="40"/>
      <c r="V184" s="40"/>
      <c r="W184" s="40"/>
      <c r="X184" s="40"/>
      <c r="Y184" s="40"/>
      <c r="Z184" s="40"/>
      <c r="AA184" s="40"/>
      <c r="AB184" s="40"/>
      <c r="AC184" s="40"/>
      <c r="AD184" s="40"/>
      <c r="AE184" s="40"/>
      <c r="AT184" s="19" t="s">
        <v>229</v>
      </c>
      <c r="AU184" s="19" t="s">
        <v>86</v>
      </c>
    </row>
    <row r="185" s="14" customFormat="1">
      <c r="A185" s="14"/>
      <c r="B185" s="246"/>
      <c r="C185" s="247"/>
      <c r="D185" s="229" t="s">
        <v>231</v>
      </c>
      <c r="E185" s="248" t="s">
        <v>19</v>
      </c>
      <c r="F185" s="249" t="s">
        <v>3227</v>
      </c>
      <c r="G185" s="247"/>
      <c r="H185" s="250">
        <v>31.366</v>
      </c>
      <c r="I185" s="251"/>
      <c r="J185" s="247"/>
      <c r="K185" s="247"/>
      <c r="L185" s="252"/>
      <c r="M185" s="253"/>
      <c r="N185" s="254"/>
      <c r="O185" s="254"/>
      <c r="P185" s="254"/>
      <c r="Q185" s="254"/>
      <c r="R185" s="254"/>
      <c r="S185" s="254"/>
      <c r="T185" s="255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56" t="s">
        <v>231</v>
      </c>
      <c r="AU185" s="256" t="s">
        <v>86</v>
      </c>
      <c r="AV185" s="14" t="s">
        <v>86</v>
      </c>
      <c r="AW185" s="14" t="s">
        <v>37</v>
      </c>
      <c r="AX185" s="14" t="s">
        <v>84</v>
      </c>
      <c r="AY185" s="256" t="s">
        <v>219</v>
      </c>
    </row>
    <row r="186" s="2" customFormat="1" ht="16.5" customHeight="1">
      <c r="A186" s="40"/>
      <c r="B186" s="41"/>
      <c r="C186" s="216" t="s">
        <v>348</v>
      </c>
      <c r="D186" s="216" t="s">
        <v>221</v>
      </c>
      <c r="E186" s="217" t="s">
        <v>355</v>
      </c>
      <c r="F186" s="218" t="s">
        <v>356</v>
      </c>
      <c r="G186" s="219" t="s">
        <v>148</v>
      </c>
      <c r="H186" s="220">
        <v>7.3179999999999996</v>
      </c>
      <c r="I186" s="221"/>
      <c r="J186" s="222">
        <f>ROUND(I186*H186,2)</f>
        <v>0</v>
      </c>
      <c r="K186" s="218" t="s">
        <v>224</v>
      </c>
      <c r="L186" s="46"/>
      <c r="M186" s="223" t="s">
        <v>19</v>
      </c>
      <c r="N186" s="224" t="s">
        <v>47</v>
      </c>
      <c r="O186" s="86"/>
      <c r="P186" s="225">
        <f>O186*H186</f>
        <v>0</v>
      </c>
      <c r="Q186" s="225">
        <v>0</v>
      </c>
      <c r="R186" s="225">
        <f>Q186*H186</f>
        <v>0</v>
      </c>
      <c r="S186" s="225">
        <v>0</v>
      </c>
      <c r="T186" s="226">
        <f>S186*H186</f>
        <v>0</v>
      </c>
      <c r="U186" s="40"/>
      <c r="V186" s="40"/>
      <c r="W186" s="40"/>
      <c r="X186" s="40"/>
      <c r="Y186" s="40"/>
      <c r="Z186" s="40"/>
      <c r="AA186" s="40"/>
      <c r="AB186" s="40"/>
      <c r="AC186" s="40"/>
      <c r="AD186" s="40"/>
      <c r="AE186" s="40"/>
      <c r="AR186" s="227" t="s">
        <v>225</v>
      </c>
      <c r="AT186" s="227" t="s">
        <v>221</v>
      </c>
      <c r="AU186" s="227" t="s">
        <v>86</v>
      </c>
      <c r="AY186" s="19" t="s">
        <v>219</v>
      </c>
      <c r="BE186" s="228">
        <f>IF(N186="základní",J186,0)</f>
        <v>0</v>
      </c>
      <c r="BF186" s="228">
        <f>IF(N186="snížená",J186,0)</f>
        <v>0</v>
      </c>
      <c r="BG186" s="228">
        <f>IF(N186="zákl. přenesená",J186,0)</f>
        <v>0</v>
      </c>
      <c r="BH186" s="228">
        <f>IF(N186="sníž. přenesená",J186,0)</f>
        <v>0</v>
      </c>
      <c r="BI186" s="228">
        <f>IF(N186="nulová",J186,0)</f>
        <v>0</v>
      </c>
      <c r="BJ186" s="19" t="s">
        <v>84</v>
      </c>
      <c r="BK186" s="228">
        <f>ROUND(I186*H186,2)</f>
        <v>0</v>
      </c>
      <c r="BL186" s="19" t="s">
        <v>225</v>
      </c>
      <c r="BM186" s="227" t="s">
        <v>3228</v>
      </c>
    </row>
    <row r="187" s="2" customFormat="1">
      <c r="A187" s="40"/>
      <c r="B187" s="41"/>
      <c r="C187" s="42"/>
      <c r="D187" s="229" t="s">
        <v>227</v>
      </c>
      <c r="E187" s="42"/>
      <c r="F187" s="230" t="s">
        <v>358</v>
      </c>
      <c r="G187" s="42"/>
      <c r="H187" s="42"/>
      <c r="I187" s="231"/>
      <c r="J187" s="42"/>
      <c r="K187" s="42"/>
      <c r="L187" s="46"/>
      <c r="M187" s="232"/>
      <c r="N187" s="233"/>
      <c r="O187" s="86"/>
      <c r="P187" s="86"/>
      <c r="Q187" s="86"/>
      <c r="R187" s="86"/>
      <c r="S187" s="86"/>
      <c r="T187" s="87"/>
      <c r="U187" s="40"/>
      <c r="V187" s="40"/>
      <c r="W187" s="40"/>
      <c r="X187" s="40"/>
      <c r="Y187" s="40"/>
      <c r="Z187" s="40"/>
      <c r="AA187" s="40"/>
      <c r="AB187" s="40"/>
      <c r="AC187" s="40"/>
      <c r="AD187" s="40"/>
      <c r="AE187" s="40"/>
      <c r="AT187" s="19" t="s">
        <v>227</v>
      </c>
      <c r="AU187" s="19" t="s">
        <v>86</v>
      </c>
    </row>
    <row r="188" s="2" customFormat="1">
      <c r="A188" s="40"/>
      <c r="B188" s="41"/>
      <c r="C188" s="42"/>
      <c r="D188" s="234" t="s">
        <v>229</v>
      </c>
      <c r="E188" s="42"/>
      <c r="F188" s="235" t="s">
        <v>359</v>
      </c>
      <c r="G188" s="42"/>
      <c r="H188" s="42"/>
      <c r="I188" s="231"/>
      <c r="J188" s="42"/>
      <c r="K188" s="42"/>
      <c r="L188" s="46"/>
      <c r="M188" s="232"/>
      <c r="N188" s="233"/>
      <c r="O188" s="86"/>
      <c r="P188" s="86"/>
      <c r="Q188" s="86"/>
      <c r="R188" s="86"/>
      <c r="S188" s="86"/>
      <c r="T188" s="87"/>
      <c r="U188" s="40"/>
      <c r="V188" s="40"/>
      <c r="W188" s="40"/>
      <c r="X188" s="40"/>
      <c r="Y188" s="40"/>
      <c r="Z188" s="40"/>
      <c r="AA188" s="40"/>
      <c r="AB188" s="40"/>
      <c r="AC188" s="40"/>
      <c r="AD188" s="40"/>
      <c r="AE188" s="40"/>
      <c r="AT188" s="19" t="s">
        <v>229</v>
      </c>
      <c r="AU188" s="19" t="s">
        <v>86</v>
      </c>
    </row>
    <row r="189" s="2" customFormat="1">
      <c r="A189" s="40"/>
      <c r="B189" s="41"/>
      <c r="C189" s="42"/>
      <c r="D189" s="229" t="s">
        <v>275</v>
      </c>
      <c r="E189" s="42"/>
      <c r="F189" s="268" t="s">
        <v>360</v>
      </c>
      <c r="G189" s="42"/>
      <c r="H189" s="42"/>
      <c r="I189" s="231"/>
      <c r="J189" s="42"/>
      <c r="K189" s="42"/>
      <c r="L189" s="46"/>
      <c r="M189" s="232"/>
      <c r="N189" s="233"/>
      <c r="O189" s="86"/>
      <c r="P189" s="86"/>
      <c r="Q189" s="86"/>
      <c r="R189" s="86"/>
      <c r="S189" s="86"/>
      <c r="T189" s="87"/>
      <c r="U189" s="40"/>
      <c r="V189" s="40"/>
      <c r="W189" s="40"/>
      <c r="X189" s="40"/>
      <c r="Y189" s="40"/>
      <c r="Z189" s="40"/>
      <c r="AA189" s="40"/>
      <c r="AB189" s="40"/>
      <c r="AC189" s="40"/>
      <c r="AD189" s="40"/>
      <c r="AE189" s="40"/>
      <c r="AT189" s="19" t="s">
        <v>275</v>
      </c>
      <c r="AU189" s="19" t="s">
        <v>86</v>
      </c>
    </row>
    <row r="190" s="13" customFormat="1">
      <c r="A190" s="13"/>
      <c r="B190" s="236"/>
      <c r="C190" s="237"/>
      <c r="D190" s="229" t="s">
        <v>231</v>
      </c>
      <c r="E190" s="238" t="s">
        <v>19</v>
      </c>
      <c r="F190" s="239" t="s">
        <v>3229</v>
      </c>
      <c r="G190" s="237"/>
      <c r="H190" s="238" t="s">
        <v>19</v>
      </c>
      <c r="I190" s="240"/>
      <c r="J190" s="237"/>
      <c r="K190" s="237"/>
      <c r="L190" s="241"/>
      <c r="M190" s="242"/>
      <c r="N190" s="243"/>
      <c r="O190" s="243"/>
      <c r="P190" s="243"/>
      <c r="Q190" s="243"/>
      <c r="R190" s="243"/>
      <c r="S190" s="243"/>
      <c r="T190" s="244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5" t="s">
        <v>231</v>
      </c>
      <c r="AU190" s="245" t="s">
        <v>86</v>
      </c>
      <c r="AV190" s="13" t="s">
        <v>84</v>
      </c>
      <c r="AW190" s="13" t="s">
        <v>37</v>
      </c>
      <c r="AX190" s="13" t="s">
        <v>76</v>
      </c>
      <c r="AY190" s="245" t="s">
        <v>219</v>
      </c>
    </row>
    <row r="191" s="13" customFormat="1">
      <c r="A191" s="13"/>
      <c r="B191" s="236"/>
      <c r="C191" s="237"/>
      <c r="D191" s="229" t="s">
        <v>231</v>
      </c>
      <c r="E191" s="238" t="s">
        <v>19</v>
      </c>
      <c r="F191" s="239" t="s">
        <v>3230</v>
      </c>
      <c r="G191" s="237"/>
      <c r="H191" s="238" t="s">
        <v>19</v>
      </c>
      <c r="I191" s="240"/>
      <c r="J191" s="237"/>
      <c r="K191" s="237"/>
      <c r="L191" s="241"/>
      <c r="M191" s="242"/>
      <c r="N191" s="243"/>
      <c r="O191" s="243"/>
      <c r="P191" s="243"/>
      <c r="Q191" s="243"/>
      <c r="R191" s="243"/>
      <c r="S191" s="243"/>
      <c r="T191" s="244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5" t="s">
        <v>231</v>
      </c>
      <c r="AU191" s="245" t="s">
        <v>86</v>
      </c>
      <c r="AV191" s="13" t="s">
        <v>84</v>
      </c>
      <c r="AW191" s="13" t="s">
        <v>37</v>
      </c>
      <c r="AX191" s="13" t="s">
        <v>76</v>
      </c>
      <c r="AY191" s="245" t="s">
        <v>219</v>
      </c>
    </row>
    <row r="192" s="14" customFormat="1">
      <c r="A192" s="14"/>
      <c r="B192" s="246"/>
      <c r="C192" s="247"/>
      <c r="D192" s="229" t="s">
        <v>231</v>
      </c>
      <c r="E192" s="248" t="s">
        <v>19</v>
      </c>
      <c r="F192" s="249" t="s">
        <v>3231</v>
      </c>
      <c r="G192" s="247"/>
      <c r="H192" s="250">
        <v>9.2579999999999991</v>
      </c>
      <c r="I192" s="251"/>
      <c r="J192" s="247"/>
      <c r="K192" s="247"/>
      <c r="L192" s="252"/>
      <c r="M192" s="253"/>
      <c r="N192" s="254"/>
      <c r="O192" s="254"/>
      <c r="P192" s="254"/>
      <c r="Q192" s="254"/>
      <c r="R192" s="254"/>
      <c r="S192" s="254"/>
      <c r="T192" s="255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56" t="s">
        <v>231</v>
      </c>
      <c r="AU192" s="256" t="s">
        <v>86</v>
      </c>
      <c r="AV192" s="14" t="s">
        <v>86</v>
      </c>
      <c r="AW192" s="14" t="s">
        <v>37</v>
      </c>
      <c r="AX192" s="14" t="s">
        <v>76</v>
      </c>
      <c r="AY192" s="256" t="s">
        <v>219</v>
      </c>
    </row>
    <row r="193" s="14" customFormat="1">
      <c r="A193" s="14"/>
      <c r="B193" s="246"/>
      <c r="C193" s="247"/>
      <c r="D193" s="229" t="s">
        <v>231</v>
      </c>
      <c r="E193" s="248" t="s">
        <v>19</v>
      </c>
      <c r="F193" s="249" t="s">
        <v>3232</v>
      </c>
      <c r="G193" s="247"/>
      <c r="H193" s="250">
        <v>-0.34599999999999997</v>
      </c>
      <c r="I193" s="251"/>
      <c r="J193" s="247"/>
      <c r="K193" s="247"/>
      <c r="L193" s="252"/>
      <c r="M193" s="253"/>
      <c r="N193" s="254"/>
      <c r="O193" s="254"/>
      <c r="P193" s="254"/>
      <c r="Q193" s="254"/>
      <c r="R193" s="254"/>
      <c r="S193" s="254"/>
      <c r="T193" s="255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56" t="s">
        <v>231</v>
      </c>
      <c r="AU193" s="256" t="s">
        <v>86</v>
      </c>
      <c r="AV193" s="14" t="s">
        <v>86</v>
      </c>
      <c r="AW193" s="14" t="s">
        <v>37</v>
      </c>
      <c r="AX193" s="14" t="s">
        <v>76</v>
      </c>
      <c r="AY193" s="256" t="s">
        <v>219</v>
      </c>
    </row>
    <row r="194" s="14" customFormat="1">
      <c r="A194" s="14"/>
      <c r="B194" s="246"/>
      <c r="C194" s="247"/>
      <c r="D194" s="229" t="s">
        <v>231</v>
      </c>
      <c r="E194" s="248" t="s">
        <v>19</v>
      </c>
      <c r="F194" s="249" t="s">
        <v>3233</v>
      </c>
      <c r="G194" s="247"/>
      <c r="H194" s="250">
        <v>-0.61799999999999999</v>
      </c>
      <c r="I194" s="251"/>
      <c r="J194" s="247"/>
      <c r="K194" s="247"/>
      <c r="L194" s="252"/>
      <c r="M194" s="253"/>
      <c r="N194" s="254"/>
      <c r="O194" s="254"/>
      <c r="P194" s="254"/>
      <c r="Q194" s="254"/>
      <c r="R194" s="254"/>
      <c r="S194" s="254"/>
      <c r="T194" s="255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56" t="s">
        <v>231</v>
      </c>
      <c r="AU194" s="256" t="s">
        <v>86</v>
      </c>
      <c r="AV194" s="14" t="s">
        <v>86</v>
      </c>
      <c r="AW194" s="14" t="s">
        <v>37</v>
      </c>
      <c r="AX194" s="14" t="s">
        <v>76</v>
      </c>
      <c r="AY194" s="256" t="s">
        <v>219</v>
      </c>
    </row>
    <row r="195" s="14" customFormat="1">
      <c r="A195" s="14"/>
      <c r="B195" s="246"/>
      <c r="C195" s="247"/>
      <c r="D195" s="229" t="s">
        <v>231</v>
      </c>
      <c r="E195" s="248" t="s">
        <v>19</v>
      </c>
      <c r="F195" s="249" t="s">
        <v>3234</v>
      </c>
      <c r="G195" s="247"/>
      <c r="H195" s="250">
        <v>-0.97599999999999998</v>
      </c>
      <c r="I195" s="251"/>
      <c r="J195" s="247"/>
      <c r="K195" s="247"/>
      <c r="L195" s="252"/>
      <c r="M195" s="253"/>
      <c r="N195" s="254"/>
      <c r="O195" s="254"/>
      <c r="P195" s="254"/>
      <c r="Q195" s="254"/>
      <c r="R195" s="254"/>
      <c r="S195" s="254"/>
      <c r="T195" s="255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56" t="s">
        <v>231</v>
      </c>
      <c r="AU195" s="256" t="s">
        <v>86</v>
      </c>
      <c r="AV195" s="14" t="s">
        <v>86</v>
      </c>
      <c r="AW195" s="14" t="s">
        <v>37</v>
      </c>
      <c r="AX195" s="14" t="s">
        <v>76</v>
      </c>
      <c r="AY195" s="256" t="s">
        <v>219</v>
      </c>
    </row>
    <row r="196" s="15" customFormat="1">
      <c r="A196" s="15"/>
      <c r="B196" s="257"/>
      <c r="C196" s="258"/>
      <c r="D196" s="229" t="s">
        <v>231</v>
      </c>
      <c r="E196" s="259" t="s">
        <v>3149</v>
      </c>
      <c r="F196" s="260" t="s">
        <v>236</v>
      </c>
      <c r="G196" s="258"/>
      <c r="H196" s="261">
        <v>7.3179999999999996</v>
      </c>
      <c r="I196" s="262"/>
      <c r="J196" s="258"/>
      <c r="K196" s="258"/>
      <c r="L196" s="263"/>
      <c r="M196" s="264"/>
      <c r="N196" s="265"/>
      <c r="O196" s="265"/>
      <c r="P196" s="265"/>
      <c r="Q196" s="265"/>
      <c r="R196" s="265"/>
      <c r="S196" s="265"/>
      <c r="T196" s="266"/>
      <c r="U196" s="15"/>
      <c r="V196" s="15"/>
      <c r="W196" s="15"/>
      <c r="X196" s="15"/>
      <c r="Y196" s="15"/>
      <c r="Z196" s="15"/>
      <c r="AA196" s="15"/>
      <c r="AB196" s="15"/>
      <c r="AC196" s="15"/>
      <c r="AD196" s="15"/>
      <c r="AE196" s="15"/>
      <c r="AT196" s="267" t="s">
        <v>231</v>
      </c>
      <c r="AU196" s="267" t="s">
        <v>86</v>
      </c>
      <c r="AV196" s="15" t="s">
        <v>225</v>
      </c>
      <c r="AW196" s="15" t="s">
        <v>37</v>
      </c>
      <c r="AX196" s="15" t="s">
        <v>84</v>
      </c>
      <c r="AY196" s="267" t="s">
        <v>219</v>
      </c>
    </row>
    <row r="197" s="2" customFormat="1" ht="21.75" customHeight="1">
      <c r="A197" s="40"/>
      <c r="B197" s="41"/>
      <c r="C197" s="216" t="s">
        <v>8</v>
      </c>
      <c r="D197" s="216" t="s">
        <v>221</v>
      </c>
      <c r="E197" s="217" t="s">
        <v>3235</v>
      </c>
      <c r="F197" s="218" t="s">
        <v>3236</v>
      </c>
      <c r="G197" s="219" t="s">
        <v>152</v>
      </c>
      <c r="H197" s="220">
        <v>110.59999999999999</v>
      </c>
      <c r="I197" s="221"/>
      <c r="J197" s="222">
        <f>ROUND(I197*H197,2)</f>
        <v>0</v>
      </c>
      <c r="K197" s="218" t="s">
        <v>224</v>
      </c>
      <c r="L197" s="46"/>
      <c r="M197" s="223" t="s">
        <v>19</v>
      </c>
      <c r="N197" s="224" t="s">
        <v>47</v>
      </c>
      <c r="O197" s="86"/>
      <c r="P197" s="225">
        <f>O197*H197</f>
        <v>0</v>
      </c>
      <c r="Q197" s="225">
        <v>0</v>
      </c>
      <c r="R197" s="225">
        <f>Q197*H197</f>
        <v>0</v>
      </c>
      <c r="S197" s="225">
        <v>0</v>
      </c>
      <c r="T197" s="226">
        <f>S197*H197</f>
        <v>0</v>
      </c>
      <c r="U197" s="40"/>
      <c r="V197" s="40"/>
      <c r="W197" s="40"/>
      <c r="X197" s="40"/>
      <c r="Y197" s="40"/>
      <c r="Z197" s="40"/>
      <c r="AA197" s="40"/>
      <c r="AB197" s="40"/>
      <c r="AC197" s="40"/>
      <c r="AD197" s="40"/>
      <c r="AE197" s="40"/>
      <c r="AR197" s="227" t="s">
        <v>225</v>
      </c>
      <c r="AT197" s="227" t="s">
        <v>221</v>
      </c>
      <c r="AU197" s="227" t="s">
        <v>86</v>
      </c>
      <c r="AY197" s="19" t="s">
        <v>219</v>
      </c>
      <c r="BE197" s="228">
        <f>IF(N197="základní",J197,0)</f>
        <v>0</v>
      </c>
      <c r="BF197" s="228">
        <f>IF(N197="snížená",J197,0)</f>
        <v>0</v>
      </c>
      <c r="BG197" s="228">
        <f>IF(N197="zákl. přenesená",J197,0)</f>
        <v>0</v>
      </c>
      <c r="BH197" s="228">
        <f>IF(N197="sníž. přenesená",J197,0)</f>
        <v>0</v>
      </c>
      <c r="BI197" s="228">
        <f>IF(N197="nulová",J197,0)</f>
        <v>0</v>
      </c>
      <c r="BJ197" s="19" t="s">
        <v>84</v>
      </c>
      <c r="BK197" s="228">
        <f>ROUND(I197*H197,2)</f>
        <v>0</v>
      </c>
      <c r="BL197" s="19" t="s">
        <v>225</v>
      </c>
      <c r="BM197" s="227" t="s">
        <v>3237</v>
      </c>
    </row>
    <row r="198" s="2" customFormat="1">
      <c r="A198" s="40"/>
      <c r="B198" s="41"/>
      <c r="C198" s="42"/>
      <c r="D198" s="229" t="s">
        <v>227</v>
      </c>
      <c r="E198" s="42"/>
      <c r="F198" s="230" t="s">
        <v>3238</v>
      </c>
      <c r="G198" s="42"/>
      <c r="H198" s="42"/>
      <c r="I198" s="231"/>
      <c r="J198" s="42"/>
      <c r="K198" s="42"/>
      <c r="L198" s="46"/>
      <c r="M198" s="232"/>
      <c r="N198" s="233"/>
      <c r="O198" s="86"/>
      <c r="P198" s="86"/>
      <c r="Q198" s="86"/>
      <c r="R198" s="86"/>
      <c r="S198" s="86"/>
      <c r="T198" s="87"/>
      <c r="U198" s="40"/>
      <c r="V198" s="40"/>
      <c r="W198" s="40"/>
      <c r="X198" s="40"/>
      <c r="Y198" s="40"/>
      <c r="Z198" s="40"/>
      <c r="AA198" s="40"/>
      <c r="AB198" s="40"/>
      <c r="AC198" s="40"/>
      <c r="AD198" s="40"/>
      <c r="AE198" s="40"/>
      <c r="AT198" s="19" t="s">
        <v>227</v>
      </c>
      <c r="AU198" s="19" t="s">
        <v>86</v>
      </c>
    </row>
    <row r="199" s="2" customFormat="1">
      <c r="A199" s="40"/>
      <c r="B199" s="41"/>
      <c r="C199" s="42"/>
      <c r="D199" s="234" t="s">
        <v>229</v>
      </c>
      <c r="E199" s="42"/>
      <c r="F199" s="235" t="s">
        <v>3239</v>
      </c>
      <c r="G199" s="42"/>
      <c r="H199" s="42"/>
      <c r="I199" s="231"/>
      <c r="J199" s="42"/>
      <c r="K199" s="42"/>
      <c r="L199" s="46"/>
      <c r="M199" s="232"/>
      <c r="N199" s="233"/>
      <c r="O199" s="86"/>
      <c r="P199" s="86"/>
      <c r="Q199" s="86"/>
      <c r="R199" s="86"/>
      <c r="S199" s="86"/>
      <c r="T199" s="87"/>
      <c r="U199" s="40"/>
      <c r="V199" s="40"/>
      <c r="W199" s="40"/>
      <c r="X199" s="40"/>
      <c r="Y199" s="40"/>
      <c r="Z199" s="40"/>
      <c r="AA199" s="40"/>
      <c r="AB199" s="40"/>
      <c r="AC199" s="40"/>
      <c r="AD199" s="40"/>
      <c r="AE199" s="40"/>
      <c r="AT199" s="19" t="s">
        <v>229</v>
      </c>
      <c r="AU199" s="19" t="s">
        <v>86</v>
      </c>
    </row>
    <row r="200" s="13" customFormat="1">
      <c r="A200" s="13"/>
      <c r="B200" s="236"/>
      <c r="C200" s="237"/>
      <c r="D200" s="229" t="s">
        <v>231</v>
      </c>
      <c r="E200" s="238" t="s">
        <v>19</v>
      </c>
      <c r="F200" s="239" t="s">
        <v>3240</v>
      </c>
      <c r="G200" s="237"/>
      <c r="H200" s="238" t="s">
        <v>19</v>
      </c>
      <c r="I200" s="240"/>
      <c r="J200" s="237"/>
      <c r="K200" s="237"/>
      <c r="L200" s="241"/>
      <c r="M200" s="242"/>
      <c r="N200" s="243"/>
      <c r="O200" s="243"/>
      <c r="P200" s="243"/>
      <c r="Q200" s="243"/>
      <c r="R200" s="243"/>
      <c r="S200" s="243"/>
      <c r="T200" s="244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45" t="s">
        <v>231</v>
      </c>
      <c r="AU200" s="245" t="s">
        <v>86</v>
      </c>
      <c r="AV200" s="13" t="s">
        <v>84</v>
      </c>
      <c r="AW200" s="13" t="s">
        <v>37</v>
      </c>
      <c r="AX200" s="13" t="s">
        <v>76</v>
      </c>
      <c r="AY200" s="245" t="s">
        <v>219</v>
      </c>
    </row>
    <row r="201" s="14" customFormat="1">
      <c r="A201" s="14"/>
      <c r="B201" s="246"/>
      <c r="C201" s="247"/>
      <c r="D201" s="229" t="s">
        <v>231</v>
      </c>
      <c r="E201" s="248" t="s">
        <v>19</v>
      </c>
      <c r="F201" s="249" t="s">
        <v>3153</v>
      </c>
      <c r="G201" s="247"/>
      <c r="H201" s="250">
        <v>110.59999999999999</v>
      </c>
      <c r="I201" s="251"/>
      <c r="J201" s="247"/>
      <c r="K201" s="247"/>
      <c r="L201" s="252"/>
      <c r="M201" s="253"/>
      <c r="N201" s="254"/>
      <c r="O201" s="254"/>
      <c r="P201" s="254"/>
      <c r="Q201" s="254"/>
      <c r="R201" s="254"/>
      <c r="S201" s="254"/>
      <c r="T201" s="255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56" t="s">
        <v>231</v>
      </c>
      <c r="AU201" s="256" t="s">
        <v>86</v>
      </c>
      <c r="AV201" s="14" t="s">
        <v>86</v>
      </c>
      <c r="AW201" s="14" t="s">
        <v>37</v>
      </c>
      <c r="AX201" s="14" t="s">
        <v>76</v>
      </c>
      <c r="AY201" s="256" t="s">
        <v>219</v>
      </c>
    </row>
    <row r="202" s="15" customFormat="1">
      <c r="A202" s="15"/>
      <c r="B202" s="257"/>
      <c r="C202" s="258"/>
      <c r="D202" s="229" t="s">
        <v>231</v>
      </c>
      <c r="E202" s="259" t="s">
        <v>3151</v>
      </c>
      <c r="F202" s="260" t="s">
        <v>236</v>
      </c>
      <c r="G202" s="258"/>
      <c r="H202" s="261">
        <v>110.59999999999999</v>
      </c>
      <c r="I202" s="262"/>
      <c r="J202" s="258"/>
      <c r="K202" s="258"/>
      <c r="L202" s="263"/>
      <c r="M202" s="264"/>
      <c r="N202" s="265"/>
      <c r="O202" s="265"/>
      <c r="P202" s="265"/>
      <c r="Q202" s="265"/>
      <c r="R202" s="265"/>
      <c r="S202" s="265"/>
      <c r="T202" s="266"/>
      <c r="U202" s="15"/>
      <c r="V202" s="15"/>
      <c r="W202" s="15"/>
      <c r="X202" s="15"/>
      <c r="Y202" s="15"/>
      <c r="Z202" s="15"/>
      <c r="AA202" s="15"/>
      <c r="AB202" s="15"/>
      <c r="AC202" s="15"/>
      <c r="AD202" s="15"/>
      <c r="AE202" s="15"/>
      <c r="AT202" s="267" t="s">
        <v>231</v>
      </c>
      <c r="AU202" s="267" t="s">
        <v>86</v>
      </c>
      <c r="AV202" s="15" t="s">
        <v>225</v>
      </c>
      <c r="AW202" s="15" t="s">
        <v>37</v>
      </c>
      <c r="AX202" s="15" t="s">
        <v>84</v>
      </c>
      <c r="AY202" s="267" t="s">
        <v>219</v>
      </c>
    </row>
    <row r="203" s="2" customFormat="1" ht="16.5" customHeight="1">
      <c r="A203" s="40"/>
      <c r="B203" s="41"/>
      <c r="C203" s="216" t="s">
        <v>369</v>
      </c>
      <c r="D203" s="216" t="s">
        <v>221</v>
      </c>
      <c r="E203" s="217" t="s">
        <v>3241</v>
      </c>
      <c r="F203" s="218" t="s">
        <v>3242</v>
      </c>
      <c r="G203" s="219" t="s">
        <v>152</v>
      </c>
      <c r="H203" s="220">
        <v>110.59999999999999</v>
      </c>
      <c r="I203" s="221"/>
      <c r="J203" s="222">
        <f>ROUND(I203*H203,2)</f>
        <v>0</v>
      </c>
      <c r="K203" s="218" t="s">
        <v>224</v>
      </c>
      <c r="L203" s="46"/>
      <c r="M203" s="223" t="s">
        <v>19</v>
      </c>
      <c r="N203" s="224" t="s">
        <v>47</v>
      </c>
      <c r="O203" s="86"/>
      <c r="P203" s="225">
        <f>O203*H203</f>
        <v>0</v>
      </c>
      <c r="Q203" s="225">
        <v>0</v>
      </c>
      <c r="R203" s="225">
        <f>Q203*H203</f>
        <v>0</v>
      </c>
      <c r="S203" s="225">
        <v>0</v>
      </c>
      <c r="T203" s="226">
        <f>S203*H203</f>
        <v>0</v>
      </c>
      <c r="U203" s="40"/>
      <c r="V203" s="40"/>
      <c r="W203" s="40"/>
      <c r="X203" s="40"/>
      <c r="Y203" s="40"/>
      <c r="Z203" s="40"/>
      <c r="AA203" s="40"/>
      <c r="AB203" s="40"/>
      <c r="AC203" s="40"/>
      <c r="AD203" s="40"/>
      <c r="AE203" s="40"/>
      <c r="AR203" s="227" t="s">
        <v>225</v>
      </c>
      <c r="AT203" s="227" t="s">
        <v>221</v>
      </c>
      <c r="AU203" s="227" t="s">
        <v>86</v>
      </c>
      <c r="AY203" s="19" t="s">
        <v>219</v>
      </c>
      <c r="BE203" s="228">
        <f>IF(N203="základní",J203,0)</f>
        <v>0</v>
      </c>
      <c r="BF203" s="228">
        <f>IF(N203="snížená",J203,0)</f>
        <v>0</v>
      </c>
      <c r="BG203" s="228">
        <f>IF(N203="zákl. přenesená",J203,0)</f>
        <v>0</v>
      </c>
      <c r="BH203" s="228">
        <f>IF(N203="sníž. přenesená",J203,0)</f>
        <v>0</v>
      </c>
      <c r="BI203" s="228">
        <f>IF(N203="nulová",J203,0)</f>
        <v>0</v>
      </c>
      <c r="BJ203" s="19" t="s">
        <v>84</v>
      </c>
      <c r="BK203" s="228">
        <f>ROUND(I203*H203,2)</f>
        <v>0</v>
      </c>
      <c r="BL203" s="19" t="s">
        <v>225</v>
      </c>
      <c r="BM203" s="227" t="s">
        <v>3243</v>
      </c>
    </row>
    <row r="204" s="2" customFormat="1">
      <c r="A204" s="40"/>
      <c r="B204" s="41"/>
      <c r="C204" s="42"/>
      <c r="D204" s="229" t="s">
        <v>227</v>
      </c>
      <c r="E204" s="42"/>
      <c r="F204" s="230" t="s">
        <v>3244</v>
      </c>
      <c r="G204" s="42"/>
      <c r="H204" s="42"/>
      <c r="I204" s="231"/>
      <c r="J204" s="42"/>
      <c r="K204" s="42"/>
      <c r="L204" s="46"/>
      <c r="M204" s="232"/>
      <c r="N204" s="233"/>
      <c r="O204" s="86"/>
      <c r="P204" s="86"/>
      <c r="Q204" s="86"/>
      <c r="R204" s="86"/>
      <c r="S204" s="86"/>
      <c r="T204" s="87"/>
      <c r="U204" s="40"/>
      <c r="V204" s="40"/>
      <c r="W204" s="40"/>
      <c r="X204" s="40"/>
      <c r="Y204" s="40"/>
      <c r="Z204" s="40"/>
      <c r="AA204" s="40"/>
      <c r="AB204" s="40"/>
      <c r="AC204" s="40"/>
      <c r="AD204" s="40"/>
      <c r="AE204" s="40"/>
      <c r="AT204" s="19" t="s">
        <v>227</v>
      </c>
      <c r="AU204" s="19" t="s">
        <v>86</v>
      </c>
    </row>
    <row r="205" s="2" customFormat="1">
      <c r="A205" s="40"/>
      <c r="B205" s="41"/>
      <c r="C205" s="42"/>
      <c r="D205" s="234" t="s">
        <v>229</v>
      </c>
      <c r="E205" s="42"/>
      <c r="F205" s="235" t="s">
        <v>3245</v>
      </c>
      <c r="G205" s="42"/>
      <c r="H205" s="42"/>
      <c r="I205" s="231"/>
      <c r="J205" s="42"/>
      <c r="K205" s="42"/>
      <c r="L205" s="46"/>
      <c r="M205" s="232"/>
      <c r="N205" s="233"/>
      <c r="O205" s="86"/>
      <c r="P205" s="86"/>
      <c r="Q205" s="86"/>
      <c r="R205" s="86"/>
      <c r="S205" s="86"/>
      <c r="T205" s="87"/>
      <c r="U205" s="40"/>
      <c r="V205" s="40"/>
      <c r="W205" s="40"/>
      <c r="X205" s="40"/>
      <c r="Y205" s="40"/>
      <c r="Z205" s="40"/>
      <c r="AA205" s="40"/>
      <c r="AB205" s="40"/>
      <c r="AC205" s="40"/>
      <c r="AD205" s="40"/>
      <c r="AE205" s="40"/>
      <c r="AT205" s="19" t="s">
        <v>229</v>
      </c>
      <c r="AU205" s="19" t="s">
        <v>86</v>
      </c>
    </row>
    <row r="206" s="14" customFormat="1">
      <c r="A206" s="14"/>
      <c r="B206" s="246"/>
      <c r="C206" s="247"/>
      <c r="D206" s="229" t="s">
        <v>231</v>
      </c>
      <c r="E206" s="248" t="s">
        <v>19</v>
      </c>
      <c r="F206" s="249" t="s">
        <v>3151</v>
      </c>
      <c r="G206" s="247"/>
      <c r="H206" s="250">
        <v>110.59999999999999</v>
      </c>
      <c r="I206" s="251"/>
      <c r="J206" s="247"/>
      <c r="K206" s="247"/>
      <c r="L206" s="252"/>
      <c r="M206" s="253"/>
      <c r="N206" s="254"/>
      <c r="O206" s="254"/>
      <c r="P206" s="254"/>
      <c r="Q206" s="254"/>
      <c r="R206" s="254"/>
      <c r="S206" s="254"/>
      <c r="T206" s="255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56" t="s">
        <v>231</v>
      </c>
      <c r="AU206" s="256" t="s">
        <v>86</v>
      </c>
      <c r="AV206" s="14" t="s">
        <v>86</v>
      </c>
      <c r="AW206" s="14" t="s">
        <v>37</v>
      </c>
      <c r="AX206" s="14" t="s">
        <v>84</v>
      </c>
      <c r="AY206" s="256" t="s">
        <v>219</v>
      </c>
    </row>
    <row r="207" s="2" customFormat="1" ht="16.5" customHeight="1">
      <c r="A207" s="40"/>
      <c r="B207" s="41"/>
      <c r="C207" s="283" t="s">
        <v>376</v>
      </c>
      <c r="D207" s="283" t="s">
        <v>623</v>
      </c>
      <c r="E207" s="284" t="s">
        <v>3246</v>
      </c>
      <c r="F207" s="285" t="s">
        <v>3247</v>
      </c>
      <c r="G207" s="286" t="s">
        <v>162</v>
      </c>
      <c r="H207" s="287">
        <v>3.3180000000000001</v>
      </c>
      <c r="I207" s="288"/>
      <c r="J207" s="289">
        <f>ROUND(I207*H207,2)</f>
        <v>0</v>
      </c>
      <c r="K207" s="285" t="s">
        <v>224</v>
      </c>
      <c r="L207" s="290"/>
      <c r="M207" s="291" t="s">
        <v>19</v>
      </c>
      <c r="N207" s="292" t="s">
        <v>47</v>
      </c>
      <c r="O207" s="86"/>
      <c r="P207" s="225">
        <f>O207*H207</f>
        <v>0</v>
      </c>
      <c r="Q207" s="225">
        <v>0.001</v>
      </c>
      <c r="R207" s="225">
        <f>Q207*H207</f>
        <v>0.0033180000000000002</v>
      </c>
      <c r="S207" s="225">
        <v>0</v>
      </c>
      <c r="T207" s="226">
        <f>S207*H207</f>
        <v>0</v>
      </c>
      <c r="U207" s="40"/>
      <c r="V207" s="40"/>
      <c r="W207" s="40"/>
      <c r="X207" s="40"/>
      <c r="Y207" s="40"/>
      <c r="Z207" s="40"/>
      <c r="AA207" s="40"/>
      <c r="AB207" s="40"/>
      <c r="AC207" s="40"/>
      <c r="AD207" s="40"/>
      <c r="AE207" s="40"/>
      <c r="AR207" s="227" t="s">
        <v>300</v>
      </c>
      <c r="AT207" s="227" t="s">
        <v>623</v>
      </c>
      <c r="AU207" s="227" t="s">
        <v>86</v>
      </c>
      <c r="AY207" s="19" t="s">
        <v>219</v>
      </c>
      <c r="BE207" s="228">
        <f>IF(N207="základní",J207,0)</f>
        <v>0</v>
      </c>
      <c r="BF207" s="228">
        <f>IF(N207="snížená",J207,0)</f>
        <v>0</v>
      </c>
      <c r="BG207" s="228">
        <f>IF(N207="zákl. přenesená",J207,0)</f>
        <v>0</v>
      </c>
      <c r="BH207" s="228">
        <f>IF(N207="sníž. přenesená",J207,0)</f>
        <v>0</v>
      </c>
      <c r="BI207" s="228">
        <f>IF(N207="nulová",J207,0)</f>
        <v>0</v>
      </c>
      <c r="BJ207" s="19" t="s">
        <v>84</v>
      </c>
      <c r="BK207" s="228">
        <f>ROUND(I207*H207,2)</f>
        <v>0</v>
      </c>
      <c r="BL207" s="19" t="s">
        <v>225</v>
      </c>
      <c r="BM207" s="227" t="s">
        <v>3248</v>
      </c>
    </row>
    <row r="208" s="2" customFormat="1">
      <c r="A208" s="40"/>
      <c r="B208" s="41"/>
      <c r="C208" s="42"/>
      <c r="D208" s="229" t="s">
        <v>227</v>
      </c>
      <c r="E208" s="42"/>
      <c r="F208" s="230" t="s">
        <v>3247</v>
      </c>
      <c r="G208" s="42"/>
      <c r="H208" s="42"/>
      <c r="I208" s="231"/>
      <c r="J208" s="42"/>
      <c r="K208" s="42"/>
      <c r="L208" s="46"/>
      <c r="M208" s="232"/>
      <c r="N208" s="233"/>
      <c r="O208" s="86"/>
      <c r="P208" s="86"/>
      <c r="Q208" s="86"/>
      <c r="R208" s="86"/>
      <c r="S208" s="86"/>
      <c r="T208" s="87"/>
      <c r="U208" s="40"/>
      <c r="V208" s="40"/>
      <c r="W208" s="40"/>
      <c r="X208" s="40"/>
      <c r="Y208" s="40"/>
      <c r="Z208" s="40"/>
      <c r="AA208" s="40"/>
      <c r="AB208" s="40"/>
      <c r="AC208" s="40"/>
      <c r="AD208" s="40"/>
      <c r="AE208" s="40"/>
      <c r="AT208" s="19" t="s">
        <v>227</v>
      </c>
      <c r="AU208" s="19" t="s">
        <v>86</v>
      </c>
    </row>
    <row r="209" s="14" customFormat="1">
      <c r="A209" s="14"/>
      <c r="B209" s="246"/>
      <c r="C209" s="247"/>
      <c r="D209" s="229" t="s">
        <v>231</v>
      </c>
      <c r="E209" s="248" t="s">
        <v>19</v>
      </c>
      <c r="F209" s="249" t="s">
        <v>3249</v>
      </c>
      <c r="G209" s="247"/>
      <c r="H209" s="250">
        <v>3.3180000000000001</v>
      </c>
      <c r="I209" s="251"/>
      <c r="J209" s="247"/>
      <c r="K209" s="247"/>
      <c r="L209" s="252"/>
      <c r="M209" s="253"/>
      <c r="N209" s="254"/>
      <c r="O209" s="254"/>
      <c r="P209" s="254"/>
      <c r="Q209" s="254"/>
      <c r="R209" s="254"/>
      <c r="S209" s="254"/>
      <c r="T209" s="255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56" t="s">
        <v>231</v>
      </c>
      <c r="AU209" s="256" t="s">
        <v>86</v>
      </c>
      <c r="AV209" s="14" t="s">
        <v>86</v>
      </c>
      <c r="AW209" s="14" t="s">
        <v>37</v>
      </c>
      <c r="AX209" s="14" t="s">
        <v>84</v>
      </c>
      <c r="AY209" s="256" t="s">
        <v>219</v>
      </c>
    </row>
    <row r="210" s="2" customFormat="1" ht="16.5" customHeight="1">
      <c r="A210" s="40"/>
      <c r="B210" s="41"/>
      <c r="C210" s="216" t="s">
        <v>385</v>
      </c>
      <c r="D210" s="216" t="s">
        <v>221</v>
      </c>
      <c r="E210" s="217" t="s">
        <v>3250</v>
      </c>
      <c r="F210" s="218" t="s">
        <v>3251</v>
      </c>
      <c r="G210" s="219" t="s">
        <v>152</v>
      </c>
      <c r="H210" s="220">
        <v>10.621</v>
      </c>
      <c r="I210" s="221"/>
      <c r="J210" s="222">
        <f>ROUND(I210*H210,2)</f>
        <v>0</v>
      </c>
      <c r="K210" s="218" t="s">
        <v>224</v>
      </c>
      <c r="L210" s="46"/>
      <c r="M210" s="223" t="s">
        <v>19</v>
      </c>
      <c r="N210" s="224" t="s">
        <v>47</v>
      </c>
      <c r="O210" s="86"/>
      <c r="P210" s="225">
        <f>O210*H210</f>
        <v>0</v>
      </c>
      <c r="Q210" s="225">
        <v>0</v>
      </c>
      <c r="R210" s="225">
        <f>Q210*H210</f>
        <v>0</v>
      </c>
      <c r="S210" s="225">
        <v>0</v>
      </c>
      <c r="T210" s="226">
        <f>S210*H210</f>
        <v>0</v>
      </c>
      <c r="U210" s="40"/>
      <c r="V210" s="40"/>
      <c r="W210" s="40"/>
      <c r="X210" s="40"/>
      <c r="Y210" s="40"/>
      <c r="Z210" s="40"/>
      <c r="AA210" s="40"/>
      <c r="AB210" s="40"/>
      <c r="AC210" s="40"/>
      <c r="AD210" s="40"/>
      <c r="AE210" s="40"/>
      <c r="AR210" s="227" t="s">
        <v>225</v>
      </c>
      <c r="AT210" s="227" t="s">
        <v>221</v>
      </c>
      <c r="AU210" s="227" t="s">
        <v>86</v>
      </c>
      <c r="AY210" s="19" t="s">
        <v>219</v>
      </c>
      <c r="BE210" s="228">
        <f>IF(N210="základní",J210,0)</f>
        <v>0</v>
      </c>
      <c r="BF210" s="228">
        <f>IF(N210="snížená",J210,0)</f>
        <v>0</v>
      </c>
      <c r="BG210" s="228">
        <f>IF(N210="zákl. přenesená",J210,0)</f>
        <v>0</v>
      </c>
      <c r="BH210" s="228">
        <f>IF(N210="sníž. přenesená",J210,0)</f>
        <v>0</v>
      </c>
      <c r="BI210" s="228">
        <f>IF(N210="nulová",J210,0)</f>
        <v>0</v>
      </c>
      <c r="BJ210" s="19" t="s">
        <v>84</v>
      </c>
      <c r="BK210" s="228">
        <f>ROUND(I210*H210,2)</f>
        <v>0</v>
      </c>
      <c r="BL210" s="19" t="s">
        <v>225</v>
      </c>
      <c r="BM210" s="227" t="s">
        <v>3252</v>
      </c>
    </row>
    <row r="211" s="2" customFormat="1">
      <c r="A211" s="40"/>
      <c r="B211" s="41"/>
      <c r="C211" s="42"/>
      <c r="D211" s="229" t="s">
        <v>227</v>
      </c>
      <c r="E211" s="42"/>
      <c r="F211" s="230" t="s">
        <v>3253</v>
      </c>
      <c r="G211" s="42"/>
      <c r="H211" s="42"/>
      <c r="I211" s="231"/>
      <c r="J211" s="42"/>
      <c r="K211" s="42"/>
      <c r="L211" s="46"/>
      <c r="M211" s="232"/>
      <c r="N211" s="233"/>
      <c r="O211" s="86"/>
      <c r="P211" s="86"/>
      <c r="Q211" s="86"/>
      <c r="R211" s="86"/>
      <c r="S211" s="86"/>
      <c r="T211" s="87"/>
      <c r="U211" s="40"/>
      <c r="V211" s="40"/>
      <c r="W211" s="40"/>
      <c r="X211" s="40"/>
      <c r="Y211" s="40"/>
      <c r="Z211" s="40"/>
      <c r="AA211" s="40"/>
      <c r="AB211" s="40"/>
      <c r="AC211" s="40"/>
      <c r="AD211" s="40"/>
      <c r="AE211" s="40"/>
      <c r="AT211" s="19" t="s">
        <v>227</v>
      </c>
      <c r="AU211" s="19" t="s">
        <v>86</v>
      </c>
    </row>
    <row r="212" s="2" customFormat="1">
      <c r="A212" s="40"/>
      <c r="B212" s="41"/>
      <c r="C212" s="42"/>
      <c r="D212" s="234" t="s">
        <v>229</v>
      </c>
      <c r="E212" s="42"/>
      <c r="F212" s="235" t="s">
        <v>3254</v>
      </c>
      <c r="G212" s="42"/>
      <c r="H212" s="42"/>
      <c r="I212" s="231"/>
      <c r="J212" s="42"/>
      <c r="K212" s="42"/>
      <c r="L212" s="46"/>
      <c r="M212" s="232"/>
      <c r="N212" s="233"/>
      <c r="O212" s="86"/>
      <c r="P212" s="86"/>
      <c r="Q212" s="86"/>
      <c r="R212" s="86"/>
      <c r="S212" s="86"/>
      <c r="T212" s="87"/>
      <c r="U212" s="40"/>
      <c r="V212" s="40"/>
      <c r="W212" s="40"/>
      <c r="X212" s="40"/>
      <c r="Y212" s="40"/>
      <c r="Z212" s="40"/>
      <c r="AA212" s="40"/>
      <c r="AB212" s="40"/>
      <c r="AC212" s="40"/>
      <c r="AD212" s="40"/>
      <c r="AE212" s="40"/>
      <c r="AT212" s="19" t="s">
        <v>229</v>
      </c>
      <c r="AU212" s="19" t="s">
        <v>86</v>
      </c>
    </row>
    <row r="213" s="14" customFormat="1">
      <c r="A213" s="14"/>
      <c r="B213" s="246"/>
      <c r="C213" s="247"/>
      <c r="D213" s="229" t="s">
        <v>231</v>
      </c>
      <c r="E213" s="248" t="s">
        <v>19</v>
      </c>
      <c r="F213" s="249" t="s">
        <v>3154</v>
      </c>
      <c r="G213" s="247"/>
      <c r="H213" s="250">
        <v>10.621</v>
      </c>
      <c r="I213" s="251"/>
      <c r="J213" s="247"/>
      <c r="K213" s="247"/>
      <c r="L213" s="252"/>
      <c r="M213" s="253"/>
      <c r="N213" s="254"/>
      <c r="O213" s="254"/>
      <c r="P213" s="254"/>
      <c r="Q213" s="254"/>
      <c r="R213" s="254"/>
      <c r="S213" s="254"/>
      <c r="T213" s="255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56" t="s">
        <v>231</v>
      </c>
      <c r="AU213" s="256" t="s">
        <v>86</v>
      </c>
      <c r="AV213" s="14" t="s">
        <v>86</v>
      </c>
      <c r="AW213" s="14" t="s">
        <v>37</v>
      </c>
      <c r="AX213" s="14" t="s">
        <v>84</v>
      </c>
      <c r="AY213" s="256" t="s">
        <v>219</v>
      </c>
    </row>
    <row r="214" s="2" customFormat="1" ht="16.5" customHeight="1">
      <c r="A214" s="40"/>
      <c r="B214" s="41"/>
      <c r="C214" s="283" t="s">
        <v>392</v>
      </c>
      <c r="D214" s="283" t="s">
        <v>623</v>
      </c>
      <c r="E214" s="284" t="s">
        <v>3255</v>
      </c>
      <c r="F214" s="285" t="s">
        <v>3256</v>
      </c>
      <c r="G214" s="286" t="s">
        <v>162</v>
      </c>
      <c r="H214" s="287">
        <v>0.31900000000000001</v>
      </c>
      <c r="I214" s="288"/>
      <c r="J214" s="289">
        <f>ROUND(I214*H214,2)</f>
        <v>0</v>
      </c>
      <c r="K214" s="285" t="s">
        <v>224</v>
      </c>
      <c r="L214" s="290"/>
      <c r="M214" s="291" t="s">
        <v>19</v>
      </c>
      <c r="N214" s="292" t="s">
        <v>47</v>
      </c>
      <c r="O214" s="86"/>
      <c r="P214" s="225">
        <f>O214*H214</f>
        <v>0</v>
      </c>
      <c r="Q214" s="225">
        <v>0.001</v>
      </c>
      <c r="R214" s="225">
        <f>Q214*H214</f>
        <v>0.000319</v>
      </c>
      <c r="S214" s="225">
        <v>0</v>
      </c>
      <c r="T214" s="226">
        <f>S214*H214</f>
        <v>0</v>
      </c>
      <c r="U214" s="40"/>
      <c r="V214" s="40"/>
      <c r="W214" s="40"/>
      <c r="X214" s="40"/>
      <c r="Y214" s="40"/>
      <c r="Z214" s="40"/>
      <c r="AA214" s="40"/>
      <c r="AB214" s="40"/>
      <c r="AC214" s="40"/>
      <c r="AD214" s="40"/>
      <c r="AE214" s="40"/>
      <c r="AR214" s="227" t="s">
        <v>300</v>
      </c>
      <c r="AT214" s="227" t="s">
        <v>623</v>
      </c>
      <c r="AU214" s="227" t="s">
        <v>86</v>
      </c>
      <c r="AY214" s="19" t="s">
        <v>219</v>
      </c>
      <c r="BE214" s="228">
        <f>IF(N214="základní",J214,0)</f>
        <v>0</v>
      </c>
      <c r="BF214" s="228">
        <f>IF(N214="snížená",J214,0)</f>
        <v>0</v>
      </c>
      <c r="BG214" s="228">
        <f>IF(N214="zákl. přenesená",J214,0)</f>
        <v>0</v>
      </c>
      <c r="BH214" s="228">
        <f>IF(N214="sníž. přenesená",J214,0)</f>
        <v>0</v>
      </c>
      <c r="BI214" s="228">
        <f>IF(N214="nulová",J214,0)</f>
        <v>0</v>
      </c>
      <c r="BJ214" s="19" t="s">
        <v>84</v>
      </c>
      <c r="BK214" s="228">
        <f>ROUND(I214*H214,2)</f>
        <v>0</v>
      </c>
      <c r="BL214" s="19" t="s">
        <v>225</v>
      </c>
      <c r="BM214" s="227" t="s">
        <v>3257</v>
      </c>
    </row>
    <row r="215" s="2" customFormat="1">
      <c r="A215" s="40"/>
      <c r="B215" s="41"/>
      <c r="C215" s="42"/>
      <c r="D215" s="229" t="s">
        <v>227</v>
      </c>
      <c r="E215" s="42"/>
      <c r="F215" s="230" t="s">
        <v>3256</v>
      </c>
      <c r="G215" s="42"/>
      <c r="H215" s="42"/>
      <c r="I215" s="231"/>
      <c r="J215" s="42"/>
      <c r="K215" s="42"/>
      <c r="L215" s="46"/>
      <c r="M215" s="232"/>
      <c r="N215" s="233"/>
      <c r="O215" s="86"/>
      <c r="P215" s="86"/>
      <c r="Q215" s="86"/>
      <c r="R215" s="86"/>
      <c r="S215" s="86"/>
      <c r="T215" s="87"/>
      <c r="U215" s="40"/>
      <c r="V215" s="40"/>
      <c r="W215" s="40"/>
      <c r="X215" s="40"/>
      <c r="Y215" s="40"/>
      <c r="Z215" s="40"/>
      <c r="AA215" s="40"/>
      <c r="AB215" s="40"/>
      <c r="AC215" s="40"/>
      <c r="AD215" s="40"/>
      <c r="AE215" s="40"/>
      <c r="AT215" s="19" t="s">
        <v>227</v>
      </c>
      <c r="AU215" s="19" t="s">
        <v>86</v>
      </c>
    </row>
    <row r="216" s="14" customFormat="1">
      <c r="A216" s="14"/>
      <c r="B216" s="246"/>
      <c r="C216" s="247"/>
      <c r="D216" s="229" t="s">
        <v>231</v>
      </c>
      <c r="E216" s="248" t="s">
        <v>19</v>
      </c>
      <c r="F216" s="249" t="s">
        <v>3258</v>
      </c>
      <c r="G216" s="247"/>
      <c r="H216" s="250">
        <v>0.31900000000000001</v>
      </c>
      <c r="I216" s="251"/>
      <c r="J216" s="247"/>
      <c r="K216" s="247"/>
      <c r="L216" s="252"/>
      <c r="M216" s="253"/>
      <c r="N216" s="254"/>
      <c r="O216" s="254"/>
      <c r="P216" s="254"/>
      <c r="Q216" s="254"/>
      <c r="R216" s="254"/>
      <c r="S216" s="254"/>
      <c r="T216" s="255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56" t="s">
        <v>231</v>
      </c>
      <c r="AU216" s="256" t="s">
        <v>86</v>
      </c>
      <c r="AV216" s="14" t="s">
        <v>86</v>
      </c>
      <c r="AW216" s="14" t="s">
        <v>37</v>
      </c>
      <c r="AX216" s="14" t="s">
        <v>84</v>
      </c>
      <c r="AY216" s="256" t="s">
        <v>219</v>
      </c>
    </row>
    <row r="217" s="2" customFormat="1" ht="16.5" customHeight="1">
      <c r="A217" s="40"/>
      <c r="B217" s="41"/>
      <c r="C217" s="216" t="s">
        <v>410</v>
      </c>
      <c r="D217" s="216" t="s">
        <v>221</v>
      </c>
      <c r="E217" s="217" t="s">
        <v>3259</v>
      </c>
      <c r="F217" s="218" t="s">
        <v>3260</v>
      </c>
      <c r="G217" s="219" t="s">
        <v>152</v>
      </c>
      <c r="H217" s="220">
        <v>110.59999999999999</v>
      </c>
      <c r="I217" s="221"/>
      <c r="J217" s="222">
        <f>ROUND(I217*H217,2)</f>
        <v>0</v>
      </c>
      <c r="K217" s="218" t="s">
        <v>224</v>
      </c>
      <c r="L217" s="46"/>
      <c r="M217" s="223" t="s">
        <v>19</v>
      </c>
      <c r="N217" s="224" t="s">
        <v>47</v>
      </c>
      <c r="O217" s="86"/>
      <c r="P217" s="225">
        <f>O217*H217</f>
        <v>0</v>
      </c>
      <c r="Q217" s="225">
        <v>0</v>
      </c>
      <c r="R217" s="225">
        <f>Q217*H217</f>
        <v>0</v>
      </c>
      <c r="S217" s="225">
        <v>0</v>
      </c>
      <c r="T217" s="226">
        <f>S217*H217</f>
        <v>0</v>
      </c>
      <c r="U217" s="40"/>
      <c r="V217" s="40"/>
      <c r="W217" s="40"/>
      <c r="X217" s="40"/>
      <c r="Y217" s="40"/>
      <c r="Z217" s="40"/>
      <c r="AA217" s="40"/>
      <c r="AB217" s="40"/>
      <c r="AC217" s="40"/>
      <c r="AD217" s="40"/>
      <c r="AE217" s="40"/>
      <c r="AR217" s="227" t="s">
        <v>225</v>
      </c>
      <c r="AT217" s="227" t="s">
        <v>221</v>
      </c>
      <c r="AU217" s="227" t="s">
        <v>86</v>
      </c>
      <c r="AY217" s="19" t="s">
        <v>219</v>
      </c>
      <c r="BE217" s="228">
        <f>IF(N217="základní",J217,0)</f>
        <v>0</v>
      </c>
      <c r="BF217" s="228">
        <f>IF(N217="snížená",J217,0)</f>
        <v>0</v>
      </c>
      <c r="BG217" s="228">
        <f>IF(N217="zákl. přenesená",J217,0)</f>
        <v>0</v>
      </c>
      <c r="BH217" s="228">
        <f>IF(N217="sníž. přenesená",J217,0)</f>
        <v>0</v>
      </c>
      <c r="BI217" s="228">
        <f>IF(N217="nulová",J217,0)</f>
        <v>0</v>
      </c>
      <c r="BJ217" s="19" t="s">
        <v>84</v>
      </c>
      <c r="BK217" s="228">
        <f>ROUND(I217*H217,2)</f>
        <v>0</v>
      </c>
      <c r="BL217" s="19" t="s">
        <v>225</v>
      </c>
      <c r="BM217" s="227" t="s">
        <v>3261</v>
      </c>
    </row>
    <row r="218" s="2" customFormat="1">
      <c r="A218" s="40"/>
      <c r="B218" s="41"/>
      <c r="C218" s="42"/>
      <c r="D218" s="229" t="s">
        <v>227</v>
      </c>
      <c r="E218" s="42"/>
      <c r="F218" s="230" t="s">
        <v>3262</v>
      </c>
      <c r="G218" s="42"/>
      <c r="H218" s="42"/>
      <c r="I218" s="231"/>
      <c r="J218" s="42"/>
      <c r="K218" s="42"/>
      <c r="L218" s="46"/>
      <c r="M218" s="232"/>
      <c r="N218" s="233"/>
      <c r="O218" s="86"/>
      <c r="P218" s="86"/>
      <c r="Q218" s="86"/>
      <c r="R218" s="86"/>
      <c r="S218" s="86"/>
      <c r="T218" s="87"/>
      <c r="U218" s="40"/>
      <c r="V218" s="40"/>
      <c r="W218" s="40"/>
      <c r="X218" s="40"/>
      <c r="Y218" s="40"/>
      <c r="Z218" s="40"/>
      <c r="AA218" s="40"/>
      <c r="AB218" s="40"/>
      <c r="AC218" s="40"/>
      <c r="AD218" s="40"/>
      <c r="AE218" s="40"/>
      <c r="AT218" s="19" t="s">
        <v>227</v>
      </c>
      <c r="AU218" s="19" t="s">
        <v>86</v>
      </c>
    </row>
    <row r="219" s="2" customFormat="1">
      <c r="A219" s="40"/>
      <c r="B219" s="41"/>
      <c r="C219" s="42"/>
      <c r="D219" s="234" t="s">
        <v>229</v>
      </c>
      <c r="E219" s="42"/>
      <c r="F219" s="235" t="s">
        <v>3263</v>
      </c>
      <c r="G219" s="42"/>
      <c r="H219" s="42"/>
      <c r="I219" s="231"/>
      <c r="J219" s="42"/>
      <c r="K219" s="42"/>
      <c r="L219" s="46"/>
      <c r="M219" s="232"/>
      <c r="N219" s="233"/>
      <c r="O219" s="86"/>
      <c r="P219" s="86"/>
      <c r="Q219" s="86"/>
      <c r="R219" s="86"/>
      <c r="S219" s="86"/>
      <c r="T219" s="87"/>
      <c r="U219" s="40"/>
      <c r="V219" s="40"/>
      <c r="W219" s="40"/>
      <c r="X219" s="40"/>
      <c r="Y219" s="40"/>
      <c r="Z219" s="40"/>
      <c r="AA219" s="40"/>
      <c r="AB219" s="40"/>
      <c r="AC219" s="40"/>
      <c r="AD219" s="40"/>
      <c r="AE219" s="40"/>
      <c r="AT219" s="19" t="s">
        <v>229</v>
      </c>
      <c r="AU219" s="19" t="s">
        <v>86</v>
      </c>
    </row>
    <row r="220" s="14" customFormat="1">
      <c r="A220" s="14"/>
      <c r="B220" s="246"/>
      <c r="C220" s="247"/>
      <c r="D220" s="229" t="s">
        <v>231</v>
      </c>
      <c r="E220" s="248" t="s">
        <v>19</v>
      </c>
      <c r="F220" s="249" t="s">
        <v>3151</v>
      </c>
      <c r="G220" s="247"/>
      <c r="H220" s="250">
        <v>110.59999999999999</v>
      </c>
      <c r="I220" s="251"/>
      <c r="J220" s="247"/>
      <c r="K220" s="247"/>
      <c r="L220" s="252"/>
      <c r="M220" s="253"/>
      <c r="N220" s="254"/>
      <c r="O220" s="254"/>
      <c r="P220" s="254"/>
      <c r="Q220" s="254"/>
      <c r="R220" s="254"/>
      <c r="S220" s="254"/>
      <c r="T220" s="255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56" t="s">
        <v>231</v>
      </c>
      <c r="AU220" s="256" t="s">
        <v>86</v>
      </c>
      <c r="AV220" s="14" t="s">
        <v>86</v>
      </c>
      <c r="AW220" s="14" t="s">
        <v>37</v>
      </c>
      <c r="AX220" s="14" t="s">
        <v>84</v>
      </c>
      <c r="AY220" s="256" t="s">
        <v>219</v>
      </c>
    </row>
    <row r="221" s="2" customFormat="1" ht="16.5" customHeight="1">
      <c r="A221" s="40"/>
      <c r="B221" s="41"/>
      <c r="C221" s="216" t="s">
        <v>7</v>
      </c>
      <c r="D221" s="216" t="s">
        <v>221</v>
      </c>
      <c r="E221" s="217" t="s">
        <v>3264</v>
      </c>
      <c r="F221" s="218" t="s">
        <v>3265</v>
      </c>
      <c r="G221" s="219" t="s">
        <v>152</v>
      </c>
      <c r="H221" s="220">
        <v>10.621</v>
      </c>
      <c r="I221" s="221"/>
      <c r="J221" s="222">
        <f>ROUND(I221*H221,2)</f>
        <v>0</v>
      </c>
      <c r="K221" s="218" t="s">
        <v>224</v>
      </c>
      <c r="L221" s="46"/>
      <c r="M221" s="223" t="s">
        <v>19</v>
      </c>
      <c r="N221" s="224" t="s">
        <v>47</v>
      </c>
      <c r="O221" s="86"/>
      <c r="P221" s="225">
        <f>O221*H221</f>
        <v>0</v>
      </c>
      <c r="Q221" s="225">
        <v>0</v>
      </c>
      <c r="R221" s="225">
        <f>Q221*H221</f>
        <v>0</v>
      </c>
      <c r="S221" s="225">
        <v>0</v>
      </c>
      <c r="T221" s="226">
        <f>S221*H221</f>
        <v>0</v>
      </c>
      <c r="U221" s="40"/>
      <c r="V221" s="40"/>
      <c r="W221" s="40"/>
      <c r="X221" s="40"/>
      <c r="Y221" s="40"/>
      <c r="Z221" s="40"/>
      <c r="AA221" s="40"/>
      <c r="AB221" s="40"/>
      <c r="AC221" s="40"/>
      <c r="AD221" s="40"/>
      <c r="AE221" s="40"/>
      <c r="AR221" s="227" t="s">
        <v>225</v>
      </c>
      <c r="AT221" s="227" t="s">
        <v>221</v>
      </c>
      <c r="AU221" s="227" t="s">
        <v>86</v>
      </c>
      <c r="AY221" s="19" t="s">
        <v>219</v>
      </c>
      <c r="BE221" s="228">
        <f>IF(N221="základní",J221,0)</f>
        <v>0</v>
      </c>
      <c r="BF221" s="228">
        <f>IF(N221="snížená",J221,0)</f>
        <v>0</v>
      </c>
      <c r="BG221" s="228">
        <f>IF(N221="zákl. přenesená",J221,0)</f>
        <v>0</v>
      </c>
      <c r="BH221" s="228">
        <f>IF(N221="sníž. přenesená",J221,0)</f>
        <v>0</v>
      </c>
      <c r="BI221" s="228">
        <f>IF(N221="nulová",J221,0)</f>
        <v>0</v>
      </c>
      <c r="BJ221" s="19" t="s">
        <v>84</v>
      </c>
      <c r="BK221" s="228">
        <f>ROUND(I221*H221,2)</f>
        <v>0</v>
      </c>
      <c r="BL221" s="19" t="s">
        <v>225</v>
      </c>
      <c r="BM221" s="227" t="s">
        <v>3266</v>
      </c>
    </row>
    <row r="222" s="2" customFormat="1">
      <c r="A222" s="40"/>
      <c r="B222" s="41"/>
      <c r="C222" s="42"/>
      <c r="D222" s="229" t="s">
        <v>227</v>
      </c>
      <c r="E222" s="42"/>
      <c r="F222" s="230" t="s">
        <v>3267</v>
      </c>
      <c r="G222" s="42"/>
      <c r="H222" s="42"/>
      <c r="I222" s="231"/>
      <c r="J222" s="42"/>
      <c r="K222" s="42"/>
      <c r="L222" s="46"/>
      <c r="M222" s="232"/>
      <c r="N222" s="233"/>
      <c r="O222" s="86"/>
      <c r="P222" s="86"/>
      <c r="Q222" s="86"/>
      <c r="R222" s="86"/>
      <c r="S222" s="86"/>
      <c r="T222" s="87"/>
      <c r="U222" s="40"/>
      <c r="V222" s="40"/>
      <c r="W222" s="40"/>
      <c r="X222" s="40"/>
      <c r="Y222" s="40"/>
      <c r="Z222" s="40"/>
      <c r="AA222" s="40"/>
      <c r="AB222" s="40"/>
      <c r="AC222" s="40"/>
      <c r="AD222" s="40"/>
      <c r="AE222" s="40"/>
      <c r="AT222" s="19" t="s">
        <v>227</v>
      </c>
      <c r="AU222" s="19" t="s">
        <v>86</v>
      </c>
    </row>
    <row r="223" s="2" customFormat="1">
      <c r="A223" s="40"/>
      <c r="B223" s="41"/>
      <c r="C223" s="42"/>
      <c r="D223" s="234" t="s">
        <v>229</v>
      </c>
      <c r="E223" s="42"/>
      <c r="F223" s="235" t="s">
        <v>3268</v>
      </c>
      <c r="G223" s="42"/>
      <c r="H223" s="42"/>
      <c r="I223" s="231"/>
      <c r="J223" s="42"/>
      <c r="K223" s="42"/>
      <c r="L223" s="46"/>
      <c r="M223" s="232"/>
      <c r="N223" s="233"/>
      <c r="O223" s="86"/>
      <c r="P223" s="86"/>
      <c r="Q223" s="86"/>
      <c r="R223" s="86"/>
      <c r="S223" s="86"/>
      <c r="T223" s="87"/>
      <c r="U223" s="40"/>
      <c r="V223" s="40"/>
      <c r="W223" s="40"/>
      <c r="X223" s="40"/>
      <c r="Y223" s="40"/>
      <c r="Z223" s="40"/>
      <c r="AA223" s="40"/>
      <c r="AB223" s="40"/>
      <c r="AC223" s="40"/>
      <c r="AD223" s="40"/>
      <c r="AE223" s="40"/>
      <c r="AT223" s="19" t="s">
        <v>229</v>
      </c>
      <c r="AU223" s="19" t="s">
        <v>86</v>
      </c>
    </row>
    <row r="224" s="14" customFormat="1">
      <c r="A224" s="14"/>
      <c r="B224" s="246"/>
      <c r="C224" s="247"/>
      <c r="D224" s="229" t="s">
        <v>231</v>
      </c>
      <c r="E224" s="248" t="s">
        <v>19</v>
      </c>
      <c r="F224" s="249" t="s">
        <v>3154</v>
      </c>
      <c r="G224" s="247"/>
      <c r="H224" s="250">
        <v>10.621</v>
      </c>
      <c r="I224" s="251"/>
      <c r="J224" s="247"/>
      <c r="K224" s="247"/>
      <c r="L224" s="252"/>
      <c r="M224" s="253"/>
      <c r="N224" s="254"/>
      <c r="O224" s="254"/>
      <c r="P224" s="254"/>
      <c r="Q224" s="254"/>
      <c r="R224" s="254"/>
      <c r="S224" s="254"/>
      <c r="T224" s="255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56" t="s">
        <v>231</v>
      </c>
      <c r="AU224" s="256" t="s">
        <v>86</v>
      </c>
      <c r="AV224" s="14" t="s">
        <v>86</v>
      </c>
      <c r="AW224" s="14" t="s">
        <v>37</v>
      </c>
      <c r="AX224" s="14" t="s">
        <v>84</v>
      </c>
      <c r="AY224" s="256" t="s">
        <v>219</v>
      </c>
    </row>
    <row r="225" s="2" customFormat="1" ht="16.5" customHeight="1">
      <c r="A225" s="40"/>
      <c r="B225" s="41"/>
      <c r="C225" s="216" t="s">
        <v>423</v>
      </c>
      <c r="D225" s="216" t="s">
        <v>221</v>
      </c>
      <c r="E225" s="217" t="s">
        <v>3269</v>
      </c>
      <c r="F225" s="218" t="s">
        <v>3270</v>
      </c>
      <c r="G225" s="219" t="s">
        <v>152</v>
      </c>
      <c r="H225" s="220">
        <v>10.621</v>
      </c>
      <c r="I225" s="221"/>
      <c r="J225" s="222">
        <f>ROUND(I225*H225,2)</f>
        <v>0</v>
      </c>
      <c r="K225" s="218" t="s">
        <v>224</v>
      </c>
      <c r="L225" s="46"/>
      <c r="M225" s="223" t="s">
        <v>19</v>
      </c>
      <c r="N225" s="224" t="s">
        <v>47</v>
      </c>
      <c r="O225" s="86"/>
      <c r="P225" s="225">
        <f>O225*H225</f>
        <v>0</v>
      </c>
      <c r="Q225" s="225">
        <v>0</v>
      </c>
      <c r="R225" s="225">
        <f>Q225*H225</f>
        <v>0</v>
      </c>
      <c r="S225" s="225">
        <v>0</v>
      </c>
      <c r="T225" s="226">
        <f>S225*H225</f>
        <v>0</v>
      </c>
      <c r="U225" s="40"/>
      <c r="V225" s="40"/>
      <c r="W225" s="40"/>
      <c r="X225" s="40"/>
      <c r="Y225" s="40"/>
      <c r="Z225" s="40"/>
      <c r="AA225" s="40"/>
      <c r="AB225" s="40"/>
      <c r="AC225" s="40"/>
      <c r="AD225" s="40"/>
      <c r="AE225" s="40"/>
      <c r="AR225" s="227" t="s">
        <v>225</v>
      </c>
      <c r="AT225" s="227" t="s">
        <v>221</v>
      </c>
      <c r="AU225" s="227" t="s">
        <v>86</v>
      </c>
      <c r="AY225" s="19" t="s">
        <v>219</v>
      </c>
      <c r="BE225" s="228">
        <f>IF(N225="základní",J225,0)</f>
        <v>0</v>
      </c>
      <c r="BF225" s="228">
        <f>IF(N225="snížená",J225,0)</f>
        <v>0</v>
      </c>
      <c r="BG225" s="228">
        <f>IF(N225="zákl. přenesená",J225,0)</f>
        <v>0</v>
      </c>
      <c r="BH225" s="228">
        <f>IF(N225="sníž. přenesená",J225,0)</f>
        <v>0</v>
      </c>
      <c r="BI225" s="228">
        <f>IF(N225="nulová",J225,0)</f>
        <v>0</v>
      </c>
      <c r="BJ225" s="19" t="s">
        <v>84</v>
      </c>
      <c r="BK225" s="228">
        <f>ROUND(I225*H225,2)</f>
        <v>0</v>
      </c>
      <c r="BL225" s="19" t="s">
        <v>225</v>
      </c>
      <c r="BM225" s="227" t="s">
        <v>3271</v>
      </c>
    </row>
    <row r="226" s="2" customFormat="1">
      <c r="A226" s="40"/>
      <c r="B226" s="41"/>
      <c r="C226" s="42"/>
      <c r="D226" s="229" t="s">
        <v>227</v>
      </c>
      <c r="E226" s="42"/>
      <c r="F226" s="230" t="s">
        <v>3272</v>
      </c>
      <c r="G226" s="42"/>
      <c r="H226" s="42"/>
      <c r="I226" s="231"/>
      <c r="J226" s="42"/>
      <c r="K226" s="42"/>
      <c r="L226" s="46"/>
      <c r="M226" s="232"/>
      <c r="N226" s="233"/>
      <c r="O226" s="86"/>
      <c r="P226" s="86"/>
      <c r="Q226" s="86"/>
      <c r="R226" s="86"/>
      <c r="S226" s="86"/>
      <c r="T226" s="87"/>
      <c r="U226" s="40"/>
      <c r="V226" s="40"/>
      <c r="W226" s="40"/>
      <c r="X226" s="40"/>
      <c r="Y226" s="40"/>
      <c r="Z226" s="40"/>
      <c r="AA226" s="40"/>
      <c r="AB226" s="40"/>
      <c r="AC226" s="40"/>
      <c r="AD226" s="40"/>
      <c r="AE226" s="40"/>
      <c r="AT226" s="19" t="s">
        <v>227</v>
      </c>
      <c r="AU226" s="19" t="s">
        <v>86</v>
      </c>
    </row>
    <row r="227" s="2" customFormat="1">
      <c r="A227" s="40"/>
      <c r="B227" s="41"/>
      <c r="C227" s="42"/>
      <c r="D227" s="234" t="s">
        <v>229</v>
      </c>
      <c r="E227" s="42"/>
      <c r="F227" s="235" t="s">
        <v>3273</v>
      </c>
      <c r="G227" s="42"/>
      <c r="H227" s="42"/>
      <c r="I227" s="231"/>
      <c r="J227" s="42"/>
      <c r="K227" s="42"/>
      <c r="L227" s="46"/>
      <c r="M227" s="232"/>
      <c r="N227" s="233"/>
      <c r="O227" s="86"/>
      <c r="P227" s="86"/>
      <c r="Q227" s="86"/>
      <c r="R227" s="86"/>
      <c r="S227" s="86"/>
      <c r="T227" s="87"/>
      <c r="U227" s="40"/>
      <c r="V227" s="40"/>
      <c r="W227" s="40"/>
      <c r="X227" s="40"/>
      <c r="Y227" s="40"/>
      <c r="Z227" s="40"/>
      <c r="AA227" s="40"/>
      <c r="AB227" s="40"/>
      <c r="AC227" s="40"/>
      <c r="AD227" s="40"/>
      <c r="AE227" s="40"/>
      <c r="AT227" s="19" t="s">
        <v>229</v>
      </c>
      <c r="AU227" s="19" t="s">
        <v>86</v>
      </c>
    </row>
    <row r="228" s="13" customFormat="1">
      <c r="A228" s="13"/>
      <c r="B228" s="236"/>
      <c r="C228" s="237"/>
      <c r="D228" s="229" t="s">
        <v>231</v>
      </c>
      <c r="E228" s="238" t="s">
        <v>19</v>
      </c>
      <c r="F228" s="239" t="s">
        <v>3240</v>
      </c>
      <c r="G228" s="237"/>
      <c r="H228" s="238" t="s">
        <v>19</v>
      </c>
      <c r="I228" s="240"/>
      <c r="J228" s="237"/>
      <c r="K228" s="237"/>
      <c r="L228" s="241"/>
      <c r="M228" s="242"/>
      <c r="N228" s="243"/>
      <c r="O228" s="243"/>
      <c r="P228" s="243"/>
      <c r="Q228" s="243"/>
      <c r="R228" s="243"/>
      <c r="S228" s="243"/>
      <c r="T228" s="244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45" t="s">
        <v>231</v>
      </c>
      <c r="AU228" s="245" t="s">
        <v>86</v>
      </c>
      <c r="AV228" s="13" t="s">
        <v>84</v>
      </c>
      <c r="AW228" s="13" t="s">
        <v>37</v>
      </c>
      <c r="AX228" s="13" t="s">
        <v>76</v>
      </c>
      <c r="AY228" s="245" t="s">
        <v>219</v>
      </c>
    </row>
    <row r="229" s="14" customFormat="1">
      <c r="A229" s="14"/>
      <c r="B229" s="246"/>
      <c r="C229" s="247"/>
      <c r="D229" s="229" t="s">
        <v>231</v>
      </c>
      <c r="E229" s="248" t="s">
        <v>19</v>
      </c>
      <c r="F229" s="249" t="s">
        <v>3274</v>
      </c>
      <c r="G229" s="247"/>
      <c r="H229" s="250">
        <v>10.621</v>
      </c>
      <c r="I229" s="251"/>
      <c r="J229" s="247"/>
      <c r="K229" s="247"/>
      <c r="L229" s="252"/>
      <c r="M229" s="253"/>
      <c r="N229" s="254"/>
      <c r="O229" s="254"/>
      <c r="P229" s="254"/>
      <c r="Q229" s="254"/>
      <c r="R229" s="254"/>
      <c r="S229" s="254"/>
      <c r="T229" s="255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56" t="s">
        <v>231</v>
      </c>
      <c r="AU229" s="256" t="s">
        <v>86</v>
      </c>
      <c r="AV229" s="14" t="s">
        <v>86</v>
      </c>
      <c r="AW229" s="14" t="s">
        <v>37</v>
      </c>
      <c r="AX229" s="14" t="s">
        <v>76</v>
      </c>
      <c r="AY229" s="256" t="s">
        <v>219</v>
      </c>
    </row>
    <row r="230" s="15" customFormat="1">
      <c r="A230" s="15"/>
      <c r="B230" s="257"/>
      <c r="C230" s="258"/>
      <c r="D230" s="229" t="s">
        <v>231</v>
      </c>
      <c r="E230" s="259" t="s">
        <v>3154</v>
      </c>
      <c r="F230" s="260" t="s">
        <v>236</v>
      </c>
      <c r="G230" s="258"/>
      <c r="H230" s="261">
        <v>10.621</v>
      </c>
      <c r="I230" s="262"/>
      <c r="J230" s="258"/>
      <c r="K230" s="258"/>
      <c r="L230" s="263"/>
      <c r="M230" s="264"/>
      <c r="N230" s="265"/>
      <c r="O230" s="265"/>
      <c r="P230" s="265"/>
      <c r="Q230" s="265"/>
      <c r="R230" s="265"/>
      <c r="S230" s="265"/>
      <c r="T230" s="266"/>
      <c r="U230" s="15"/>
      <c r="V230" s="15"/>
      <c r="W230" s="15"/>
      <c r="X230" s="15"/>
      <c r="Y230" s="15"/>
      <c r="Z230" s="15"/>
      <c r="AA230" s="15"/>
      <c r="AB230" s="15"/>
      <c r="AC230" s="15"/>
      <c r="AD230" s="15"/>
      <c r="AE230" s="15"/>
      <c r="AT230" s="267" t="s">
        <v>231</v>
      </c>
      <c r="AU230" s="267" t="s">
        <v>86</v>
      </c>
      <c r="AV230" s="15" t="s">
        <v>225</v>
      </c>
      <c r="AW230" s="15" t="s">
        <v>37</v>
      </c>
      <c r="AX230" s="15" t="s">
        <v>84</v>
      </c>
      <c r="AY230" s="267" t="s">
        <v>219</v>
      </c>
    </row>
    <row r="231" s="2" customFormat="1" ht="16.5" customHeight="1">
      <c r="A231" s="40"/>
      <c r="B231" s="41"/>
      <c r="C231" s="216" t="s">
        <v>432</v>
      </c>
      <c r="D231" s="216" t="s">
        <v>221</v>
      </c>
      <c r="E231" s="217" t="s">
        <v>3275</v>
      </c>
      <c r="F231" s="218" t="s">
        <v>3276</v>
      </c>
      <c r="G231" s="219" t="s">
        <v>152</v>
      </c>
      <c r="H231" s="220">
        <v>110.59999999999999</v>
      </c>
      <c r="I231" s="221"/>
      <c r="J231" s="222">
        <f>ROUND(I231*H231,2)</f>
        <v>0</v>
      </c>
      <c r="K231" s="218" t="s">
        <v>224</v>
      </c>
      <c r="L231" s="46"/>
      <c r="M231" s="223" t="s">
        <v>19</v>
      </c>
      <c r="N231" s="224" t="s">
        <v>47</v>
      </c>
      <c r="O231" s="86"/>
      <c r="P231" s="225">
        <f>O231*H231</f>
        <v>0</v>
      </c>
      <c r="Q231" s="225">
        <v>0</v>
      </c>
      <c r="R231" s="225">
        <f>Q231*H231</f>
        <v>0</v>
      </c>
      <c r="S231" s="225">
        <v>0</v>
      </c>
      <c r="T231" s="226">
        <f>S231*H231</f>
        <v>0</v>
      </c>
      <c r="U231" s="40"/>
      <c r="V231" s="40"/>
      <c r="W231" s="40"/>
      <c r="X231" s="40"/>
      <c r="Y231" s="40"/>
      <c r="Z231" s="40"/>
      <c r="AA231" s="40"/>
      <c r="AB231" s="40"/>
      <c r="AC231" s="40"/>
      <c r="AD231" s="40"/>
      <c r="AE231" s="40"/>
      <c r="AR231" s="227" t="s">
        <v>225</v>
      </c>
      <c r="AT231" s="227" t="s">
        <v>221</v>
      </c>
      <c r="AU231" s="227" t="s">
        <v>86</v>
      </c>
      <c r="AY231" s="19" t="s">
        <v>219</v>
      </c>
      <c r="BE231" s="228">
        <f>IF(N231="základní",J231,0)</f>
        <v>0</v>
      </c>
      <c r="BF231" s="228">
        <f>IF(N231="snížená",J231,0)</f>
        <v>0</v>
      </c>
      <c r="BG231" s="228">
        <f>IF(N231="zákl. přenesená",J231,0)</f>
        <v>0</v>
      </c>
      <c r="BH231" s="228">
        <f>IF(N231="sníž. přenesená",J231,0)</f>
        <v>0</v>
      </c>
      <c r="BI231" s="228">
        <f>IF(N231="nulová",J231,0)</f>
        <v>0</v>
      </c>
      <c r="BJ231" s="19" t="s">
        <v>84</v>
      </c>
      <c r="BK231" s="228">
        <f>ROUND(I231*H231,2)</f>
        <v>0</v>
      </c>
      <c r="BL231" s="19" t="s">
        <v>225</v>
      </c>
      <c r="BM231" s="227" t="s">
        <v>3277</v>
      </c>
    </row>
    <row r="232" s="2" customFormat="1">
      <c r="A232" s="40"/>
      <c r="B232" s="41"/>
      <c r="C232" s="42"/>
      <c r="D232" s="229" t="s">
        <v>227</v>
      </c>
      <c r="E232" s="42"/>
      <c r="F232" s="230" t="s">
        <v>3278</v>
      </c>
      <c r="G232" s="42"/>
      <c r="H232" s="42"/>
      <c r="I232" s="231"/>
      <c r="J232" s="42"/>
      <c r="K232" s="42"/>
      <c r="L232" s="46"/>
      <c r="M232" s="232"/>
      <c r="N232" s="233"/>
      <c r="O232" s="86"/>
      <c r="P232" s="86"/>
      <c r="Q232" s="86"/>
      <c r="R232" s="86"/>
      <c r="S232" s="86"/>
      <c r="T232" s="87"/>
      <c r="U232" s="40"/>
      <c r="V232" s="40"/>
      <c r="W232" s="40"/>
      <c r="X232" s="40"/>
      <c r="Y232" s="40"/>
      <c r="Z232" s="40"/>
      <c r="AA232" s="40"/>
      <c r="AB232" s="40"/>
      <c r="AC232" s="40"/>
      <c r="AD232" s="40"/>
      <c r="AE232" s="40"/>
      <c r="AT232" s="19" t="s">
        <v>227</v>
      </c>
      <c r="AU232" s="19" t="s">
        <v>86</v>
      </c>
    </row>
    <row r="233" s="2" customFormat="1">
      <c r="A233" s="40"/>
      <c r="B233" s="41"/>
      <c r="C233" s="42"/>
      <c r="D233" s="234" t="s">
        <v>229</v>
      </c>
      <c r="E233" s="42"/>
      <c r="F233" s="235" t="s">
        <v>3279</v>
      </c>
      <c r="G233" s="42"/>
      <c r="H233" s="42"/>
      <c r="I233" s="231"/>
      <c r="J233" s="42"/>
      <c r="K233" s="42"/>
      <c r="L233" s="46"/>
      <c r="M233" s="232"/>
      <c r="N233" s="233"/>
      <c r="O233" s="86"/>
      <c r="P233" s="86"/>
      <c r="Q233" s="86"/>
      <c r="R233" s="86"/>
      <c r="S233" s="86"/>
      <c r="T233" s="87"/>
      <c r="U233" s="40"/>
      <c r="V233" s="40"/>
      <c r="W233" s="40"/>
      <c r="X233" s="40"/>
      <c r="Y233" s="40"/>
      <c r="Z233" s="40"/>
      <c r="AA233" s="40"/>
      <c r="AB233" s="40"/>
      <c r="AC233" s="40"/>
      <c r="AD233" s="40"/>
      <c r="AE233" s="40"/>
      <c r="AT233" s="19" t="s">
        <v>229</v>
      </c>
      <c r="AU233" s="19" t="s">
        <v>86</v>
      </c>
    </row>
    <row r="234" s="14" customFormat="1">
      <c r="A234" s="14"/>
      <c r="B234" s="246"/>
      <c r="C234" s="247"/>
      <c r="D234" s="229" t="s">
        <v>231</v>
      </c>
      <c r="E234" s="248" t="s">
        <v>19</v>
      </c>
      <c r="F234" s="249" t="s">
        <v>3151</v>
      </c>
      <c r="G234" s="247"/>
      <c r="H234" s="250">
        <v>110.59999999999999</v>
      </c>
      <c r="I234" s="251"/>
      <c r="J234" s="247"/>
      <c r="K234" s="247"/>
      <c r="L234" s="252"/>
      <c r="M234" s="253"/>
      <c r="N234" s="254"/>
      <c r="O234" s="254"/>
      <c r="P234" s="254"/>
      <c r="Q234" s="254"/>
      <c r="R234" s="254"/>
      <c r="S234" s="254"/>
      <c r="T234" s="255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56" t="s">
        <v>231</v>
      </c>
      <c r="AU234" s="256" t="s">
        <v>86</v>
      </c>
      <c r="AV234" s="14" t="s">
        <v>86</v>
      </c>
      <c r="AW234" s="14" t="s">
        <v>37</v>
      </c>
      <c r="AX234" s="14" t="s">
        <v>84</v>
      </c>
      <c r="AY234" s="256" t="s">
        <v>219</v>
      </c>
    </row>
    <row r="235" s="2" customFormat="1" ht="16.5" customHeight="1">
      <c r="A235" s="40"/>
      <c r="B235" s="41"/>
      <c r="C235" s="216" t="s">
        <v>439</v>
      </c>
      <c r="D235" s="216" t="s">
        <v>221</v>
      </c>
      <c r="E235" s="217" t="s">
        <v>3280</v>
      </c>
      <c r="F235" s="218" t="s">
        <v>3281</v>
      </c>
      <c r="G235" s="219" t="s">
        <v>152</v>
      </c>
      <c r="H235" s="220">
        <v>10.621</v>
      </c>
      <c r="I235" s="221"/>
      <c r="J235" s="222">
        <f>ROUND(I235*H235,2)</f>
        <v>0</v>
      </c>
      <c r="K235" s="218" t="s">
        <v>224</v>
      </c>
      <c r="L235" s="46"/>
      <c r="M235" s="223" t="s">
        <v>19</v>
      </c>
      <c r="N235" s="224" t="s">
        <v>47</v>
      </c>
      <c r="O235" s="86"/>
      <c r="P235" s="225">
        <f>O235*H235</f>
        <v>0</v>
      </c>
      <c r="Q235" s="225">
        <v>0</v>
      </c>
      <c r="R235" s="225">
        <f>Q235*H235</f>
        <v>0</v>
      </c>
      <c r="S235" s="225">
        <v>0</v>
      </c>
      <c r="T235" s="226">
        <f>S235*H235</f>
        <v>0</v>
      </c>
      <c r="U235" s="40"/>
      <c r="V235" s="40"/>
      <c r="W235" s="40"/>
      <c r="X235" s="40"/>
      <c r="Y235" s="40"/>
      <c r="Z235" s="40"/>
      <c r="AA235" s="40"/>
      <c r="AB235" s="40"/>
      <c r="AC235" s="40"/>
      <c r="AD235" s="40"/>
      <c r="AE235" s="40"/>
      <c r="AR235" s="227" t="s">
        <v>225</v>
      </c>
      <c r="AT235" s="227" t="s">
        <v>221</v>
      </c>
      <c r="AU235" s="227" t="s">
        <v>86</v>
      </c>
      <c r="AY235" s="19" t="s">
        <v>219</v>
      </c>
      <c r="BE235" s="228">
        <f>IF(N235="základní",J235,0)</f>
        <v>0</v>
      </c>
      <c r="BF235" s="228">
        <f>IF(N235="snížená",J235,0)</f>
        <v>0</v>
      </c>
      <c r="BG235" s="228">
        <f>IF(N235="zákl. přenesená",J235,0)</f>
        <v>0</v>
      </c>
      <c r="BH235" s="228">
        <f>IF(N235="sníž. přenesená",J235,0)</f>
        <v>0</v>
      </c>
      <c r="BI235" s="228">
        <f>IF(N235="nulová",J235,0)</f>
        <v>0</v>
      </c>
      <c r="BJ235" s="19" t="s">
        <v>84</v>
      </c>
      <c r="BK235" s="228">
        <f>ROUND(I235*H235,2)</f>
        <v>0</v>
      </c>
      <c r="BL235" s="19" t="s">
        <v>225</v>
      </c>
      <c r="BM235" s="227" t="s">
        <v>3282</v>
      </c>
    </row>
    <row r="236" s="2" customFormat="1">
      <c r="A236" s="40"/>
      <c r="B236" s="41"/>
      <c r="C236" s="42"/>
      <c r="D236" s="229" t="s">
        <v>227</v>
      </c>
      <c r="E236" s="42"/>
      <c r="F236" s="230" t="s">
        <v>3283</v>
      </c>
      <c r="G236" s="42"/>
      <c r="H236" s="42"/>
      <c r="I236" s="231"/>
      <c r="J236" s="42"/>
      <c r="K236" s="42"/>
      <c r="L236" s="46"/>
      <c r="M236" s="232"/>
      <c r="N236" s="233"/>
      <c r="O236" s="86"/>
      <c r="P236" s="86"/>
      <c r="Q236" s="86"/>
      <c r="R236" s="86"/>
      <c r="S236" s="86"/>
      <c r="T236" s="87"/>
      <c r="U236" s="40"/>
      <c r="V236" s="40"/>
      <c r="W236" s="40"/>
      <c r="X236" s="40"/>
      <c r="Y236" s="40"/>
      <c r="Z236" s="40"/>
      <c r="AA236" s="40"/>
      <c r="AB236" s="40"/>
      <c r="AC236" s="40"/>
      <c r="AD236" s="40"/>
      <c r="AE236" s="40"/>
      <c r="AT236" s="19" t="s">
        <v>227</v>
      </c>
      <c r="AU236" s="19" t="s">
        <v>86</v>
      </c>
    </row>
    <row r="237" s="2" customFormat="1">
      <c r="A237" s="40"/>
      <c r="B237" s="41"/>
      <c r="C237" s="42"/>
      <c r="D237" s="234" t="s">
        <v>229</v>
      </c>
      <c r="E237" s="42"/>
      <c r="F237" s="235" t="s">
        <v>3284</v>
      </c>
      <c r="G237" s="42"/>
      <c r="H237" s="42"/>
      <c r="I237" s="231"/>
      <c r="J237" s="42"/>
      <c r="K237" s="42"/>
      <c r="L237" s="46"/>
      <c r="M237" s="232"/>
      <c r="N237" s="233"/>
      <c r="O237" s="86"/>
      <c r="P237" s="86"/>
      <c r="Q237" s="86"/>
      <c r="R237" s="86"/>
      <c r="S237" s="86"/>
      <c r="T237" s="87"/>
      <c r="U237" s="40"/>
      <c r="V237" s="40"/>
      <c r="W237" s="40"/>
      <c r="X237" s="40"/>
      <c r="Y237" s="40"/>
      <c r="Z237" s="40"/>
      <c r="AA237" s="40"/>
      <c r="AB237" s="40"/>
      <c r="AC237" s="40"/>
      <c r="AD237" s="40"/>
      <c r="AE237" s="40"/>
      <c r="AT237" s="19" t="s">
        <v>229</v>
      </c>
      <c r="AU237" s="19" t="s">
        <v>86</v>
      </c>
    </row>
    <row r="238" s="14" customFormat="1">
      <c r="A238" s="14"/>
      <c r="B238" s="246"/>
      <c r="C238" s="247"/>
      <c r="D238" s="229" t="s">
        <v>231</v>
      </c>
      <c r="E238" s="248" t="s">
        <v>19</v>
      </c>
      <c r="F238" s="249" t="s">
        <v>3154</v>
      </c>
      <c r="G238" s="247"/>
      <c r="H238" s="250">
        <v>10.621</v>
      </c>
      <c r="I238" s="251"/>
      <c r="J238" s="247"/>
      <c r="K238" s="247"/>
      <c r="L238" s="252"/>
      <c r="M238" s="253"/>
      <c r="N238" s="254"/>
      <c r="O238" s="254"/>
      <c r="P238" s="254"/>
      <c r="Q238" s="254"/>
      <c r="R238" s="254"/>
      <c r="S238" s="254"/>
      <c r="T238" s="255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56" t="s">
        <v>231</v>
      </c>
      <c r="AU238" s="256" t="s">
        <v>86</v>
      </c>
      <c r="AV238" s="14" t="s">
        <v>86</v>
      </c>
      <c r="AW238" s="14" t="s">
        <v>37</v>
      </c>
      <c r="AX238" s="14" t="s">
        <v>84</v>
      </c>
      <c r="AY238" s="256" t="s">
        <v>219</v>
      </c>
    </row>
    <row r="239" s="2" customFormat="1" ht="16.5" customHeight="1">
      <c r="A239" s="40"/>
      <c r="B239" s="41"/>
      <c r="C239" s="216" t="s">
        <v>444</v>
      </c>
      <c r="D239" s="216" t="s">
        <v>221</v>
      </c>
      <c r="E239" s="217" t="s">
        <v>3285</v>
      </c>
      <c r="F239" s="218" t="s">
        <v>3286</v>
      </c>
      <c r="G239" s="219" t="s">
        <v>148</v>
      </c>
      <c r="H239" s="220">
        <v>3.637</v>
      </c>
      <c r="I239" s="221"/>
      <c r="J239" s="222">
        <f>ROUND(I239*H239,2)</f>
        <v>0</v>
      </c>
      <c r="K239" s="218" t="s">
        <v>224</v>
      </c>
      <c r="L239" s="46"/>
      <c r="M239" s="223" t="s">
        <v>19</v>
      </c>
      <c r="N239" s="224" t="s">
        <v>47</v>
      </c>
      <c r="O239" s="86"/>
      <c r="P239" s="225">
        <f>O239*H239</f>
        <v>0</v>
      </c>
      <c r="Q239" s="225">
        <v>0</v>
      </c>
      <c r="R239" s="225">
        <f>Q239*H239</f>
        <v>0</v>
      </c>
      <c r="S239" s="225">
        <v>0</v>
      </c>
      <c r="T239" s="226">
        <f>S239*H239</f>
        <v>0</v>
      </c>
      <c r="U239" s="40"/>
      <c r="V239" s="40"/>
      <c r="W239" s="40"/>
      <c r="X239" s="40"/>
      <c r="Y239" s="40"/>
      <c r="Z239" s="40"/>
      <c r="AA239" s="40"/>
      <c r="AB239" s="40"/>
      <c r="AC239" s="40"/>
      <c r="AD239" s="40"/>
      <c r="AE239" s="40"/>
      <c r="AR239" s="227" t="s">
        <v>225</v>
      </c>
      <c r="AT239" s="227" t="s">
        <v>221</v>
      </c>
      <c r="AU239" s="227" t="s">
        <v>86</v>
      </c>
      <c r="AY239" s="19" t="s">
        <v>219</v>
      </c>
      <c r="BE239" s="228">
        <f>IF(N239="základní",J239,0)</f>
        <v>0</v>
      </c>
      <c r="BF239" s="228">
        <f>IF(N239="snížená",J239,0)</f>
        <v>0</v>
      </c>
      <c r="BG239" s="228">
        <f>IF(N239="zákl. přenesená",J239,0)</f>
        <v>0</v>
      </c>
      <c r="BH239" s="228">
        <f>IF(N239="sníž. přenesená",J239,0)</f>
        <v>0</v>
      </c>
      <c r="BI239" s="228">
        <f>IF(N239="nulová",J239,0)</f>
        <v>0</v>
      </c>
      <c r="BJ239" s="19" t="s">
        <v>84</v>
      </c>
      <c r="BK239" s="228">
        <f>ROUND(I239*H239,2)</f>
        <v>0</v>
      </c>
      <c r="BL239" s="19" t="s">
        <v>225</v>
      </c>
      <c r="BM239" s="227" t="s">
        <v>3287</v>
      </c>
    </row>
    <row r="240" s="2" customFormat="1">
      <c r="A240" s="40"/>
      <c r="B240" s="41"/>
      <c r="C240" s="42"/>
      <c r="D240" s="229" t="s">
        <v>227</v>
      </c>
      <c r="E240" s="42"/>
      <c r="F240" s="230" t="s">
        <v>3288</v>
      </c>
      <c r="G240" s="42"/>
      <c r="H240" s="42"/>
      <c r="I240" s="231"/>
      <c r="J240" s="42"/>
      <c r="K240" s="42"/>
      <c r="L240" s="46"/>
      <c r="M240" s="232"/>
      <c r="N240" s="233"/>
      <c r="O240" s="86"/>
      <c r="P240" s="86"/>
      <c r="Q240" s="86"/>
      <c r="R240" s="86"/>
      <c r="S240" s="86"/>
      <c r="T240" s="87"/>
      <c r="U240" s="40"/>
      <c r="V240" s="40"/>
      <c r="W240" s="40"/>
      <c r="X240" s="40"/>
      <c r="Y240" s="40"/>
      <c r="Z240" s="40"/>
      <c r="AA240" s="40"/>
      <c r="AB240" s="40"/>
      <c r="AC240" s="40"/>
      <c r="AD240" s="40"/>
      <c r="AE240" s="40"/>
      <c r="AT240" s="19" t="s">
        <v>227</v>
      </c>
      <c r="AU240" s="19" t="s">
        <v>86</v>
      </c>
    </row>
    <row r="241" s="2" customFormat="1">
      <c r="A241" s="40"/>
      <c r="B241" s="41"/>
      <c r="C241" s="42"/>
      <c r="D241" s="234" t="s">
        <v>229</v>
      </c>
      <c r="E241" s="42"/>
      <c r="F241" s="235" t="s">
        <v>3289</v>
      </c>
      <c r="G241" s="42"/>
      <c r="H241" s="42"/>
      <c r="I241" s="231"/>
      <c r="J241" s="42"/>
      <c r="K241" s="42"/>
      <c r="L241" s="46"/>
      <c r="M241" s="232"/>
      <c r="N241" s="233"/>
      <c r="O241" s="86"/>
      <c r="P241" s="86"/>
      <c r="Q241" s="86"/>
      <c r="R241" s="86"/>
      <c r="S241" s="86"/>
      <c r="T241" s="87"/>
      <c r="U241" s="40"/>
      <c r="V241" s="40"/>
      <c r="W241" s="40"/>
      <c r="X241" s="40"/>
      <c r="Y241" s="40"/>
      <c r="Z241" s="40"/>
      <c r="AA241" s="40"/>
      <c r="AB241" s="40"/>
      <c r="AC241" s="40"/>
      <c r="AD241" s="40"/>
      <c r="AE241" s="40"/>
      <c r="AT241" s="19" t="s">
        <v>229</v>
      </c>
      <c r="AU241" s="19" t="s">
        <v>86</v>
      </c>
    </row>
    <row r="242" s="14" customFormat="1">
      <c r="A242" s="14"/>
      <c r="B242" s="246"/>
      <c r="C242" s="247"/>
      <c r="D242" s="229" t="s">
        <v>231</v>
      </c>
      <c r="E242" s="248" t="s">
        <v>19</v>
      </c>
      <c r="F242" s="249" t="s">
        <v>3290</v>
      </c>
      <c r="G242" s="247"/>
      <c r="H242" s="250">
        <v>3.637</v>
      </c>
      <c r="I242" s="251"/>
      <c r="J242" s="247"/>
      <c r="K242" s="247"/>
      <c r="L242" s="252"/>
      <c r="M242" s="253"/>
      <c r="N242" s="254"/>
      <c r="O242" s="254"/>
      <c r="P242" s="254"/>
      <c r="Q242" s="254"/>
      <c r="R242" s="254"/>
      <c r="S242" s="254"/>
      <c r="T242" s="255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56" t="s">
        <v>231</v>
      </c>
      <c r="AU242" s="256" t="s">
        <v>86</v>
      </c>
      <c r="AV242" s="14" t="s">
        <v>86</v>
      </c>
      <c r="AW242" s="14" t="s">
        <v>37</v>
      </c>
      <c r="AX242" s="14" t="s">
        <v>76</v>
      </c>
      <c r="AY242" s="256" t="s">
        <v>219</v>
      </c>
    </row>
    <row r="243" s="15" customFormat="1">
      <c r="A243" s="15"/>
      <c r="B243" s="257"/>
      <c r="C243" s="258"/>
      <c r="D243" s="229" t="s">
        <v>231</v>
      </c>
      <c r="E243" s="259" t="s">
        <v>3157</v>
      </c>
      <c r="F243" s="260" t="s">
        <v>236</v>
      </c>
      <c r="G243" s="258"/>
      <c r="H243" s="261">
        <v>3.637</v>
      </c>
      <c r="I243" s="262"/>
      <c r="J243" s="258"/>
      <c r="K243" s="258"/>
      <c r="L243" s="263"/>
      <c r="M243" s="264"/>
      <c r="N243" s="265"/>
      <c r="O243" s="265"/>
      <c r="P243" s="265"/>
      <c r="Q243" s="265"/>
      <c r="R243" s="265"/>
      <c r="S243" s="265"/>
      <c r="T243" s="266"/>
      <c r="U243" s="15"/>
      <c r="V243" s="15"/>
      <c r="W243" s="15"/>
      <c r="X243" s="15"/>
      <c r="Y243" s="15"/>
      <c r="Z243" s="15"/>
      <c r="AA243" s="15"/>
      <c r="AB243" s="15"/>
      <c r="AC243" s="15"/>
      <c r="AD243" s="15"/>
      <c r="AE243" s="15"/>
      <c r="AT243" s="267" t="s">
        <v>231</v>
      </c>
      <c r="AU243" s="267" t="s">
        <v>86</v>
      </c>
      <c r="AV243" s="15" t="s">
        <v>225</v>
      </c>
      <c r="AW243" s="15" t="s">
        <v>37</v>
      </c>
      <c r="AX243" s="15" t="s">
        <v>84</v>
      </c>
      <c r="AY243" s="267" t="s">
        <v>219</v>
      </c>
    </row>
    <row r="244" s="2" customFormat="1" ht="16.5" customHeight="1">
      <c r="A244" s="40"/>
      <c r="B244" s="41"/>
      <c r="C244" s="216" t="s">
        <v>451</v>
      </c>
      <c r="D244" s="216" t="s">
        <v>221</v>
      </c>
      <c r="E244" s="217" t="s">
        <v>3291</v>
      </c>
      <c r="F244" s="218" t="s">
        <v>3292</v>
      </c>
      <c r="G244" s="219" t="s">
        <v>148</v>
      </c>
      <c r="H244" s="220">
        <v>3.637</v>
      </c>
      <c r="I244" s="221"/>
      <c r="J244" s="222">
        <f>ROUND(I244*H244,2)</f>
        <v>0</v>
      </c>
      <c r="K244" s="218" t="s">
        <v>224</v>
      </c>
      <c r="L244" s="46"/>
      <c r="M244" s="223" t="s">
        <v>19</v>
      </c>
      <c r="N244" s="224" t="s">
        <v>47</v>
      </c>
      <c r="O244" s="86"/>
      <c r="P244" s="225">
        <f>O244*H244</f>
        <v>0</v>
      </c>
      <c r="Q244" s="225">
        <v>0</v>
      </c>
      <c r="R244" s="225">
        <f>Q244*H244</f>
        <v>0</v>
      </c>
      <c r="S244" s="225">
        <v>0</v>
      </c>
      <c r="T244" s="226">
        <f>S244*H244</f>
        <v>0</v>
      </c>
      <c r="U244" s="40"/>
      <c r="V244" s="40"/>
      <c r="W244" s="40"/>
      <c r="X244" s="40"/>
      <c r="Y244" s="40"/>
      <c r="Z244" s="40"/>
      <c r="AA244" s="40"/>
      <c r="AB244" s="40"/>
      <c r="AC244" s="40"/>
      <c r="AD244" s="40"/>
      <c r="AE244" s="40"/>
      <c r="AR244" s="227" t="s">
        <v>225</v>
      </c>
      <c r="AT244" s="227" t="s">
        <v>221</v>
      </c>
      <c r="AU244" s="227" t="s">
        <v>86</v>
      </c>
      <c r="AY244" s="19" t="s">
        <v>219</v>
      </c>
      <c r="BE244" s="228">
        <f>IF(N244="základní",J244,0)</f>
        <v>0</v>
      </c>
      <c r="BF244" s="228">
        <f>IF(N244="snížená",J244,0)</f>
        <v>0</v>
      </c>
      <c r="BG244" s="228">
        <f>IF(N244="zákl. přenesená",J244,0)</f>
        <v>0</v>
      </c>
      <c r="BH244" s="228">
        <f>IF(N244="sníž. přenesená",J244,0)</f>
        <v>0</v>
      </c>
      <c r="BI244" s="228">
        <f>IF(N244="nulová",J244,0)</f>
        <v>0</v>
      </c>
      <c r="BJ244" s="19" t="s">
        <v>84</v>
      </c>
      <c r="BK244" s="228">
        <f>ROUND(I244*H244,2)</f>
        <v>0</v>
      </c>
      <c r="BL244" s="19" t="s">
        <v>225</v>
      </c>
      <c r="BM244" s="227" t="s">
        <v>3293</v>
      </c>
    </row>
    <row r="245" s="2" customFormat="1">
      <c r="A245" s="40"/>
      <c r="B245" s="41"/>
      <c r="C245" s="42"/>
      <c r="D245" s="229" t="s">
        <v>227</v>
      </c>
      <c r="E245" s="42"/>
      <c r="F245" s="230" t="s">
        <v>3294</v>
      </c>
      <c r="G245" s="42"/>
      <c r="H245" s="42"/>
      <c r="I245" s="231"/>
      <c r="J245" s="42"/>
      <c r="K245" s="42"/>
      <c r="L245" s="46"/>
      <c r="M245" s="232"/>
      <c r="N245" s="233"/>
      <c r="O245" s="86"/>
      <c r="P245" s="86"/>
      <c r="Q245" s="86"/>
      <c r="R245" s="86"/>
      <c r="S245" s="86"/>
      <c r="T245" s="87"/>
      <c r="U245" s="40"/>
      <c r="V245" s="40"/>
      <c r="W245" s="40"/>
      <c r="X245" s="40"/>
      <c r="Y245" s="40"/>
      <c r="Z245" s="40"/>
      <c r="AA245" s="40"/>
      <c r="AB245" s="40"/>
      <c r="AC245" s="40"/>
      <c r="AD245" s="40"/>
      <c r="AE245" s="40"/>
      <c r="AT245" s="19" t="s">
        <v>227</v>
      </c>
      <c r="AU245" s="19" t="s">
        <v>86</v>
      </c>
    </row>
    <row r="246" s="2" customFormat="1">
      <c r="A246" s="40"/>
      <c r="B246" s="41"/>
      <c r="C246" s="42"/>
      <c r="D246" s="234" t="s">
        <v>229</v>
      </c>
      <c r="E246" s="42"/>
      <c r="F246" s="235" t="s">
        <v>3295</v>
      </c>
      <c r="G246" s="42"/>
      <c r="H246" s="42"/>
      <c r="I246" s="231"/>
      <c r="J246" s="42"/>
      <c r="K246" s="42"/>
      <c r="L246" s="46"/>
      <c r="M246" s="232"/>
      <c r="N246" s="233"/>
      <c r="O246" s="86"/>
      <c r="P246" s="86"/>
      <c r="Q246" s="86"/>
      <c r="R246" s="86"/>
      <c r="S246" s="86"/>
      <c r="T246" s="87"/>
      <c r="U246" s="40"/>
      <c r="V246" s="40"/>
      <c r="W246" s="40"/>
      <c r="X246" s="40"/>
      <c r="Y246" s="40"/>
      <c r="Z246" s="40"/>
      <c r="AA246" s="40"/>
      <c r="AB246" s="40"/>
      <c r="AC246" s="40"/>
      <c r="AD246" s="40"/>
      <c r="AE246" s="40"/>
      <c r="AT246" s="19" t="s">
        <v>229</v>
      </c>
      <c r="AU246" s="19" t="s">
        <v>86</v>
      </c>
    </row>
    <row r="247" s="14" customFormat="1">
      <c r="A247" s="14"/>
      <c r="B247" s="246"/>
      <c r="C247" s="247"/>
      <c r="D247" s="229" t="s">
        <v>231</v>
      </c>
      <c r="E247" s="248" t="s">
        <v>19</v>
      </c>
      <c r="F247" s="249" t="s">
        <v>3157</v>
      </c>
      <c r="G247" s="247"/>
      <c r="H247" s="250">
        <v>3.637</v>
      </c>
      <c r="I247" s="251"/>
      <c r="J247" s="247"/>
      <c r="K247" s="247"/>
      <c r="L247" s="252"/>
      <c r="M247" s="253"/>
      <c r="N247" s="254"/>
      <c r="O247" s="254"/>
      <c r="P247" s="254"/>
      <c r="Q247" s="254"/>
      <c r="R247" s="254"/>
      <c r="S247" s="254"/>
      <c r="T247" s="255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56" t="s">
        <v>231</v>
      </c>
      <c r="AU247" s="256" t="s">
        <v>86</v>
      </c>
      <c r="AV247" s="14" t="s">
        <v>86</v>
      </c>
      <c r="AW247" s="14" t="s">
        <v>37</v>
      </c>
      <c r="AX247" s="14" t="s">
        <v>84</v>
      </c>
      <c r="AY247" s="256" t="s">
        <v>219</v>
      </c>
    </row>
    <row r="248" s="12" customFormat="1" ht="22.8" customHeight="1">
      <c r="A248" s="12"/>
      <c r="B248" s="200"/>
      <c r="C248" s="201"/>
      <c r="D248" s="202" t="s">
        <v>75</v>
      </c>
      <c r="E248" s="214" t="s">
        <v>86</v>
      </c>
      <c r="F248" s="214" t="s">
        <v>692</v>
      </c>
      <c r="G248" s="201"/>
      <c r="H248" s="201"/>
      <c r="I248" s="204"/>
      <c r="J248" s="215">
        <f>BK248</f>
        <v>0</v>
      </c>
      <c r="K248" s="201"/>
      <c r="L248" s="206"/>
      <c r="M248" s="207"/>
      <c r="N248" s="208"/>
      <c r="O248" s="208"/>
      <c r="P248" s="209">
        <f>SUM(P249:P260)</f>
        <v>0</v>
      </c>
      <c r="Q248" s="208"/>
      <c r="R248" s="209">
        <f>SUM(R249:R260)</f>
        <v>7.9823399999999998</v>
      </c>
      <c r="S248" s="208"/>
      <c r="T248" s="210">
        <f>SUM(T249:T260)</f>
        <v>0</v>
      </c>
      <c r="U248" s="12"/>
      <c r="V248" s="12"/>
      <c r="W248" s="12"/>
      <c r="X248" s="12"/>
      <c r="Y248" s="12"/>
      <c r="Z248" s="12"/>
      <c r="AA248" s="12"/>
      <c r="AB248" s="12"/>
      <c r="AC248" s="12"/>
      <c r="AD248" s="12"/>
      <c r="AE248" s="12"/>
      <c r="AR248" s="211" t="s">
        <v>84</v>
      </c>
      <c r="AT248" s="212" t="s">
        <v>75</v>
      </c>
      <c r="AU248" s="212" t="s">
        <v>84</v>
      </c>
      <c r="AY248" s="211" t="s">
        <v>219</v>
      </c>
      <c r="BK248" s="213">
        <f>SUM(BK249:BK260)</f>
        <v>0</v>
      </c>
    </row>
    <row r="249" s="2" customFormat="1" ht="24.15" customHeight="1">
      <c r="A249" s="40"/>
      <c r="B249" s="41"/>
      <c r="C249" s="216" t="s">
        <v>457</v>
      </c>
      <c r="D249" s="216" t="s">
        <v>221</v>
      </c>
      <c r="E249" s="217" t="s">
        <v>3296</v>
      </c>
      <c r="F249" s="218" t="s">
        <v>3297</v>
      </c>
      <c r="G249" s="219" t="s">
        <v>158</v>
      </c>
      <c r="H249" s="220">
        <v>30</v>
      </c>
      <c r="I249" s="221"/>
      <c r="J249" s="222">
        <f>ROUND(I249*H249,2)</f>
        <v>0</v>
      </c>
      <c r="K249" s="218" t="s">
        <v>224</v>
      </c>
      <c r="L249" s="46"/>
      <c r="M249" s="223" t="s">
        <v>19</v>
      </c>
      <c r="N249" s="224" t="s">
        <v>47</v>
      </c>
      <c r="O249" s="86"/>
      <c r="P249" s="225">
        <f>O249*H249</f>
        <v>0</v>
      </c>
      <c r="Q249" s="225">
        <v>0.16127</v>
      </c>
      <c r="R249" s="225">
        <f>Q249*H249</f>
        <v>4.8380999999999998</v>
      </c>
      <c r="S249" s="225">
        <v>0</v>
      </c>
      <c r="T249" s="226">
        <f>S249*H249</f>
        <v>0</v>
      </c>
      <c r="U249" s="40"/>
      <c r="V249" s="40"/>
      <c r="W249" s="40"/>
      <c r="X249" s="40"/>
      <c r="Y249" s="40"/>
      <c r="Z249" s="40"/>
      <c r="AA249" s="40"/>
      <c r="AB249" s="40"/>
      <c r="AC249" s="40"/>
      <c r="AD249" s="40"/>
      <c r="AE249" s="40"/>
      <c r="AR249" s="227" t="s">
        <v>225</v>
      </c>
      <c r="AT249" s="227" t="s">
        <v>221</v>
      </c>
      <c r="AU249" s="227" t="s">
        <v>86</v>
      </c>
      <c r="AY249" s="19" t="s">
        <v>219</v>
      </c>
      <c r="BE249" s="228">
        <f>IF(N249="základní",J249,0)</f>
        <v>0</v>
      </c>
      <c r="BF249" s="228">
        <f>IF(N249="snížená",J249,0)</f>
        <v>0</v>
      </c>
      <c r="BG249" s="228">
        <f>IF(N249="zákl. přenesená",J249,0)</f>
        <v>0</v>
      </c>
      <c r="BH249" s="228">
        <f>IF(N249="sníž. přenesená",J249,0)</f>
        <v>0</v>
      </c>
      <c r="BI249" s="228">
        <f>IF(N249="nulová",J249,0)</f>
        <v>0</v>
      </c>
      <c r="BJ249" s="19" t="s">
        <v>84</v>
      </c>
      <c r="BK249" s="228">
        <f>ROUND(I249*H249,2)</f>
        <v>0</v>
      </c>
      <c r="BL249" s="19" t="s">
        <v>225</v>
      </c>
      <c r="BM249" s="227" t="s">
        <v>3298</v>
      </c>
    </row>
    <row r="250" s="2" customFormat="1">
      <c r="A250" s="40"/>
      <c r="B250" s="41"/>
      <c r="C250" s="42"/>
      <c r="D250" s="229" t="s">
        <v>227</v>
      </c>
      <c r="E250" s="42"/>
      <c r="F250" s="230" t="s">
        <v>3299</v>
      </c>
      <c r="G250" s="42"/>
      <c r="H250" s="42"/>
      <c r="I250" s="231"/>
      <c r="J250" s="42"/>
      <c r="K250" s="42"/>
      <c r="L250" s="46"/>
      <c r="M250" s="232"/>
      <c r="N250" s="233"/>
      <c r="O250" s="86"/>
      <c r="P250" s="86"/>
      <c r="Q250" s="86"/>
      <c r="R250" s="86"/>
      <c r="S250" s="86"/>
      <c r="T250" s="87"/>
      <c r="U250" s="40"/>
      <c r="V250" s="40"/>
      <c r="W250" s="40"/>
      <c r="X250" s="40"/>
      <c r="Y250" s="40"/>
      <c r="Z250" s="40"/>
      <c r="AA250" s="40"/>
      <c r="AB250" s="40"/>
      <c r="AC250" s="40"/>
      <c r="AD250" s="40"/>
      <c r="AE250" s="40"/>
      <c r="AT250" s="19" t="s">
        <v>227</v>
      </c>
      <c r="AU250" s="19" t="s">
        <v>86</v>
      </c>
    </row>
    <row r="251" s="2" customFormat="1">
      <c r="A251" s="40"/>
      <c r="B251" s="41"/>
      <c r="C251" s="42"/>
      <c r="D251" s="234" t="s">
        <v>229</v>
      </c>
      <c r="E251" s="42"/>
      <c r="F251" s="235" t="s">
        <v>3300</v>
      </c>
      <c r="G251" s="42"/>
      <c r="H251" s="42"/>
      <c r="I251" s="231"/>
      <c r="J251" s="42"/>
      <c r="K251" s="42"/>
      <c r="L251" s="46"/>
      <c r="M251" s="232"/>
      <c r="N251" s="233"/>
      <c r="O251" s="86"/>
      <c r="P251" s="86"/>
      <c r="Q251" s="86"/>
      <c r="R251" s="86"/>
      <c r="S251" s="86"/>
      <c r="T251" s="87"/>
      <c r="U251" s="40"/>
      <c r="V251" s="40"/>
      <c r="W251" s="40"/>
      <c r="X251" s="40"/>
      <c r="Y251" s="40"/>
      <c r="Z251" s="40"/>
      <c r="AA251" s="40"/>
      <c r="AB251" s="40"/>
      <c r="AC251" s="40"/>
      <c r="AD251" s="40"/>
      <c r="AE251" s="40"/>
      <c r="AT251" s="19" t="s">
        <v>229</v>
      </c>
      <c r="AU251" s="19" t="s">
        <v>86</v>
      </c>
    </row>
    <row r="252" s="13" customFormat="1">
      <c r="A252" s="13"/>
      <c r="B252" s="236"/>
      <c r="C252" s="237"/>
      <c r="D252" s="229" t="s">
        <v>231</v>
      </c>
      <c r="E252" s="238" t="s">
        <v>19</v>
      </c>
      <c r="F252" s="239" t="s">
        <v>232</v>
      </c>
      <c r="G252" s="237"/>
      <c r="H252" s="238" t="s">
        <v>19</v>
      </c>
      <c r="I252" s="240"/>
      <c r="J252" s="237"/>
      <c r="K252" s="237"/>
      <c r="L252" s="241"/>
      <c r="M252" s="242"/>
      <c r="N252" s="243"/>
      <c r="O252" s="243"/>
      <c r="P252" s="243"/>
      <c r="Q252" s="243"/>
      <c r="R252" s="243"/>
      <c r="S252" s="243"/>
      <c r="T252" s="244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45" t="s">
        <v>231</v>
      </c>
      <c r="AU252" s="245" t="s">
        <v>86</v>
      </c>
      <c r="AV252" s="13" t="s">
        <v>84</v>
      </c>
      <c r="AW252" s="13" t="s">
        <v>37</v>
      </c>
      <c r="AX252" s="13" t="s">
        <v>76</v>
      </c>
      <c r="AY252" s="245" t="s">
        <v>219</v>
      </c>
    </row>
    <row r="253" s="14" customFormat="1">
      <c r="A253" s="14"/>
      <c r="B253" s="246"/>
      <c r="C253" s="247"/>
      <c r="D253" s="229" t="s">
        <v>231</v>
      </c>
      <c r="E253" s="248" t="s">
        <v>19</v>
      </c>
      <c r="F253" s="249" t="s">
        <v>3301</v>
      </c>
      <c r="G253" s="247"/>
      <c r="H253" s="250">
        <v>30</v>
      </c>
      <c r="I253" s="251"/>
      <c r="J253" s="247"/>
      <c r="K253" s="247"/>
      <c r="L253" s="252"/>
      <c r="M253" s="253"/>
      <c r="N253" s="254"/>
      <c r="O253" s="254"/>
      <c r="P253" s="254"/>
      <c r="Q253" s="254"/>
      <c r="R253" s="254"/>
      <c r="S253" s="254"/>
      <c r="T253" s="255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56" t="s">
        <v>231</v>
      </c>
      <c r="AU253" s="256" t="s">
        <v>86</v>
      </c>
      <c r="AV253" s="14" t="s">
        <v>86</v>
      </c>
      <c r="AW253" s="14" t="s">
        <v>37</v>
      </c>
      <c r="AX253" s="14" t="s">
        <v>84</v>
      </c>
      <c r="AY253" s="256" t="s">
        <v>219</v>
      </c>
    </row>
    <row r="254" s="2" customFormat="1" ht="16.5" customHeight="1">
      <c r="A254" s="40"/>
      <c r="B254" s="41"/>
      <c r="C254" s="216" t="s">
        <v>464</v>
      </c>
      <c r="D254" s="216" t="s">
        <v>221</v>
      </c>
      <c r="E254" s="217" t="s">
        <v>3302</v>
      </c>
      <c r="F254" s="218" t="s">
        <v>3303</v>
      </c>
      <c r="G254" s="219" t="s">
        <v>148</v>
      </c>
      <c r="H254" s="220">
        <v>1.5880000000000001</v>
      </c>
      <c r="I254" s="221"/>
      <c r="J254" s="222">
        <f>ROUND(I254*H254,2)</f>
        <v>0</v>
      </c>
      <c r="K254" s="218" t="s">
        <v>224</v>
      </c>
      <c r="L254" s="46"/>
      <c r="M254" s="223" t="s">
        <v>19</v>
      </c>
      <c r="N254" s="224" t="s">
        <v>47</v>
      </c>
      <c r="O254" s="86"/>
      <c r="P254" s="225">
        <f>O254*H254</f>
        <v>0</v>
      </c>
      <c r="Q254" s="225">
        <v>1.98</v>
      </c>
      <c r="R254" s="225">
        <f>Q254*H254</f>
        <v>3.1442399999999999</v>
      </c>
      <c r="S254" s="225">
        <v>0</v>
      </c>
      <c r="T254" s="226">
        <f>S254*H254</f>
        <v>0</v>
      </c>
      <c r="U254" s="40"/>
      <c r="V254" s="40"/>
      <c r="W254" s="40"/>
      <c r="X254" s="40"/>
      <c r="Y254" s="40"/>
      <c r="Z254" s="40"/>
      <c r="AA254" s="40"/>
      <c r="AB254" s="40"/>
      <c r="AC254" s="40"/>
      <c r="AD254" s="40"/>
      <c r="AE254" s="40"/>
      <c r="AR254" s="227" t="s">
        <v>225</v>
      </c>
      <c r="AT254" s="227" t="s">
        <v>221</v>
      </c>
      <c r="AU254" s="227" t="s">
        <v>86</v>
      </c>
      <c r="AY254" s="19" t="s">
        <v>219</v>
      </c>
      <c r="BE254" s="228">
        <f>IF(N254="základní",J254,0)</f>
        <v>0</v>
      </c>
      <c r="BF254" s="228">
        <f>IF(N254="snížená",J254,0)</f>
        <v>0</v>
      </c>
      <c r="BG254" s="228">
        <f>IF(N254="zákl. přenesená",J254,0)</f>
        <v>0</v>
      </c>
      <c r="BH254" s="228">
        <f>IF(N254="sníž. přenesená",J254,0)</f>
        <v>0</v>
      </c>
      <c r="BI254" s="228">
        <f>IF(N254="nulová",J254,0)</f>
        <v>0</v>
      </c>
      <c r="BJ254" s="19" t="s">
        <v>84</v>
      </c>
      <c r="BK254" s="228">
        <f>ROUND(I254*H254,2)</f>
        <v>0</v>
      </c>
      <c r="BL254" s="19" t="s">
        <v>225</v>
      </c>
      <c r="BM254" s="227" t="s">
        <v>3304</v>
      </c>
    </row>
    <row r="255" s="2" customFormat="1">
      <c r="A255" s="40"/>
      <c r="B255" s="41"/>
      <c r="C255" s="42"/>
      <c r="D255" s="229" t="s">
        <v>227</v>
      </c>
      <c r="E255" s="42"/>
      <c r="F255" s="230" t="s">
        <v>3305</v>
      </c>
      <c r="G255" s="42"/>
      <c r="H255" s="42"/>
      <c r="I255" s="231"/>
      <c r="J255" s="42"/>
      <c r="K255" s="42"/>
      <c r="L255" s="46"/>
      <c r="M255" s="232"/>
      <c r="N255" s="233"/>
      <c r="O255" s="86"/>
      <c r="P255" s="86"/>
      <c r="Q255" s="86"/>
      <c r="R255" s="86"/>
      <c r="S255" s="86"/>
      <c r="T255" s="87"/>
      <c r="U255" s="40"/>
      <c r="V255" s="40"/>
      <c r="W255" s="40"/>
      <c r="X255" s="40"/>
      <c r="Y255" s="40"/>
      <c r="Z255" s="40"/>
      <c r="AA255" s="40"/>
      <c r="AB255" s="40"/>
      <c r="AC255" s="40"/>
      <c r="AD255" s="40"/>
      <c r="AE255" s="40"/>
      <c r="AT255" s="19" t="s">
        <v>227</v>
      </c>
      <c r="AU255" s="19" t="s">
        <v>86</v>
      </c>
    </row>
    <row r="256" s="2" customFormat="1">
      <c r="A256" s="40"/>
      <c r="B256" s="41"/>
      <c r="C256" s="42"/>
      <c r="D256" s="234" t="s">
        <v>229</v>
      </c>
      <c r="E256" s="42"/>
      <c r="F256" s="235" t="s">
        <v>3306</v>
      </c>
      <c r="G256" s="42"/>
      <c r="H256" s="42"/>
      <c r="I256" s="231"/>
      <c r="J256" s="42"/>
      <c r="K256" s="42"/>
      <c r="L256" s="46"/>
      <c r="M256" s="232"/>
      <c r="N256" s="233"/>
      <c r="O256" s="86"/>
      <c r="P256" s="86"/>
      <c r="Q256" s="86"/>
      <c r="R256" s="86"/>
      <c r="S256" s="86"/>
      <c r="T256" s="87"/>
      <c r="U256" s="40"/>
      <c r="V256" s="40"/>
      <c r="W256" s="40"/>
      <c r="X256" s="40"/>
      <c r="Y256" s="40"/>
      <c r="Z256" s="40"/>
      <c r="AA256" s="40"/>
      <c r="AB256" s="40"/>
      <c r="AC256" s="40"/>
      <c r="AD256" s="40"/>
      <c r="AE256" s="40"/>
      <c r="AT256" s="19" t="s">
        <v>229</v>
      </c>
      <c r="AU256" s="19" t="s">
        <v>86</v>
      </c>
    </row>
    <row r="257" s="13" customFormat="1">
      <c r="A257" s="13"/>
      <c r="B257" s="236"/>
      <c r="C257" s="237"/>
      <c r="D257" s="229" t="s">
        <v>231</v>
      </c>
      <c r="E257" s="238" t="s">
        <v>19</v>
      </c>
      <c r="F257" s="239" t="s">
        <v>3229</v>
      </c>
      <c r="G257" s="237"/>
      <c r="H257" s="238" t="s">
        <v>19</v>
      </c>
      <c r="I257" s="240"/>
      <c r="J257" s="237"/>
      <c r="K257" s="237"/>
      <c r="L257" s="241"/>
      <c r="M257" s="242"/>
      <c r="N257" s="243"/>
      <c r="O257" s="243"/>
      <c r="P257" s="243"/>
      <c r="Q257" s="243"/>
      <c r="R257" s="243"/>
      <c r="S257" s="243"/>
      <c r="T257" s="244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45" t="s">
        <v>231</v>
      </c>
      <c r="AU257" s="245" t="s">
        <v>86</v>
      </c>
      <c r="AV257" s="13" t="s">
        <v>84</v>
      </c>
      <c r="AW257" s="13" t="s">
        <v>37</v>
      </c>
      <c r="AX257" s="13" t="s">
        <v>76</v>
      </c>
      <c r="AY257" s="245" t="s">
        <v>219</v>
      </c>
    </row>
    <row r="258" s="14" customFormat="1">
      <c r="A258" s="14"/>
      <c r="B258" s="246"/>
      <c r="C258" s="247"/>
      <c r="D258" s="229" t="s">
        <v>231</v>
      </c>
      <c r="E258" s="248" t="s">
        <v>19</v>
      </c>
      <c r="F258" s="249" t="s">
        <v>3307</v>
      </c>
      <c r="G258" s="247"/>
      <c r="H258" s="250">
        <v>0.79400000000000004</v>
      </c>
      <c r="I258" s="251"/>
      <c r="J258" s="247"/>
      <c r="K258" s="247"/>
      <c r="L258" s="252"/>
      <c r="M258" s="253"/>
      <c r="N258" s="254"/>
      <c r="O258" s="254"/>
      <c r="P258" s="254"/>
      <c r="Q258" s="254"/>
      <c r="R258" s="254"/>
      <c r="S258" s="254"/>
      <c r="T258" s="255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256" t="s">
        <v>231</v>
      </c>
      <c r="AU258" s="256" t="s">
        <v>86</v>
      </c>
      <c r="AV258" s="14" t="s">
        <v>86</v>
      </c>
      <c r="AW258" s="14" t="s">
        <v>37</v>
      </c>
      <c r="AX258" s="14" t="s">
        <v>76</v>
      </c>
      <c r="AY258" s="256" t="s">
        <v>219</v>
      </c>
    </row>
    <row r="259" s="14" customFormat="1">
      <c r="A259" s="14"/>
      <c r="B259" s="246"/>
      <c r="C259" s="247"/>
      <c r="D259" s="229" t="s">
        <v>231</v>
      </c>
      <c r="E259" s="248" t="s">
        <v>19</v>
      </c>
      <c r="F259" s="249" t="s">
        <v>3307</v>
      </c>
      <c r="G259" s="247"/>
      <c r="H259" s="250">
        <v>0.79400000000000004</v>
      </c>
      <c r="I259" s="251"/>
      <c r="J259" s="247"/>
      <c r="K259" s="247"/>
      <c r="L259" s="252"/>
      <c r="M259" s="253"/>
      <c r="N259" s="254"/>
      <c r="O259" s="254"/>
      <c r="P259" s="254"/>
      <c r="Q259" s="254"/>
      <c r="R259" s="254"/>
      <c r="S259" s="254"/>
      <c r="T259" s="255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56" t="s">
        <v>231</v>
      </c>
      <c r="AU259" s="256" t="s">
        <v>86</v>
      </c>
      <c r="AV259" s="14" t="s">
        <v>86</v>
      </c>
      <c r="AW259" s="14" t="s">
        <v>37</v>
      </c>
      <c r="AX259" s="14" t="s">
        <v>76</v>
      </c>
      <c r="AY259" s="256" t="s">
        <v>219</v>
      </c>
    </row>
    <row r="260" s="15" customFormat="1">
      <c r="A260" s="15"/>
      <c r="B260" s="257"/>
      <c r="C260" s="258"/>
      <c r="D260" s="229" t="s">
        <v>231</v>
      </c>
      <c r="E260" s="259" t="s">
        <v>19</v>
      </c>
      <c r="F260" s="260" t="s">
        <v>236</v>
      </c>
      <c r="G260" s="258"/>
      <c r="H260" s="261">
        <v>1.5880000000000001</v>
      </c>
      <c r="I260" s="262"/>
      <c r="J260" s="258"/>
      <c r="K260" s="258"/>
      <c r="L260" s="263"/>
      <c r="M260" s="264"/>
      <c r="N260" s="265"/>
      <c r="O260" s="265"/>
      <c r="P260" s="265"/>
      <c r="Q260" s="265"/>
      <c r="R260" s="265"/>
      <c r="S260" s="265"/>
      <c r="T260" s="266"/>
      <c r="U260" s="15"/>
      <c r="V260" s="15"/>
      <c r="W260" s="15"/>
      <c r="X260" s="15"/>
      <c r="Y260" s="15"/>
      <c r="Z260" s="15"/>
      <c r="AA260" s="15"/>
      <c r="AB260" s="15"/>
      <c r="AC260" s="15"/>
      <c r="AD260" s="15"/>
      <c r="AE260" s="15"/>
      <c r="AT260" s="267" t="s">
        <v>231</v>
      </c>
      <c r="AU260" s="267" t="s">
        <v>86</v>
      </c>
      <c r="AV260" s="15" t="s">
        <v>225</v>
      </c>
      <c r="AW260" s="15" t="s">
        <v>37</v>
      </c>
      <c r="AX260" s="15" t="s">
        <v>84</v>
      </c>
      <c r="AY260" s="267" t="s">
        <v>219</v>
      </c>
    </row>
    <row r="261" s="12" customFormat="1" ht="22.8" customHeight="1">
      <c r="A261" s="12"/>
      <c r="B261" s="200"/>
      <c r="C261" s="201"/>
      <c r="D261" s="202" t="s">
        <v>75</v>
      </c>
      <c r="E261" s="214" t="s">
        <v>111</v>
      </c>
      <c r="F261" s="214" t="s">
        <v>1097</v>
      </c>
      <c r="G261" s="201"/>
      <c r="H261" s="201"/>
      <c r="I261" s="204"/>
      <c r="J261" s="215">
        <f>BK261</f>
        <v>0</v>
      </c>
      <c r="K261" s="201"/>
      <c r="L261" s="206"/>
      <c r="M261" s="207"/>
      <c r="N261" s="208"/>
      <c r="O261" s="208"/>
      <c r="P261" s="209">
        <f>SUM(P262:P372)</f>
        <v>0</v>
      </c>
      <c r="Q261" s="208"/>
      <c r="R261" s="209">
        <f>SUM(R262:R372)</f>
        <v>5.0971909999999996</v>
      </c>
      <c r="S261" s="208"/>
      <c r="T261" s="210">
        <f>SUM(T262:T372)</f>
        <v>0</v>
      </c>
      <c r="U261" s="12"/>
      <c r="V261" s="12"/>
      <c r="W261" s="12"/>
      <c r="X261" s="12"/>
      <c r="Y261" s="12"/>
      <c r="Z261" s="12"/>
      <c r="AA261" s="12"/>
      <c r="AB261" s="12"/>
      <c r="AC261" s="12"/>
      <c r="AD261" s="12"/>
      <c r="AE261" s="12"/>
      <c r="AR261" s="211" t="s">
        <v>84</v>
      </c>
      <c r="AT261" s="212" t="s">
        <v>75</v>
      </c>
      <c r="AU261" s="212" t="s">
        <v>84</v>
      </c>
      <c r="AY261" s="211" t="s">
        <v>219</v>
      </c>
      <c r="BK261" s="213">
        <f>SUM(BK262:BK372)</f>
        <v>0</v>
      </c>
    </row>
    <row r="262" s="2" customFormat="1" ht="16.5" customHeight="1">
      <c r="A262" s="40"/>
      <c r="B262" s="41"/>
      <c r="C262" s="216" t="s">
        <v>473</v>
      </c>
      <c r="D262" s="216" t="s">
        <v>221</v>
      </c>
      <c r="E262" s="217" t="s">
        <v>1108</v>
      </c>
      <c r="F262" s="218" t="s">
        <v>3308</v>
      </c>
      <c r="G262" s="219" t="s">
        <v>148</v>
      </c>
      <c r="H262" s="220">
        <v>4.718</v>
      </c>
      <c r="I262" s="221"/>
      <c r="J262" s="222">
        <f>ROUND(I262*H262,2)</f>
        <v>0</v>
      </c>
      <c r="K262" s="218" t="s">
        <v>19</v>
      </c>
      <c r="L262" s="46"/>
      <c r="M262" s="223" t="s">
        <v>19</v>
      </c>
      <c r="N262" s="224" t="s">
        <v>47</v>
      </c>
      <c r="O262" s="86"/>
      <c r="P262" s="225">
        <f>O262*H262</f>
        <v>0</v>
      </c>
      <c r="Q262" s="225">
        <v>0</v>
      </c>
      <c r="R262" s="225">
        <f>Q262*H262</f>
        <v>0</v>
      </c>
      <c r="S262" s="225">
        <v>0</v>
      </c>
      <c r="T262" s="226">
        <f>S262*H262</f>
        <v>0</v>
      </c>
      <c r="U262" s="40"/>
      <c r="V262" s="40"/>
      <c r="W262" s="40"/>
      <c r="X262" s="40"/>
      <c r="Y262" s="40"/>
      <c r="Z262" s="40"/>
      <c r="AA262" s="40"/>
      <c r="AB262" s="40"/>
      <c r="AC262" s="40"/>
      <c r="AD262" s="40"/>
      <c r="AE262" s="40"/>
      <c r="AR262" s="227" t="s">
        <v>225</v>
      </c>
      <c r="AT262" s="227" t="s">
        <v>221</v>
      </c>
      <c r="AU262" s="227" t="s">
        <v>86</v>
      </c>
      <c r="AY262" s="19" t="s">
        <v>219</v>
      </c>
      <c r="BE262" s="228">
        <f>IF(N262="základní",J262,0)</f>
        <v>0</v>
      </c>
      <c r="BF262" s="228">
        <f>IF(N262="snížená",J262,0)</f>
        <v>0</v>
      </c>
      <c r="BG262" s="228">
        <f>IF(N262="zákl. přenesená",J262,0)</f>
        <v>0</v>
      </c>
      <c r="BH262" s="228">
        <f>IF(N262="sníž. přenesená",J262,0)</f>
        <v>0</v>
      </c>
      <c r="BI262" s="228">
        <f>IF(N262="nulová",J262,0)</f>
        <v>0</v>
      </c>
      <c r="BJ262" s="19" t="s">
        <v>84</v>
      </c>
      <c r="BK262" s="228">
        <f>ROUND(I262*H262,2)</f>
        <v>0</v>
      </c>
      <c r="BL262" s="19" t="s">
        <v>225</v>
      </c>
      <c r="BM262" s="227" t="s">
        <v>3309</v>
      </c>
    </row>
    <row r="263" s="2" customFormat="1">
      <c r="A263" s="40"/>
      <c r="B263" s="41"/>
      <c r="C263" s="42"/>
      <c r="D263" s="229" t="s">
        <v>227</v>
      </c>
      <c r="E263" s="42"/>
      <c r="F263" s="230" t="s">
        <v>3310</v>
      </c>
      <c r="G263" s="42"/>
      <c r="H263" s="42"/>
      <c r="I263" s="231"/>
      <c r="J263" s="42"/>
      <c r="K263" s="42"/>
      <c r="L263" s="46"/>
      <c r="M263" s="232"/>
      <c r="N263" s="233"/>
      <c r="O263" s="86"/>
      <c r="P263" s="86"/>
      <c r="Q263" s="86"/>
      <c r="R263" s="86"/>
      <c r="S263" s="86"/>
      <c r="T263" s="87"/>
      <c r="U263" s="40"/>
      <c r="V263" s="40"/>
      <c r="W263" s="40"/>
      <c r="X263" s="40"/>
      <c r="Y263" s="40"/>
      <c r="Z263" s="40"/>
      <c r="AA263" s="40"/>
      <c r="AB263" s="40"/>
      <c r="AC263" s="40"/>
      <c r="AD263" s="40"/>
      <c r="AE263" s="40"/>
      <c r="AT263" s="19" t="s">
        <v>227</v>
      </c>
      <c r="AU263" s="19" t="s">
        <v>86</v>
      </c>
    </row>
    <row r="264" s="13" customFormat="1">
      <c r="A264" s="13"/>
      <c r="B264" s="236"/>
      <c r="C264" s="237"/>
      <c r="D264" s="229" t="s">
        <v>231</v>
      </c>
      <c r="E264" s="238" t="s">
        <v>19</v>
      </c>
      <c r="F264" s="239" t="s">
        <v>3311</v>
      </c>
      <c r="G264" s="237"/>
      <c r="H264" s="238" t="s">
        <v>19</v>
      </c>
      <c r="I264" s="240"/>
      <c r="J264" s="237"/>
      <c r="K264" s="237"/>
      <c r="L264" s="241"/>
      <c r="M264" s="242"/>
      <c r="N264" s="243"/>
      <c r="O264" s="243"/>
      <c r="P264" s="243"/>
      <c r="Q264" s="243"/>
      <c r="R264" s="243"/>
      <c r="S264" s="243"/>
      <c r="T264" s="244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45" t="s">
        <v>231</v>
      </c>
      <c r="AU264" s="245" t="s">
        <v>86</v>
      </c>
      <c r="AV264" s="13" t="s">
        <v>84</v>
      </c>
      <c r="AW264" s="13" t="s">
        <v>37</v>
      </c>
      <c r="AX264" s="13" t="s">
        <v>76</v>
      </c>
      <c r="AY264" s="245" t="s">
        <v>219</v>
      </c>
    </row>
    <row r="265" s="14" customFormat="1">
      <c r="A265" s="14"/>
      <c r="B265" s="246"/>
      <c r="C265" s="247"/>
      <c r="D265" s="229" t="s">
        <v>231</v>
      </c>
      <c r="E265" s="248" t="s">
        <v>19</v>
      </c>
      <c r="F265" s="249" t="s">
        <v>3312</v>
      </c>
      <c r="G265" s="247"/>
      <c r="H265" s="250">
        <v>2.641</v>
      </c>
      <c r="I265" s="251"/>
      <c r="J265" s="247"/>
      <c r="K265" s="247"/>
      <c r="L265" s="252"/>
      <c r="M265" s="253"/>
      <c r="N265" s="254"/>
      <c r="O265" s="254"/>
      <c r="P265" s="254"/>
      <c r="Q265" s="254"/>
      <c r="R265" s="254"/>
      <c r="S265" s="254"/>
      <c r="T265" s="255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T265" s="256" t="s">
        <v>231</v>
      </c>
      <c r="AU265" s="256" t="s">
        <v>86</v>
      </c>
      <c r="AV265" s="14" t="s">
        <v>86</v>
      </c>
      <c r="AW265" s="14" t="s">
        <v>37</v>
      </c>
      <c r="AX265" s="14" t="s">
        <v>76</v>
      </c>
      <c r="AY265" s="256" t="s">
        <v>219</v>
      </c>
    </row>
    <row r="266" s="14" customFormat="1">
      <c r="A266" s="14"/>
      <c r="B266" s="246"/>
      <c r="C266" s="247"/>
      <c r="D266" s="229" t="s">
        <v>231</v>
      </c>
      <c r="E266" s="248" t="s">
        <v>19</v>
      </c>
      <c r="F266" s="249" t="s">
        <v>3313</v>
      </c>
      <c r="G266" s="247"/>
      <c r="H266" s="250">
        <v>0.69899999999999995</v>
      </c>
      <c r="I266" s="251"/>
      <c r="J266" s="247"/>
      <c r="K266" s="247"/>
      <c r="L266" s="252"/>
      <c r="M266" s="253"/>
      <c r="N266" s="254"/>
      <c r="O266" s="254"/>
      <c r="P266" s="254"/>
      <c r="Q266" s="254"/>
      <c r="R266" s="254"/>
      <c r="S266" s="254"/>
      <c r="T266" s="255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256" t="s">
        <v>231</v>
      </c>
      <c r="AU266" s="256" t="s">
        <v>86</v>
      </c>
      <c r="AV266" s="14" t="s">
        <v>86</v>
      </c>
      <c r="AW266" s="14" t="s">
        <v>37</v>
      </c>
      <c r="AX266" s="14" t="s">
        <v>76</v>
      </c>
      <c r="AY266" s="256" t="s">
        <v>219</v>
      </c>
    </row>
    <row r="267" s="14" customFormat="1">
      <c r="A267" s="14"/>
      <c r="B267" s="246"/>
      <c r="C267" s="247"/>
      <c r="D267" s="229" t="s">
        <v>231</v>
      </c>
      <c r="E267" s="248" t="s">
        <v>19</v>
      </c>
      <c r="F267" s="249" t="s">
        <v>3314</v>
      </c>
      <c r="G267" s="247"/>
      <c r="H267" s="250">
        <v>1.3779999999999999</v>
      </c>
      <c r="I267" s="251"/>
      <c r="J267" s="247"/>
      <c r="K267" s="247"/>
      <c r="L267" s="252"/>
      <c r="M267" s="253"/>
      <c r="N267" s="254"/>
      <c r="O267" s="254"/>
      <c r="P267" s="254"/>
      <c r="Q267" s="254"/>
      <c r="R267" s="254"/>
      <c r="S267" s="254"/>
      <c r="T267" s="255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56" t="s">
        <v>231</v>
      </c>
      <c r="AU267" s="256" t="s">
        <v>86</v>
      </c>
      <c r="AV267" s="14" t="s">
        <v>86</v>
      </c>
      <c r="AW267" s="14" t="s">
        <v>37</v>
      </c>
      <c r="AX267" s="14" t="s">
        <v>76</v>
      </c>
      <c r="AY267" s="256" t="s">
        <v>219</v>
      </c>
    </row>
    <row r="268" s="15" customFormat="1">
      <c r="A268" s="15"/>
      <c r="B268" s="257"/>
      <c r="C268" s="258"/>
      <c r="D268" s="229" t="s">
        <v>231</v>
      </c>
      <c r="E268" s="259" t="s">
        <v>1061</v>
      </c>
      <c r="F268" s="260" t="s">
        <v>236</v>
      </c>
      <c r="G268" s="258"/>
      <c r="H268" s="261">
        <v>4.718</v>
      </c>
      <c r="I268" s="262"/>
      <c r="J268" s="258"/>
      <c r="K268" s="258"/>
      <c r="L268" s="263"/>
      <c r="M268" s="264"/>
      <c r="N268" s="265"/>
      <c r="O268" s="265"/>
      <c r="P268" s="265"/>
      <c r="Q268" s="265"/>
      <c r="R268" s="265"/>
      <c r="S268" s="265"/>
      <c r="T268" s="266"/>
      <c r="U268" s="15"/>
      <c r="V268" s="15"/>
      <c r="W268" s="15"/>
      <c r="X268" s="15"/>
      <c r="Y268" s="15"/>
      <c r="Z268" s="15"/>
      <c r="AA268" s="15"/>
      <c r="AB268" s="15"/>
      <c r="AC268" s="15"/>
      <c r="AD268" s="15"/>
      <c r="AE268" s="15"/>
      <c r="AT268" s="267" t="s">
        <v>231</v>
      </c>
      <c r="AU268" s="267" t="s">
        <v>86</v>
      </c>
      <c r="AV268" s="15" t="s">
        <v>225</v>
      </c>
      <c r="AW268" s="15" t="s">
        <v>37</v>
      </c>
      <c r="AX268" s="15" t="s">
        <v>84</v>
      </c>
      <c r="AY268" s="267" t="s">
        <v>219</v>
      </c>
    </row>
    <row r="269" s="2" customFormat="1" ht="16.5" customHeight="1">
      <c r="A269" s="40"/>
      <c r="B269" s="41"/>
      <c r="C269" s="216" t="s">
        <v>481</v>
      </c>
      <c r="D269" s="216" t="s">
        <v>221</v>
      </c>
      <c r="E269" s="217" t="s">
        <v>1131</v>
      </c>
      <c r="F269" s="218" t="s">
        <v>1132</v>
      </c>
      <c r="G269" s="219" t="s">
        <v>152</v>
      </c>
      <c r="H269" s="220">
        <v>22.640000000000001</v>
      </c>
      <c r="I269" s="221"/>
      <c r="J269" s="222">
        <f>ROUND(I269*H269,2)</f>
        <v>0</v>
      </c>
      <c r="K269" s="218" t="s">
        <v>224</v>
      </c>
      <c r="L269" s="46"/>
      <c r="M269" s="223" t="s">
        <v>19</v>
      </c>
      <c r="N269" s="224" t="s">
        <v>47</v>
      </c>
      <c r="O269" s="86"/>
      <c r="P269" s="225">
        <f>O269*H269</f>
        <v>0</v>
      </c>
      <c r="Q269" s="225">
        <v>0.00726</v>
      </c>
      <c r="R269" s="225">
        <f>Q269*H269</f>
        <v>0.1643664</v>
      </c>
      <c r="S269" s="225">
        <v>0</v>
      </c>
      <c r="T269" s="226">
        <f>S269*H269</f>
        <v>0</v>
      </c>
      <c r="U269" s="40"/>
      <c r="V269" s="40"/>
      <c r="W269" s="40"/>
      <c r="X269" s="40"/>
      <c r="Y269" s="40"/>
      <c r="Z269" s="40"/>
      <c r="AA269" s="40"/>
      <c r="AB269" s="40"/>
      <c r="AC269" s="40"/>
      <c r="AD269" s="40"/>
      <c r="AE269" s="40"/>
      <c r="AR269" s="227" t="s">
        <v>225</v>
      </c>
      <c r="AT269" s="227" t="s">
        <v>221</v>
      </c>
      <c r="AU269" s="227" t="s">
        <v>86</v>
      </c>
      <c r="AY269" s="19" t="s">
        <v>219</v>
      </c>
      <c r="BE269" s="228">
        <f>IF(N269="základní",J269,0)</f>
        <v>0</v>
      </c>
      <c r="BF269" s="228">
        <f>IF(N269="snížená",J269,0)</f>
        <v>0</v>
      </c>
      <c r="BG269" s="228">
        <f>IF(N269="zákl. přenesená",J269,0)</f>
        <v>0</v>
      </c>
      <c r="BH269" s="228">
        <f>IF(N269="sníž. přenesená",J269,0)</f>
        <v>0</v>
      </c>
      <c r="BI269" s="228">
        <f>IF(N269="nulová",J269,0)</f>
        <v>0</v>
      </c>
      <c r="BJ269" s="19" t="s">
        <v>84</v>
      </c>
      <c r="BK269" s="228">
        <f>ROUND(I269*H269,2)</f>
        <v>0</v>
      </c>
      <c r="BL269" s="19" t="s">
        <v>225</v>
      </c>
      <c r="BM269" s="227" t="s">
        <v>3315</v>
      </c>
    </row>
    <row r="270" s="2" customFormat="1">
      <c r="A270" s="40"/>
      <c r="B270" s="41"/>
      <c r="C270" s="42"/>
      <c r="D270" s="229" t="s">
        <v>227</v>
      </c>
      <c r="E270" s="42"/>
      <c r="F270" s="230" t="s">
        <v>1134</v>
      </c>
      <c r="G270" s="42"/>
      <c r="H270" s="42"/>
      <c r="I270" s="231"/>
      <c r="J270" s="42"/>
      <c r="K270" s="42"/>
      <c r="L270" s="46"/>
      <c r="M270" s="232"/>
      <c r="N270" s="233"/>
      <c r="O270" s="86"/>
      <c r="P270" s="86"/>
      <c r="Q270" s="86"/>
      <c r="R270" s="86"/>
      <c r="S270" s="86"/>
      <c r="T270" s="87"/>
      <c r="U270" s="40"/>
      <c r="V270" s="40"/>
      <c r="W270" s="40"/>
      <c r="X270" s="40"/>
      <c r="Y270" s="40"/>
      <c r="Z270" s="40"/>
      <c r="AA270" s="40"/>
      <c r="AB270" s="40"/>
      <c r="AC270" s="40"/>
      <c r="AD270" s="40"/>
      <c r="AE270" s="40"/>
      <c r="AT270" s="19" t="s">
        <v>227</v>
      </c>
      <c r="AU270" s="19" t="s">
        <v>86</v>
      </c>
    </row>
    <row r="271" s="2" customFormat="1">
      <c r="A271" s="40"/>
      <c r="B271" s="41"/>
      <c r="C271" s="42"/>
      <c r="D271" s="234" t="s">
        <v>229</v>
      </c>
      <c r="E271" s="42"/>
      <c r="F271" s="235" t="s">
        <v>1135</v>
      </c>
      <c r="G271" s="42"/>
      <c r="H271" s="42"/>
      <c r="I271" s="231"/>
      <c r="J271" s="42"/>
      <c r="K271" s="42"/>
      <c r="L271" s="46"/>
      <c r="M271" s="232"/>
      <c r="N271" s="233"/>
      <c r="O271" s="86"/>
      <c r="P271" s="86"/>
      <c r="Q271" s="86"/>
      <c r="R271" s="86"/>
      <c r="S271" s="86"/>
      <c r="T271" s="87"/>
      <c r="U271" s="40"/>
      <c r="V271" s="40"/>
      <c r="W271" s="40"/>
      <c r="X271" s="40"/>
      <c r="Y271" s="40"/>
      <c r="Z271" s="40"/>
      <c r="AA271" s="40"/>
      <c r="AB271" s="40"/>
      <c r="AC271" s="40"/>
      <c r="AD271" s="40"/>
      <c r="AE271" s="40"/>
      <c r="AT271" s="19" t="s">
        <v>229</v>
      </c>
      <c r="AU271" s="19" t="s">
        <v>86</v>
      </c>
    </row>
    <row r="272" s="2" customFormat="1">
      <c r="A272" s="40"/>
      <c r="B272" s="41"/>
      <c r="C272" s="42"/>
      <c r="D272" s="229" t="s">
        <v>275</v>
      </c>
      <c r="E272" s="42"/>
      <c r="F272" s="268" t="s">
        <v>1136</v>
      </c>
      <c r="G272" s="42"/>
      <c r="H272" s="42"/>
      <c r="I272" s="231"/>
      <c r="J272" s="42"/>
      <c r="K272" s="42"/>
      <c r="L272" s="46"/>
      <c r="M272" s="232"/>
      <c r="N272" s="233"/>
      <c r="O272" s="86"/>
      <c r="P272" s="86"/>
      <c r="Q272" s="86"/>
      <c r="R272" s="86"/>
      <c r="S272" s="86"/>
      <c r="T272" s="87"/>
      <c r="U272" s="40"/>
      <c r="V272" s="40"/>
      <c r="W272" s="40"/>
      <c r="X272" s="40"/>
      <c r="Y272" s="40"/>
      <c r="Z272" s="40"/>
      <c r="AA272" s="40"/>
      <c r="AB272" s="40"/>
      <c r="AC272" s="40"/>
      <c r="AD272" s="40"/>
      <c r="AE272" s="40"/>
      <c r="AT272" s="19" t="s">
        <v>275</v>
      </c>
      <c r="AU272" s="19" t="s">
        <v>86</v>
      </c>
    </row>
    <row r="273" s="13" customFormat="1">
      <c r="A273" s="13"/>
      <c r="B273" s="236"/>
      <c r="C273" s="237"/>
      <c r="D273" s="229" t="s">
        <v>231</v>
      </c>
      <c r="E273" s="238" t="s">
        <v>19</v>
      </c>
      <c r="F273" s="239" t="s">
        <v>3311</v>
      </c>
      <c r="G273" s="237"/>
      <c r="H273" s="238" t="s">
        <v>19</v>
      </c>
      <c r="I273" s="240"/>
      <c r="J273" s="237"/>
      <c r="K273" s="237"/>
      <c r="L273" s="241"/>
      <c r="M273" s="242"/>
      <c r="N273" s="243"/>
      <c r="O273" s="243"/>
      <c r="P273" s="243"/>
      <c r="Q273" s="243"/>
      <c r="R273" s="243"/>
      <c r="S273" s="243"/>
      <c r="T273" s="244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45" t="s">
        <v>231</v>
      </c>
      <c r="AU273" s="245" t="s">
        <v>86</v>
      </c>
      <c r="AV273" s="13" t="s">
        <v>84</v>
      </c>
      <c r="AW273" s="13" t="s">
        <v>37</v>
      </c>
      <c r="AX273" s="13" t="s">
        <v>76</v>
      </c>
      <c r="AY273" s="245" t="s">
        <v>219</v>
      </c>
    </row>
    <row r="274" s="14" customFormat="1">
      <c r="A274" s="14"/>
      <c r="B274" s="246"/>
      <c r="C274" s="247"/>
      <c r="D274" s="229" t="s">
        <v>231</v>
      </c>
      <c r="E274" s="248" t="s">
        <v>19</v>
      </c>
      <c r="F274" s="249" t="s">
        <v>3316</v>
      </c>
      <c r="G274" s="247"/>
      <c r="H274" s="250">
        <v>11.19</v>
      </c>
      <c r="I274" s="251"/>
      <c r="J274" s="247"/>
      <c r="K274" s="247"/>
      <c r="L274" s="252"/>
      <c r="M274" s="253"/>
      <c r="N274" s="254"/>
      <c r="O274" s="254"/>
      <c r="P274" s="254"/>
      <c r="Q274" s="254"/>
      <c r="R274" s="254"/>
      <c r="S274" s="254"/>
      <c r="T274" s="255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T274" s="256" t="s">
        <v>231</v>
      </c>
      <c r="AU274" s="256" t="s">
        <v>86</v>
      </c>
      <c r="AV274" s="14" t="s">
        <v>86</v>
      </c>
      <c r="AW274" s="14" t="s">
        <v>37</v>
      </c>
      <c r="AX274" s="14" t="s">
        <v>76</v>
      </c>
      <c r="AY274" s="256" t="s">
        <v>219</v>
      </c>
    </row>
    <row r="275" s="14" customFormat="1">
      <c r="A275" s="14"/>
      <c r="B275" s="246"/>
      <c r="C275" s="247"/>
      <c r="D275" s="229" t="s">
        <v>231</v>
      </c>
      <c r="E275" s="248" t="s">
        <v>19</v>
      </c>
      <c r="F275" s="249" t="s">
        <v>3317</v>
      </c>
      <c r="G275" s="247"/>
      <c r="H275" s="250">
        <v>6.8739999999999997</v>
      </c>
      <c r="I275" s="251"/>
      <c r="J275" s="247"/>
      <c r="K275" s="247"/>
      <c r="L275" s="252"/>
      <c r="M275" s="253"/>
      <c r="N275" s="254"/>
      <c r="O275" s="254"/>
      <c r="P275" s="254"/>
      <c r="Q275" s="254"/>
      <c r="R275" s="254"/>
      <c r="S275" s="254"/>
      <c r="T275" s="255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256" t="s">
        <v>231</v>
      </c>
      <c r="AU275" s="256" t="s">
        <v>86</v>
      </c>
      <c r="AV275" s="14" t="s">
        <v>86</v>
      </c>
      <c r="AW275" s="14" t="s">
        <v>37</v>
      </c>
      <c r="AX275" s="14" t="s">
        <v>76</v>
      </c>
      <c r="AY275" s="256" t="s">
        <v>219</v>
      </c>
    </row>
    <row r="276" s="14" customFormat="1">
      <c r="A276" s="14"/>
      <c r="B276" s="246"/>
      <c r="C276" s="247"/>
      <c r="D276" s="229" t="s">
        <v>231</v>
      </c>
      <c r="E276" s="248" t="s">
        <v>19</v>
      </c>
      <c r="F276" s="249" t="s">
        <v>3318</v>
      </c>
      <c r="G276" s="247"/>
      <c r="H276" s="250">
        <v>4.5759999999999996</v>
      </c>
      <c r="I276" s="251"/>
      <c r="J276" s="247"/>
      <c r="K276" s="247"/>
      <c r="L276" s="252"/>
      <c r="M276" s="253"/>
      <c r="N276" s="254"/>
      <c r="O276" s="254"/>
      <c r="P276" s="254"/>
      <c r="Q276" s="254"/>
      <c r="R276" s="254"/>
      <c r="S276" s="254"/>
      <c r="T276" s="255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T276" s="256" t="s">
        <v>231</v>
      </c>
      <c r="AU276" s="256" t="s">
        <v>86</v>
      </c>
      <c r="AV276" s="14" t="s">
        <v>86</v>
      </c>
      <c r="AW276" s="14" t="s">
        <v>37</v>
      </c>
      <c r="AX276" s="14" t="s">
        <v>76</v>
      </c>
      <c r="AY276" s="256" t="s">
        <v>219</v>
      </c>
    </row>
    <row r="277" s="15" customFormat="1">
      <c r="A277" s="15"/>
      <c r="B277" s="257"/>
      <c r="C277" s="258"/>
      <c r="D277" s="229" t="s">
        <v>231</v>
      </c>
      <c r="E277" s="259" t="s">
        <v>1064</v>
      </c>
      <c r="F277" s="260" t="s">
        <v>236</v>
      </c>
      <c r="G277" s="258"/>
      <c r="H277" s="261">
        <v>22.640000000000001</v>
      </c>
      <c r="I277" s="262"/>
      <c r="J277" s="258"/>
      <c r="K277" s="258"/>
      <c r="L277" s="263"/>
      <c r="M277" s="264"/>
      <c r="N277" s="265"/>
      <c r="O277" s="265"/>
      <c r="P277" s="265"/>
      <c r="Q277" s="265"/>
      <c r="R277" s="265"/>
      <c r="S277" s="265"/>
      <c r="T277" s="266"/>
      <c r="U277" s="15"/>
      <c r="V277" s="15"/>
      <c r="W277" s="15"/>
      <c r="X277" s="15"/>
      <c r="Y277" s="15"/>
      <c r="Z277" s="15"/>
      <c r="AA277" s="15"/>
      <c r="AB277" s="15"/>
      <c r="AC277" s="15"/>
      <c r="AD277" s="15"/>
      <c r="AE277" s="15"/>
      <c r="AT277" s="267" t="s">
        <v>231</v>
      </c>
      <c r="AU277" s="267" t="s">
        <v>86</v>
      </c>
      <c r="AV277" s="15" t="s">
        <v>225</v>
      </c>
      <c r="AW277" s="15" t="s">
        <v>37</v>
      </c>
      <c r="AX277" s="15" t="s">
        <v>84</v>
      </c>
      <c r="AY277" s="267" t="s">
        <v>219</v>
      </c>
    </row>
    <row r="278" s="2" customFormat="1" ht="16.5" customHeight="1">
      <c r="A278" s="40"/>
      <c r="B278" s="41"/>
      <c r="C278" s="216" t="s">
        <v>487</v>
      </c>
      <c r="D278" s="216" t="s">
        <v>221</v>
      </c>
      <c r="E278" s="217" t="s">
        <v>1155</v>
      </c>
      <c r="F278" s="218" t="s">
        <v>1156</v>
      </c>
      <c r="G278" s="219" t="s">
        <v>152</v>
      </c>
      <c r="H278" s="220">
        <v>22.640000000000001</v>
      </c>
      <c r="I278" s="221"/>
      <c r="J278" s="222">
        <f>ROUND(I278*H278,2)</f>
        <v>0</v>
      </c>
      <c r="K278" s="218" t="s">
        <v>224</v>
      </c>
      <c r="L278" s="46"/>
      <c r="M278" s="223" t="s">
        <v>19</v>
      </c>
      <c r="N278" s="224" t="s">
        <v>47</v>
      </c>
      <c r="O278" s="86"/>
      <c r="P278" s="225">
        <f>O278*H278</f>
        <v>0</v>
      </c>
      <c r="Q278" s="225">
        <v>0.00085999999999999998</v>
      </c>
      <c r="R278" s="225">
        <f>Q278*H278</f>
        <v>0.019470399999999999</v>
      </c>
      <c r="S278" s="225">
        <v>0</v>
      </c>
      <c r="T278" s="226">
        <f>S278*H278</f>
        <v>0</v>
      </c>
      <c r="U278" s="40"/>
      <c r="V278" s="40"/>
      <c r="W278" s="40"/>
      <c r="X278" s="40"/>
      <c r="Y278" s="40"/>
      <c r="Z278" s="40"/>
      <c r="AA278" s="40"/>
      <c r="AB278" s="40"/>
      <c r="AC278" s="40"/>
      <c r="AD278" s="40"/>
      <c r="AE278" s="40"/>
      <c r="AR278" s="227" t="s">
        <v>225</v>
      </c>
      <c r="AT278" s="227" t="s">
        <v>221</v>
      </c>
      <c r="AU278" s="227" t="s">
        <v>86</v>
      </c>
      <c r="AY278" s="19" t="s">
        <v>219</v>
      </c>
      <c r="BE278" s="228">
        <f>IF(N278="základní",J278,0)</f>
        <v>0</v>
      </c>
      <c r="BF278" s="228">
        <f>IF(N278="snížená",J278,0)</f>
        <v>0</v>
      </c>
      <c r="BG278" s="228">
        <f>IF(N278="zákl. přenesená",J278,0)</f>
        <v>0</v>
      </c>
      <c r="BH278" s="228">
        <f>IF(N278="sníž. přenesená",J278,0)</f>
        <v>0</v>
      </c>
      <c r="BI278" s="228">
        <f>IF(N278="nulová",J278,0)</f>
        <v>0</v>
      </c>
      <c r="BJ278" s="19" t="s">
        <v>84</v>
      </c>
      <c r="BK278" s="228">
        <f>ROUND(I278*H278,2)</f>
        <v>0</v>
      </c>
      <c r="BL278" s="19" t="s">
        <v>225</v>
      </c>
      <c r="BM278" s="227" t="s">
        <v>3319</v>
      </c>
    </row>
    <row r="279" s="2" customFormat="1">
      <c r="A279" s="40"/>
      <c r="B279" s="41"/>
      <c r="C279" s="42"/>
      <c r="D279" s="229" t="s">
        <v>227</v>
      </c>
      <c r="E279" s="42"/>
      <c r="F279" s="230" t="s">
        <v>1158</v>
      </c>
      <c r="G279" s="42"/>
      <c r="H279" s="42"/>
      <c r="I279" s="231"/>
      <c r="J279" s="42"/>
      <c r="K279" s="42"/>
      <c r="L279" s="46"/>
      <c r="M279" s="232"/>
      <c r="N279" s="233"/>
      <c r="O279" s="86"/>
      <c r="P279" s="86"/>
      <c r="Q279" s="86"/>
      <c r="R279" s="86"/>
      <c r="S279" s="86"/>
      <c r="T279" s="87"/>
      <c r="U279" s="40"/>
      <c r="V279" s="40"/>
      <c r="W279" s="40"/>
      <c r="X279" s="40"/>
      <c r="Y279" s="40"/>
      <c r="Z279" s="40"/>
      <c r="AA279" s="40"/>
      <c r="AB279" s="40"/>
      <c r="AC279" s="40"/>
      <c r="AD279" s="40"/>
      <c r="AE279" s="40"/>
      <c r="AT279" s="19" t="s">
        <v>227</v>
      </c>
      <c r="AU279" s="19" t="s">
        <v>86</v>
      </c>
    </row>
    <row r="280" s="2" customFormat="1">
      <c r="A280" s="40"/>
      <c r="B280" s="41"/>
      <c r="C280" s="42"/>
      <c r="D280" s="234" t="s">
        <v>229</v>
      </c>
      <c r="E280" s="42"/>
      <c r="F280" s="235" t="s">
        <v>1159</v>
      </c>
      <c r="G280" s="42"/>
      <c r="H280" s="42"/>
      <c r="I280" s="231"/>
      <c r="J280" s="42"/>
      <c r="K280" s="42"/>
      <c r="L280" s="46"/>
      <c r="M280" s="232"/>
      <c r="N280" s="233"/>
      <c r="O280" s="86"/>
      <c r="P280" s="86"/>
      <c r="Q280" s="86"/>
      <c r="R280" s="86"/>
      <c r="S280" s="86"/>
      <c r="T280" s="87"/>
      <c r="U280" s="40"/>
      <c r="V280" s="40"/>
      <c r="W280" s="40"/>
      <c r="X280" s="40"/>
      <c r="Y280" s="40"/>
      <c r="Z280" s="40"/>
      <c r="AA280" s="40"/>
      <c r="AB280" s="40"/>
      <c r="AC280" s="40"/>
      <c r="AD280" s="40"/>
      <c r="AE280" s="40"/>
      <c r="AT280" s="19" t="s">
        <v>229</v>
      </c>
      <c r="AU280" s="19" t="s">
        <v>86</v>
      </c>
    </row>
    <row r="281" s="14" customFormat="1">
      <c r="A281" s="14"/>
      <c r="B281" s="246"/>
      <c r="C281" s="247"/>
      <c r="D281" s="229" t="s">
        <v>231</v>
      </c>
      <c r="E281" s="248" t="s">
        <v>19</v>
      </c>
      <c r="F281" s="249" t="s">
        <v>1064</v>
      </c>
      <c r="G281" s="247"/>
      <c r="H281" s="250">
        <v>22.640000000000001</v>
      </c>
      <c r="I281" s="251"/>
      <c r="J281" s="247"/>
      <c r="K281" s="247"/>
      <c r="L281" s="252"/>
      <c r="M281" s="253"/>
      <c r="N281" s="254"/>
      <c r="O281" s="254"/>
      <c r="P281" s="254"/>
      <c r="Q281" s="254"/>
      <c r="R281" s="254"/>
      <c r="S281" s="254"/>
      <c r="T281" s="255"/>
      <c r="U281" s="14"/>
      <c r="V281" s="14"/>
      <c r="W281" s="14"/>
      <c r="X281" s="14"/>
      <c r="Y281" s="14"/>
      <c r="Z281" s="14"/>
      <c r="AA281" s="14"/>
      <c r="AB281" s="14"/>
      <c r="AC281" s="14"/>
      <c r="AD281" s="14"/>
      <c r="AE281" s="14"/>
      <c r="AT281" s="256" t="s">
        <v>231</v>
      </c>
      <c r="AU281" s="256" t="s">
        <v>86</v>
      </c>
      <c r="AV281" s="14" t="s">
        <v>86</v>
      </c>
      <c r="AW281" s="14" t="s">
        <v>37</v>
      </c>
      <c r="AX281" s="14" t="s">
        <v>84</v>
      </c>
      <c r="AY281" s="256" t="s">
        <v>219</v>
      </c>
    </row>
    <row r="282" s="2" customFormat="1" ht="16.5" customHeight="1">
      <c r="A282" s="40"/>
      <c r="B282" s="41"/>
      <c r="C282" s="216" t="s">
        <v>493</v>
      </c>
      <c r="D282" s="216" t="s">
        <v>221</v>
      </c>
      <c r="E282" s="217" t="s">
        <v>1171</v>
      </c>
      <c r="F282" s="218" t="s">
        <v>1172</v>
      </c>
      <c r="G282" s="219" t="s">
        <v>182</v>
      </c>
      <c r="H282" s="220">
        <v>0.47199999999999998</v>
      </c>
      <c r="I282" s="221"/>
      <c r="J282" s="222">
        <f>ROUND(I282*H282,2)</f>
        <v>0</v>
      </c>
      <c r="K282" s="218" t="s">
        <v>224</v>
      </c>
      <c r="L282" s="46"/>
      <c r="M282" s="223" t="s">
        <v>19</v>
      </c>
      <c r="N282" s="224" t="s">
        <v>47</v>
      </c>
      <c r="O282" s="86"/>
      <c r="P282" s="225">
        <f>O282*H282</f>
        <v>0</v>
      </c>
      <c r="Q282" s="225">
        <v>1.0556000000000001</v>
      </c>
      <c r="R282" s="225">
        <f>Q282*H282</f>
        <v>0.4982432</v>
      </c>
      <c r="S282" s="225">
        <v>0</v>
      </c>
      <c r="T282" s="226">
        <f>S282*H282</f>
        <v>0</v>
      </c>
      <c r="U282" s="40"/>
      <c r="V282" s="40"/>
      <c r="W282" s="40"/>
      <c r="X282" s="40"/>
      <c r="Y282" s="40"/>
      <c r="Z282" s="40"/>
      <c r="AA282" s="40"/>
      <c r="AB282" s="40"/>
      <c r="AC282" s="40"/>
      <c r="AD282" s="40"/>
      <c r="AE282" s="40"/>
      <c r="AR282" s="227" t="s">
        <v>225</v>
      </c>
      <c r="AT282" s="227" t="s">
        <v>221</v>
      </c>
      <c r="AU282" s="227" t="s">
        <v>86</v>
      </c>
      <c r="AY282" s="19" t="s">
        <v>219</v>
      </c>
      <c r="BE282" s="228">
        <f>IF(N282="základní",J282,0)</f>
        <v>0</v>
      </c>
      <c r="BF282" s="228">
        <f>IF(N282="snížená",J282,0)</f>
        <v>0</v>
      </c>
      <c r="BG282" s="228">
        <f>IF(N282="zákl. přenesená",J282,0)</f>
        <v>0</v>
      </c>
      <c r="BH282" s="228">
        <f>IF(N282="sníž. přenesená",J282,0)</f>
        <v>0</v>
      </c>
      <c r="BI282" s="228">
        <f>IF(N282="nulová",J282,0)</f>
        <v>0</v>
      </c>
      <c r="BJ282" s="19" t="s">
        <v>84</v>
      </c>
      <c r="BK282" s="228">
        <f>ROUND(I282*H282,2)</f>
        <v>0</v>
      </c>
      <c r="BL282" s="19" t="s">
        <v>225</v>
      </c>
      <c r="BM282" s="227" t="s">
        <v>3320</v>
      </c>
    </row>
    <row r="283" s="2" customFormat="1">
      <c r="A283" s="40"/>
      <c r="B283" s="41"/>
      <c r="C283" s="42"/>
      <c r="D283" s="229" t="s">
        <v>227</v>
      </c>
      <c r="E283" s="42"/>
      <c r="F283" s="230" t="s">
        <v>1174</v>
      </c>
      <c r="G283" s="42"/>
      <c r="H283" s="42"/>
      <c r="I283" s="231"/>
      <c r="J283" s="42"/>
      <c r="K283" s="42"/>
      <c r="L283" s="46"/>
      <c r="M283" s="232"/>
      <c r="N283" s="233"/>
      <c r="O283" s="86"/>
      <c r="P283" s="86"/>
      <c r="Q283" s="86"/>
      <c r="R283" s="86"/>
      <c r="S283" s="86"/>
      <c r="T283" s="87"/>
      <c r="U283" s="40"/>
      <c r="V283" s="40"/>
      <c r="W283" s="40"/>
      <c r="X283" s="40"/>
      <c r="Y283" s="40"/>
      <c r="Z283" s="40"/>
      <c r="AA283" s="40"/>
      <c r="AB283" s="40"/>
      <c r="AC283" s="40"/>
      <c r="AD283" s="40"/>
      <c r="AE283" s="40"/>
      <c r="AT283" s="19" t="s">
        <v>227</v>
      </c>
      <c r="AU283" s="19" t="s">
        <v>86</v>
      </c>
    </row>
    <row r="284" s="2" customFormat="1">
      <c r="A284" s="40"/>
      <c r="B284" s="41"/>
      <c r="C284" s="42"/>
      <c r="D284" s="234" t="s">
        <v>229</v>
      </c>
      <c r="E284" s="42"/>
      <c r="F284" s="235" t="s">
        <v>1175</v>
      </c>
      <c r="G284" s="42"/>
      <c r="H284" s="42"/>
      <c r="I284" s="231"/>
      <c r="J284" s="42"/>
      <c r="K284" s="42"/>
      <c r="L284" s="46"/>
      <c r="M284" s="232"/>
      <c r="N284" s="233"/>
      <c r="O284" s="86"/>
      <c r="P284" s="86"/>
      <c r="Q284" s="86"/>
      <c r="R284" s="86"/>
      <c r="S284" s="86"/>
      <c r="T284" s="87"/>
      <c r="U284" s="40"/>
      <c r="V284" s="40"/>
      <c r="W284" s="40"/>
      <c r="X284" s="40"/>
      <c r="Y284" s="40"/>
      <c r="Z284" s="40"/>
      <c r="AA284" s="40"/>
      <c r="AB284" s="40"/>
      <c r="AC284" s="40"/>
      <c r="AD284" s="40"/>
      <c r="AE284" s="40"/>
      <c r="AT284" s="19" t="s">
        <v>229</v>
      </c>
      <c r="AU284" s="19" t="s">
        <v>86</v>
      </c>
    </row>
    <row r="285" s="13" customFormat="1">
      <c r="A285" s="13"/>
      <c r="B285" s="236"/>
      <c r="C285" s="237"/>
      <c r="D285" s="229" t="s">
        <v>231</v>
      </c>
      <c r="E285" s="238" t="s">
        <v>19</v>
      </c>
      <c r="F285" s="239" t="s">
        <v>2285</v>
      </c>
      <c r="G285" s="237"/>
      <c r="H285" s="238" t="s">
        <v>19</v>
      </c>
      <c r="I285" s="240"/>
      <c r="J285" s="237"/>
      <c r="K285" s="237"/>
      <c r="L285" s="241"/>
      <c r="M285" s="242"/>
      <c r="N285" s="243"/>
      <c r="O285" s="243"/>
      <c r="P285" s="243"/>
      <c r="Q285" s="243"/>
      <c r="R285" s="243"/>
      <c r="S285" s="243"/>
      <c r="T285" s="244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45" t="s">
        <v>231</v>
      </c>
      <c r="AU285" s="245" t="s">
        <v>86</v>
      </c>
      <c r="AV285" s="13" t="s">
        <v>84</v>
      </c>
      <c r="AW285" s="13" t="s">
        <v>37</v>
      </c>
      <c r="AX285" s="13" t="s">
        <v>76</v>
      </c>
      <c r="AY285" s="245" t="s">
        <v>219</v>
      </c>
    </row>
    <row r="286" s="14" customFormat="1">
      <c r="A286" s="14"/>
      <c r="B286" s="246"/>
      <c r="C286" s="247"/>
      <c r="D286" s="229" t="s">
        <v>231</v>
      </c>
      <c r="E286" s="248" t="s">
        <v>19</v>
      </c>
      <c r="F286" s="249" t="s">
        <v>3321</v>
      </c>
      <c r="G286" s="247"/>
      <c r="H286" s="250">
        <v>0.47199999999999998</v>
      </c>
      <c r="I286" s="251"/>
      <c r="J286" s="247"/>
      <c r="K286" s="247"/>
      <c r="L286" s="252"/>
      <c r="M286" s="253"/>
      <c r="N286" s="254"/>
      <c r="O286" s="254"/>
      <c r="P286" s="254"/>
      <c r="Q286" s="254"/>
      <c r="R286" s="254"/>
      <c r="S286" s="254"/>
      <c r="T286" s="255"/>
      <c r="U286" s="14"/>
      <c r="V286" s="14"/>
      <c r="W286" s="14"/>
      <c r="X286" s="14"/>
      <c r="Y286" s="14"/>
      <c r="Z286" s="14"/>
      <c r="AA286" s="14"/>
      <c r="AB286" s="14"/>
      <c r="AC286" s="14"/>
      <c r="AD286" s="14"/>
      <c r="AE286" s="14"/>
      <c r="AT286" s="256" t="s">
        <v>231</v>
      </c>
      <c r="AU286" s="256" t="s">
        <v>86</v>
      </c>
      <c r="AV286" s="14" t="s">
        <v>86</v>
      </c>
      <c r="AW286" s="14" t="s">
        <v>37</v>
      </c>
      <c r="AX286" s="14" t="s">
        <v>84</v>
      </c>
      <c r="AY286" s="256" t="s">
        <v>219</v>
      </c>
    </row>
    <row r="287" s="2" customFormat="1" ht="16.5" customHeight="1">
      <c r="A287" s="40"/>
      <c r="B287" s="41"/>
      <c r="C287" s="216" t="s">
        <v>503</v>
      </c>
      <c r="D287" s="216" t="s">
        <v>221</v>
      </c>
      <c r="E287" s="217" t="s">
        <v>3322</v>
      </c>
      <c r="F287" s="218" t="s">
        <v>3323</v>
      </c>
      <c r="G287" s="219" t="s">
        <v>926</v>
      </c>
      <c r="H287" s="220">
        <v>1</v>
      </c>
      <c r="I287" s="221"/>
      <c r="J287" s="222">
        <f>ROUND(I287*H287,2)</f>
        <v>0</v>
      </c>
      <c r="K287" s="218" t="s">
        <v>19</v>
      </c>
      <c r="L287" s="46"/>
      <c r="M287" s="223" t="s">
        <v>19</v>
      </c>
      <c r="N287" s="224" t="s">
        <v>47</v>
      </c>
      <c r="O287" s="86"/>
      <c r="P287" s="225">
        <f>O287*H287</f>
        <v>0</v>
      </c>
      <c r="Q287" s="225">
        <v>0</v>
      </c>
      <c r="R287" s="225">
        <f>Q287*H287</f>
        <v>0</v>
      </c>
      <c r="S287" s="225">
        <v>0</v>
      </c>
      <c r="T287" s="226">
        <f>S287*H287</f>
        <v>0</v>
      </c>
      <c r="U287" s="40"/>
      <c r="V287" s="40"/>
      <c r="W287" s="40"/>
      <c r="X287" s="40"/>
      <c r="Y287" s="40"/>
      <c r="Z287" s="40"/>
      <c r="AA287" s="40"/>
      <c r="AB287" s="40"/>
      <c r="AC287" s="40"/>
      <c r="AD287" s="40"/>
      <c r="AE287" s="40"/>
      <c r="AR287" s="227" t="s">
        <v>225</v>
      </c>
      <c r="AT287" s="227" t="s">
        <v>221</v>
      </c>
      <c r="AU287" s="227" t="s">
        <v>86</v>
      </c>
      <c r="AY287" s="19" t="s">
        <v>219</v>
      </c>
      <c r="BE287" s="228">
        <f>IF(N287="základní",J287,0)</f>
        <v>0</v>
      </c>
      <c r="BF287" s="228">
        <f>IF(N287="snížená",J287,0)</f>
        <v>0</v>
      </c>
      <c r="BG287" s="228">
        <f>IF(N287="zákl. přenesená",J287,0)</f>
        <v>0</v>
      </c>
      <c r="BH287" s="228">
        <f>IF(N287="sníž. přenesená",J287,0)</f>
        <v>0</v>
      </c>
      <c r="BI287" s="228">
        <f>IF(N287="nulová",J287,0)</f>
        <v>0</v>
      </c>
      <c r="BJ287" s="19" t="s">
        <v>84</v>
      </c>
      <c r="BK287" s="228">
        <f>ROUND(I287*H287,2)</f>
        <v>0</v>
      </c>
      <c r="BL287" s="19" t="s">
        <v>225</v>
      </c>
      <c r="BM287" s="227" t="s">
        <v>3324</v>
      </c>
    </row>
    <row r="288" s="2" customFormat="1">
      <c r="A288" s="40"/>
      <c r="B288" s="41"/>
      <c r="C288" s="42"/>
      <c r="D288" s="229" t="s">
        <v>227</v>
      </c>
      <c r="E288" s="42"/>
      <c r="F288" s="230" t="s">
        <v>3325</v>
      </c>
      <c r="G288" s="42"/>
      <c r="H288" s="42"/>
      <c r="I288" s="231"/>
      <c r="J288" s="42"/>
      <c r="K288" s="42"/>
      <c r="L288" s="46"/>
      <c r="M288" s="232"/>
      <c r="N288" s="233"/>
      <c r="O288" s="86"/>
      <c r="P288" s="86"/>
      <c r="Q288" s="86"/>
      <c r="R288" s="86"/>
      <c r="S288" s="86"/>
      <c r="T288" s="87"/>
      <c r="U288" s="40"/>
      <c r="V288" s="40"/>
      <c r="W288" s="40"/>
      <c r="X288" s="40"/>
      <c r="Y288" s="40"/>
      <c r="Z288" s="40"/>
      <c r="AA288" s="40"/>
      <c r="AB288" s="40"/>
      <c r="AC288" s="40"/>
      <c r="AD288" s="40"/>
      <c r="AE288" s="40"/>
      <c r="AT288" s="19" t="s">
        <v>227</v>
      </c>
      <c r="AU288" s="19" t="s">
        <v>86</v>
      </c>
    </row>
    <row r="289" s="13" customFormat="1">
      <c r="A289" s="13"/>
      <c r="B289" s="236"/>
      <c r="C289" s="237"/>
      <c r="D289" s="229" t="s">
        <v>231</v>
      </c>
      <c r="E289" s="238" t="s">
        <v>19</v>
      </c>
      <c r="F289" s="239" t="s">
        <v>232</v>
      </c>
      <c r="G289" s="237"/>
      <c r="H289" s="238" t="s">
        <v>19</v>
      </c>
      <c r="I289" s="240"/>
      <c r="J289" s="237"/>
      <c r="K289" s="237"/>
      <c r="L289" s="241"/>
      <c r="M289" s="242"/>
      <c r="N289" s="243"/>
      <c r="O289" s="243"/>
      <c r="P289" s="243"/>
      <c r="Q289" s="243"/>
      <c r="R289" s="243"/>
      <c r="S289" s="243"/>
      <c r="T289" s="244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45" t="s">
        <v>231</v>
      </c>
      <c r="AU289" s="245" t="s">
        <v>86</v>
      </c>
      <c r="AV289" s="13" t="s">
        <v>84</v>
      </c>
      <c r="AW289" s="13" t="s">
        <v>37</v>
      </c>
      <c r="AX289" s="13" t="s">
        <v>76</v>
      </c>
      <c r="AY289" s="245" t="s">
        <v>219</v>
      </c>
    </row>
    <row r="290" s="14" customFormat="1">
      <c r="A290" s="14"/>
      <c r="B290" s="246"/>
      <c r="C290" s="247"/>
      <c r="D290" s="229" t="s">
        <v>231</v>
      </c>
      <c r="E290" s="248" t="s">
        <v>19</v>
      </c>
      <c r="F290" s="249" t="s">
        <v>84</v>
      </c>
      <c r="G290" s="247"/>
      <c r="H290" s="250">
        <v>1</v>
      </c>
      <c r="I290" s="251"/>
      <c r="J290" s="247"/>
      <c r="K290" s="247"/>
      <c r="L290" s="252"/>
      <c r="M290" s="253"/>
      <c r="N290" s="254"/>
      <c r="O290" s="254"/>
      <c r="P290" s="254"/>
      <c r="Q290" s="254"/>
      <c r="R290" s="254"/>
      <c r="S290" s="254"/>
      <c r="T290" s="255"/>
      <c r="U290" s="14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T290" s="256" t="s">
        <v>231</v>
      </c>
      <c r="AU290" s="256" t="s">
        <v>86</v>
      </c>
      <c r="AV290" s="14" t="s">
        <v>86</v>
      </c>
      <c r="AW290" s="14" t="s">
        <v>37</v>
      </c>
      <c r="AX290" s="14" t="s">
        <v>84</v>
      </c>
      <c r="AY290" s="256" t="s">
        <v>219</v>
      </c>
    </row>
    <row r="291" s="2" customFormat="1" ht="16.5" customHeight="1">
      <c r="A291" s="40"/>
      <c r="B291" s="41"/>
      <c r="C291" s="216" t="s">
        <v>759</v>
      </c>
      <c r="D291" s="216" t="s">
        <v>221</v>
      </c>
      <c r="E291" s="217" t="s">
        <v>3326</v>
      </c>
      <c r="F291" s="218" t="s">
        <v>3327</v>
      </c>
      <c r="G291" s="219" t="s">
        <v>926</v>
      </c>
      <c r="H291" s="220">
        <v>1</v>
      </c>
      <c r="I291" s="221"/>
      <c r="J291" s="222">
        <f>ROUND(I291*H291,2)</f>
        <v>0</v>
      </c>
      <c r="K291" s="218" t="s">
        <v>19</v>
      </c>
      <c r="L291" s="46"/>
      <c r="M291" s="223" t="s">
        <v>19</v>
      </c>
      <c r="N291" s="224" t="s">
        <v>47</v>
      </c>
      <c r="O291" s="86"/>
      <c r="P291" s="225">
        <f>O291*H291</f>
        <v>0</v>
      </c>
      <c r="Q291" s="225">
        <v>0</v>
      </c>
      <c r="R291" s="225">
        <f>Q291*H291</f>
        <v>0</v>
      </c>
      <c r="S291" s="225">
        <v>0</v>
      </c>
      <c r="T291" s="226">
        <f>S291*H291</f>
        <v>0</v>
      </c>
      <c r="U291" s="40"/>
      <c r="V291" s="40"/>
      <c r="W291" s="40"/>
      <c r="X291" s="40"/>
      <c r="Y291" s="40"/>
      <c r="Z291" s="40"/>
      <c r="AA291" s="40"/>
      <c r="AB291" s="40"/>
      <c r="AC291" s="40"/>
      <c r="AD291" s="40"/>
      <c r="AE291" s="40"/>
      <c r="AR291" s="227" t="s">
        <v>225</v>
      </c>
      <c r="AT291" s="227" t="s">
        <v>221</v>
      </c>
      <c r="AU291" s="227" t="s">
        <v>86</v>
      </c>
      <c r="AY291" s="19" t="s">
        <v>219</v>
      </c>
      <c r="BE291" s="228">
        <f>IF(N291="základní",J291,0)</f>
        <v>0</v>
      </c>
      <c r="BF291" s="228">
        <f>IF(N291="snížená",J291,0)</f>
        <v>0</v>
      </c>
      <c r="BG291" s="228">
        <f>IF(N291="zákl. přenesená",J291,0)</f>
        <v>0</v>
      </c>
      <c r="BH291" s="228">
        <f>IF(N291="sníž. přenesená",J291,0)</f>
        <v>0</v>
      </c>
      <c r="BI291" s="228">
        <f>IF(N291="nulová",J291,0)</f>
        <v>0</v>
      </c>
      <c r="BJ291" s="19" t="s">
        <v>84</v>
      </c>
      <c r="BK291" s="228">
        <f>ROUND(I291*H291,2)</f>
        <v>0</v>
      </c>
      <c r="BL291" s="19" t="s">
        <v>225</v>
      </c>
      <c r="BM291" s="227" t="s">
        <v>3328</v>
      </c>
    </row>
    <row r="292" s="2" customFormat="1">
      <c r="A292" s="40"/>
      <c r="B292" s="41"/>
      <c r="C292" s="42"/>
      <c r="D292" s="229" t="s">
        <v>227</v>
      </c>
      <c r="E292" s="42"/>
      <c r="F292" s="230" t="s">
        <v>3329</v>
      </c>
      <c r="G292" s="42"/>
      <c r="H292" s="42"/>
      <c r="I292" s="231"/>
      <c r="J292" s="42"/>
      <c r="K292" s="42"/>
      <c r="L292" s="46"/>
      <c r="M292" s="232"/>
      <c r="N292" s="233"/>
      <c r="O292" s="86"/>
      <c r="P292" s="86"/>
      <c r="Q292" s="86"/>
      <c r="R292" s="86"/>
      <c r="S292" s="86"/>
      <c r="T292" s="87"/>
      <c r="U292" s="40"/>
      <c r="V292" s="40"/>
      <c r="W292" s="40"/>
      <c r="X292" s="40"/>
      <c r="Y292" s="40"/>
      <c r="Z292" s="40"/>
      <c r="AA292" s="40"/>
      <c r="AB292" s="40"/>
      <c r="AC292" s="40"/>
      <c r="AD292" s="40"/>
      <c r="AE292" s="40"/>
      <c r="AT292" s="19" t="s">
        <v>227</v>
      </c>
      <c r="AU292" s="19" t="s">
        <v>86</v>
      </c>
    </row>
    <row r="293" s="13" customFormat="1">
      <c r="A293" s="13"/>
      <c r="B293" s="236"/>
      <c r="C293" s="237"/>
      <c r="D293" s="229" t="s">
        <v>231</v>
      </c>
      <c r="E293" s="238" t="s">
        <v>19</v>
      </c>
      <c r="F293" s="239" t="s">
        <v>232</v>
      </c>
      <c r="G293" s="237"/>
      <c r="H293" s="238" t="s">
        <v>19</v>
      </c>
      <c r="I293" s="240"/>
      <c r="J293" s="237"/>
      <c r="K293" s="237"/>
      <c r="L293" s="241"/>
      <c r="M293" s="242"/>
      <c r="N293" s="243"/>
      <c r="O293" s="243"/>
      <c r="P293" s="243"/>
      <c r="Q293" s="243"/>
      <c r="R293" s="243"/>
      <c r="S293" s="243"/>
      <c r="T293" s="244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45" t="s">
        <v>231</v>
      </c>
      <c r="AU293" s="245" t="s">
        <v>86</v>
      </c>
      <c r="AV293" s="13" t="s">
        <v>84</v>
      </c>
      <c r="AW293" s="13" t="s">
        <v>37</v>
      </c>
      <c r="AX293" s="13" t="s">
        <v>76</v>
      </c>
      <c r="AY293" s="245" t="s">
        <v>219</v>
      </c>
    </row>
    <row r="294" s="14" customFormat="1">
      <c r="A294" s="14"/>
      <c r="B294" s="246"/>
      <c r="C294" s="247"/>
      <c r="D294" s="229" t="s">
        <v>231</v>
      </c>
      <c r="E294" s="248" t="s">
        <v>19</v>
      </c>
      <c r="F294" s="249" t="s">
        <v>84</v>
      </c>
      <c r="G294" s="247"/>
      <c r="H294" s="250">
        <v>1</v>
      </c>
      <c r="I294" s="251"/>
      <c r="J294" s="247"/>
      <c r="K294" s="247"/>
      <c r="L294" s="252"/>
      <c r="M294" s="253"/>
      <c r="N294" s="254"/>
      <c r="O294" s="254"/>
      <c r="P294" s="254"/>
      <c r="Q294" s="254"/>
      <c r="R294" s="254"/>
      <c r="S294" s="254"/>
      <c r="T294" s="255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T294" s="256" t="s">
        <v>231</v>
      </c>
      <c r="AU294" s="256" t="s">
        <v>86</v>
      </c>
      <c r="AV294" s="14" t="s">
        <v>86</v>
      </c>
      <c r="AW294" s="14" t="s">
        <v>37</v>
      </c>
      <c r="AX294" s="14" t="s">
        <v>84</v>
      </c>
      <c r="AY294" s="256" t="s">
        <v>219</v>
      </c>
    </row>
    <row r="295" s="2" customFormat="1" ht="16.5" customHeight="1">
      <c r="A295" s="40"/>
      <c r="B295" s="41"/>
      <c r="C295" s="216" t="s">
        <v>766</v>
      </c>
      <c r="D295" s="216" t="s">
        <v>221</v>
      </c>
      <c r="E295" s="217" t="s">
        <v>3330</v>
      </c>
      <c r="F295" s="218" t="s">
        <v>3331</v>
      </c>
      <c r="G295" s="219" t="s">
        <v>926</v>
      </c>
      <c r="H295" s="220">
        <v>1</v>
      </c>
      <c r="I295" s="221"/>
      <c r="J295" s="222">
        <f>ROUND(I295*H295,2)</f>
        <v>0</v>
      </c>
      <c r="K295" s="218" t="s">
        <v>19</v>
      </c>
      <c r="L295" s="46"/>
      <c r="M295" s="223" t="s">
        <v>19</v>
      </c>
      <c r="N295" s="224" t="s">
        <v>47</v>
      </c>
      <c r="O295" s="86"/>
      <c r="P295" s="225">
        <f>O295*H295</f>
        <v>0</v>
      </c>
      <c r="Q295" s="225">
        <v>0</v>
      </c>
      <c r="R295" s="225">
        <f>Q295*H295</f>
        <v>0</v>
      </c>
      <c r="S295" s="225">
        <v>0</v>
      </c>
      <c r="T295" s="226">
        <f>S295*H295</f>
        <v>0</v>
      </c>
      <c r="U295" s="40"/>
      <c r="V295" s="40"/>
      <c r="W295" s="40"/>
      <c r="X295" s="40"/>
      <c r="Y295" s="40"/>
      <c r="Z295" s="40"/>
      <c r="AA295" s="40"/>
      <c r="AB295" s="40"/>
      <c r="AC295" s="40"/>
      <c r="AD295" s="40"/>
      <c r="AE295" s="40"/>
      <c r="AR295" s="227" t="s">
        <v>225</v>
      </c>
      <c r="AT295" s="227" t="s">
        <v>221</v>
      </c>
      <c r="AU295" s="227" t="s">
        <v>86</v>
      </c>
      <c r="AY295" s="19" t="s">
        <v>219</v>
      </c>
      <c r="BE295" s="228">
        <f>IF(N295="základní",J295,0)</f>
        <v>0</v>
      </c>
      <c r="BF295" s="228">
        <f>IF(N295="snížená",J295,0)</f>
        <v>0</v>
      </c>
      <c r="BG295" s="228">
        <f>IF(N295="zákl. přenesená",J295,0)</f>
        <v>0</v>
      </c>
      <c r="BH295" s="228">
        <f>IF(N295="sníž. přenesená",J295,0)</f>
        <v>0</v>
      </c>
      <c r="BI295" s="228">
        <f>IF(N295="nulová",J295,0)</f>
        <v>0</v>
      </c>
      <c r="BJ295" s="19" t="s">
        <v>84</v>
      </c>
      <c r="BK295" s="228">
        <f>ROUND(I295*H295,2)</f>
        <v>0</v>
      </c>
      <c r="BL295" s="19" t="s">
        <v>225</v>
      </c>
      <c r="BM295" s="227" t="s">
        <v>3332</v>
      </c>
    </row>
    <row r="296" s="2" customFormat="1">
      <c r="A296" s="40"/>
      <c r="B296" s="41"/>
      <c r="C296" s="42"/>
      <c r="D296" s="229" t="s">
        <v>227</v>
      </c>
      <c r="E296" s="42"/>
      <c r="F296" s="230" t="s">
        <v>3333</v>
      </c>
      <c r="G296" s="42"/>
      <c r="H296" s="42"/>
      <c r="I296" s="231"/>
      <c r="J296" s="42"/>
      <c r="K296" s="42"/>
      <c r="L296" s="46"/>
      <c r="M296" s="232"/>
      <c r="N296" s="233"/>
      <c r="O296" s="86"/>
      <c r="P296" s="86"/>
      <c r="Q296" s="86"/>
      <c r="R296" s="86"/>
      <c r="S296" s="86"/>
      <c r="T296" s="87"/>
      <c r="U296" s="40"/>
      <c r="V296" s="40"/>
      <c r="W296" s="40"/>
      <c r="X296" s="40"/>
      <c r="Y296" s="40"/>
      <c r="Z296" s="40"/>
      <c r="AA296" s="40"/>
      <c r="AB296" s="40"/>
      <c r="AC296" s="40"/>
      <c r="AD296" s="40"/>
      <c r="AE296" s="40"/>
      <c r="AT296" s="19" t="s">
        <v>227</v>
      </c>
      <c r="AU296" s="19" t="s">
        <v>86</v>
      </c>
    </row>
    <row r="297" s="13" customFormat="1">
      <c r="A297" s="13"/>
      <c r="B297" s="236"/>
      <c r="C297" s="237"/>
      <c r="D297" s="229" t="s">
        <v>231</v>
      </c>
      <c r="E297" s="238" t="s">
        <v>19</v>
      </c>
      <c r="F297" s="239" t="s">
        <v>232</v>
      </c>
      <c r="G297" s="237"/>
      <c r="H297" s="238" t="s">
        <v>19</v>
      </c>
      <c r="I297" s="240"/>
      <c r="J297" s="237"/>
      <c r="K297" s="237"/>
      <c r="L297" s="241"/>
      <c r="M297" s="242"/>
      <c r="N297" s="243"/>
      <c r="O297" s="243"/>
      <c r="P297" s="243"/>
      <c r="Q297" s="243"/>
      <c r="R297" s="243"/>
      <c r="S297" s="243"/>
      <c r="T297" s="244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45" t="s">
        <v>231</v>
      </c>
      <c r="AU297" s="245" t="s">
        <v>86</v>
      </c>
      <c r="AV297" s="13" t="s">
        <v>84</v>
      </c>
      <c r="AW297" s="13" t="s">
        <v>37</v>
      </c>
      <c r="AX297" s="13" t="s">
        <v>76</v>
      </c>
      <c r="AY297" s="245" t="s">
        <v>219</v>
      </c>
    </row>
    <row r="298" s="14" customFormat="1">
      <c r="A298" s="14"/>
      <c r="B298" s="246"/>
      <c r="C298" s="247"/>
      <c r="D298" s="229" t="s">
        <v>231</v>
      </c>
      <c r="E298" s="248" t="s">
        <v>19</v>
      </c>
      <c r="F298" s="249" t="s">
        <v>84</v>
      </c>
      <c r="G298" s="247"/>
      <c r="H298" s="250">
        <v>1</v>
      </c>
      <c r="I298" s="251"/>
      <c r="J298" s="247"/>
      <c r="K298" s="247"/>
      <c r="L298" s="252"/>
      <c r="M298" s="253"/>
      <c r="N298" s="254"/>
      <c r="O298" s="254"/>
      <c r="P298" s="254"/>
      <c r="Q298" s="254"/>
      <c r="R298" s="254"/>
      <c r="S298" s="254"/>
      <c r="T298" s="255"/>
      <c r="U298" s="14"/>
      <c r="V298" s="14"/>
      <c r="W298" s="14"/>
      <c r="X298" s="14"/>
      <c r="Y298" s="14"/>
      <c r="Z298" s="14"/>
      <c r="AA298" s="14"/>
      <c r="AB298" s="14"/>
      <c r="AC298" s="14"/>
      <c r="AD298" s="14"/>
      <c r="AE298" s="14"/>
      <c r="AT298" s="256" t="s">
        <v>231</v>
      </c>
      <c r="AU298" s="256" t="s">
        <v>86</v>
      </c>
      <c r="AV298" s="14" t="s">
        <v>86</v>
      </c>
      <c r="AW298" s="14" t="s">
        <v>37</v>
      </c>
      <c r="AX298" s="14" t="s">
        <v>84</v>
      </c>
      <c r="AY298" s="256" t="s">
        <v>219</v>
      </c>
    </row>
    <row r="299" s="2" customFormat="1" ht="16.5" customHeight="1">
      <c r="A299" s="40"/>
      <c r="B299" s="41"/>
      <c r="C299" s="216" t="s">
        <v>774</v>
      </c>
      <c r="D299" s="216" t="s">
        <v>221</v>
      </c>
      <c r="E299" s="217" t="s">
        <v>3334</v>
      </c>
      <c r="F299" s="218" t="s">
        <v>3335</v>
      </c>
      <c r="G299" s="219" t="s">
        <v>926</v>
      </c>
      <c r="H299" s="220">
        <v>1</v>
      </c>
      <c r="I299" s="221"/>
      <c r="J299" s="222">
        <f>ROUND(I299*H299,2)</f>
        <v>0</v>
      </c>
      <c r="K299" s="218" t="s">
        <v>19</v>
      </c>
      <c r="L299" s="46"/>
      <c r="M299" s="223" t="s">
        <v>19</v>
      </c>
      <c r="N299" s="224" t="s">
        <v>47</v>
      </c>
      <c r="O299" s="86"/>
      <c r="P299" s="225">
        <f>O299*H299</f>
        <v>0</v>
      </c>
      <c r="Q299" s="225">
        <v>0</v>
      </c>
      <c r="R299" s="225">
        <f>Q299*H299</f>
        <v>0</v>
      </c>
      <c r="S299" s="225">
        <v>0</v>
      </c>
      <c r="T299" s="226">
        <f>S299*H299</f>
        <v>0</v>
      </c>
      <c r="U299" s="40"/>
      <c r="V299" s="40"/>
      <c r="W299" s="40"/>
      <c r="X299" s="40"/>
      <c r="Y299" s="40"/>
      <c r="Z299" s="40"/>
      <c r="AA299" s="40"/>
      <c r="AB299" s="40"/>
      <c r="AC299" s="40"/>
      <c r="AD299" s="40"/>
      <c r="AE299" s="40"/>
      <c r="AR299" s="227" t="s">
        <v>225</v>
      </c>
      <c r="AT299" s="227" t="s">
        <v>221</v>
      </c>
      <c r="AU299" s="227" t="s">
        <v>86</v>
      </c>
      <c r="AY299" s="19" t="s">
        <v>219</v>
      </c>
      <c r="BE299" s="228">
        <f>IF(N299="základní",J299,0)</f>
        <v>0</v>
      </c>
      <c r="BF299" s="228">
        <f>IF(N299="snížená",J299,0)</f>
        <v>0</v>
      </c>
      <c r="BG299" s="228">
        <f>IF(N299="zákl. přenesená",J299,0)</f>
        <v>0</v>
      </c>
      <c r="BH299" s="228">
        <f>IF(N299="sníž. přenesená",J299,0)</f>
        <v>0</v>
      </c>
      <c r="BI299" s="228">
        <f>IF(N299="nulová",J299,0)</f>
        <v>0</v>
      </c>
      <c r="BJ299" s="19" t="s">
        <v>84</v>
      </c>
      <c r="BK299" s="228">
        <f>ROUND(I299*H299,2)</f>
        <v>0</v>
      </c>
      <c r="BL299" s="19" t="s">
        <v>225</v>
      </c>
      <c r="BM299" s="227" t="s">
        <v>3336</v>
      </c>
    </row>
    <row r="300" s="2" customFormat="1">
      <c r="A300" s="40"/>
      <c r="B300" s="41"/>
      <c r="C300" s="42"/>
      <c r="D300" s="229" t="s">
        <v>227</v>
      </c>
      <c r="E300" s="42"/>
      <c r="F300" s="230" t="s">
        <v>3337</v>
      </c>
      <c r="G300" s="42"/>
      <c r="H300" s="42"/>
      <c r="I300" s="231"/>
      <c r="J300" s="42"/>
      <c r="K300" s="42"/>
      <c r="L300" s="46"/>
      <c r="M300" s="232"/>
      <c r="N300" s="233"/>
      <c r="O300" s="86"/>
      <c r="P300" s="86"/>
      <c r="Q300" s="86"/>
      <c r="R300" s="86"/>
      <c r="S300" s="86"/>
      <c r="T300" s="87"/>
      <c r="U300" s="40"/>
      <c r="V300" s="40"/>
      <c r="W300" s="40"/>
      <c r="X300" s="40"/>
      <c r="Y300" s="40"/>
      <c r="Z300" s="40"/>
      <c r="AA300" s="40"/>
      <c r="AB300" s="40"/>
      <c r="AC300" s="40"/>
      <c r="AD300" s="40"/>
      <c r="AE300" s="40"/>
      <c r="AT300" s="19" t="s">
        <v>227</v>
      </c>
      <c r="AU300" s="19" t="s">
        <v>86</v>
      </c>
    </row>
    <row r="301" s="13" customFormat="1">
      <c r="A301" s="13"/>
      <c r="B301" s="236"/>
      <c r="C301" s="237"/>
      <c r="D301" s="229" t="s">
        <v>231</v>
      </c>
      <c r="E301" s="238" t="s">
        <v>19</v>
      </c>
      <c r="F301" s="239" t="s">
        <v>232</v>
      </c>
      <c r="G301" s="237"/>
      <c r="H301" s="238" t="s">
        <v>19</v>
      </c>
      <c r="I301" s="240"/>
      <c r="J301" s="237"/>
      <c r="K301" s="237"/>
      <c r="L301" s="241"/>
      <c r="M301" s="242"/>
      <c r="N301" s="243"/>
      <c r="O301" s="243"/>
      <c r="P301" s="243"/>
      <c r="Q301" s="243"/>
      <c r="R301" s="243"/>
      <c r="S301" s="243"/>
      <c r="T301" s="244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45" t="s">
        <v>231</v>
      </c>
      <c r="AU301" s="245" t="s">
        <v>86</v>
      </c>
      <c r="AV301" s="13" t="s">
        <v>84</v>
      </c>
      <c r="AW301" s="13" t="s">
        <v>37</v>
      </c>
      <c r="AX301" s="13" t="s">
        <v>76</v>
      </c>
      <c r="AY301" s="245" t="s">
        <v>219</v>
      </c>
    </row>
    <row r="302" s="14" customFormat="1">
      <c r="A302" s="14"/>
      <c r="B302" s="246"/>
      <c r="C302" s="247"/>
      <c r="D302" s="229" t="s">
        <v>231</v>
      </c>
      <c r="E302" s="248" t="s">
        <v>19</v>
      </c>
      <c r="F302" s="249" t="s">
        <v>84</v>
      </c>
      <c r="G302" s="247"/>
      <c r="H302" s="250">
        <v>1</v>
      </c>
      <c r="I302" s="251"/>
      <c r="J302" s="247"/>
      <c r="K302" s="247"/>
      <c r="L302" s="252"/>
      <c r="M302" s="253"/>
      <c r="N302" s="254"/>
      <c r="O302" s="254"/>
      <c r="P302" s="254"/>
      <c r="Q302" s="254"/>
      <c r="R302" s="254"/>
      <c r="S302" s="254"/>
      <c r="T302" s="255"/>
      <c r="U302" s="14"/>
      <c r="V302" s="14"/>
      <c r="W302" s="14"/>
      <c r="X302" s="14"/>
      <c r="Y302" s="14"/>
      <c r="Z302" s="14"/>
      <c r="AA302" s="14"/>
      <c r="AB302" s="14"/>
      <c r="AC302" s="14"/>
      <c r="AD302" s="14"/>
      <c r="AE302" s="14"/>
      <c r="AT302" s="256" t="s">
        <v>231</v>
      </c>
      <c r="AU302" s="256" t="s">
        <v>86</v>
      </c>
      <c r="AV302" s="14" t="s">
        <v>86</v>
      </c>
      <c r="AW302" s="14" t="s">
        <v>37</v>
      </c>
      <c r="AX302" s="14" t="s">
        <v>84</v>
      </c>
      <c r="AY302" s="256" t="s">
        <v>219</v>
      </c>
    </row>
    <row r="303" s="2" customFormat="1" ht="16.5" customHeight="1">
      <c r="A303" s="40"/>
      <c r="B303" s="41"/>
      <c r="C303" s="216" t="s">
        <v>779</v>
      </c>
      <c r="D303" s="216" t="s">
        <v>221</v>
      </c>
      <c r="E303" s="217" t="s">
        <v>3338</v>
      </c>
      <c r="F303" s="218" t="s">
        <v>3339</v>
      </c>
      <c r="G303" s="219" t="s">
        <v>926</v>
      </c>
      <c r="H303" s="220">
        <v>1</v>
      </c>
      <c r="I303" s="221"/>
      <c r="J303" s="222">
        <f>ROUND(I303*H303,2)</f>
        <v>0</v>
      </c>
      <c r="K303" s="218" t="s">
        <v>19</v>
      </c>
      <c r="L303" s="46"/>
      <c r="M303" s="223" t="s">
        <v>19</v>
      </c>
      <c r="N303" s="224" t="s">
        <v>47</v>
      </c>
      <c r="O303" s="86"/>
      <c r="P303" s="225">
        <f>O303*H303</f>
        <v>0</v>
      </c>
      <c r="Q303" s="225">
        <v>0</v>
      </c>
      <c r="R303" s="225">
        <f>Q303*H303</f>
        <v>0</v>
      </c>
      <c r="S303" s="225">
        <v>0</v>
      </c>
      <c r="T303" s="226">
        <f>S303*H303</f>
        <v>0</v>
      </c>
      <c r="U303" s="40"/>
      <c r="V303" s="40"/>
      <c r="W303" s="40"/>
      <c r="X303" s="40"/>
      <c r="Y303" s="40"/>
      <c r="Z303" s="40"/>
      <c r="AA303" s="40"/>
      <c r="AB303" s="40"/>
      <c r="AC303" s="40"/>
      <c r="AD303" s="40"/>
      <c r="AE303" s="40"/>
      <c r="AR303" s="227" t="s">
        <v>225</v>
      </c>
      <c r="AT303" s="227" t="s">
        <v>221</v>
      </c>
      <c r="AU303" s="227" t="s">
        <v>86</v>
      </c>
      <c r="AY303" s="19" t="s">
        <v>219</v>
      </c>
      <c r="BE303" s="228">
        <f>IF(N303="základní",J303,0)</f>
        <v>0</v>
      </c>
      <c r="BF303" s="228">
        <f>IF(N303="snížená",J303,0)</f>
        <v>0</v>
      </c>
      <c r="BG303" s="228">
        <f>IF(N303="zákl. přenesená",J303,0)</f>
        <v>0</v>
      </c>
      <c r="BH303" s="228">
        <f>IF(N303="sníž. přenesená",J303,0)</f>
        <v>0</v>
      </c>
      <c r="BI303" s="228">
        <f>IF(N303="nulová",J303,0)</f>
        <v>0</v>
      </c>
      <c r="BJ303" s="19" t="s">
        <v>84</v>
      </c>
      <c r="BK303" s="228">
        <f>ROUND(I303*H303,2)</f>
        <v>0</v>
      </c>
      <c r="BL303" s="19" t="s">
        <v>225</v>
      </c>
      <c r="BM303" s="227" t="s">
        <v>3340</v>
      </c>
    </row>
    <row r="304" s="2" customFormat="1">
      <c r="A304" s="40"/>
      <c r="B304" s="41"/>
      <c r="C304" s="42"/>
      <c r="D304" s="229" t="s">
        <v>227</v>
      </c>
      <c r="E304" s="42"/>
      <c r="F304" s="230" t="s">
        <v>3341</v>
      </c>
      <c r="G304" s="42"/>
      <c r="H304" s="42"/>
      <c r="I304" s="231"/>
      <c r="J304" s="42"/>
      <c r="K304" s="42"/>
      <c r="L304" s="46"/>
      <c r="M304" s="232"/>
      <c r="N304" s="233"/>
      <c r="O304" s="86"/>
      <c r="P304" s="86"/>
      <c r="Q304" s="86"/>
      <c r="R304" s="86"/>
      <c r="S304" s="86"/>
      <c r="T304" s="87"/>
      <c r="U304" s="40"/>
      <c r="V304" s="40"/>
      <c r="W304" s="40"/>
      <c r="X304" s="40"/>
      <c r="Y304" s="40"/>
      <c r="Z304" s="40"/>
      <c r="AA304" s="40"/>
      <c r="AB304" s="40"/>
      <c r="AC304" s="40"/>
      <c r="AD304" s="40"/>
      <c r="AE304" s="40"/>
      <c r="AT304" s="19" t="s">
        <v>227</v>
      </c>
      <c r="AU304" s="19" t="s">
        <v>86</v>
      </c>
    </row>
    <row r="305" s="13" customFormat="1">
      <c r="A305" s="13"/>
      <c r="B305" s="236"/>
      <c r="C305" s="237"/>
      <c r="D305" s="229" t="s">
        <v>231</v>
      </c>
      <c r="E305" s="238" t="s">
        <v>19</v>
      </c>
      <c r="F305" s="239" t="s">
        <v>232</v>
      </c>
      <c r="G305" s="237"/>
      <c r="H305" s="238" t="s">
        <v>19</v>
      </c>
      <c r="I305" s="240"/>
      <c r="J305" s="237"/>
      <c r="K305" s="237"/>
      <c r="L305" s="241"/>
      <c r="M305" s="242"/>
      <c r="N305" s="243"/>
      <c r="O305" s="243"/>
      <c r="P305" s="243"/>
      <c r="Q305" s="243"/>
      <c r="R305" s="243"/>
      <c r="S305" s="243"/>
      <c r="T305" s="244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45" t="s">
        <v>231</v>
      </c>
      <c r="AU305" s="245" t="s">
        <v>86</v>
      </c>
      <c r="AV305" s="13" t="s">
        <v>84</v>
      </c>
      <c r="AW305" s="13" t="s">
        <v>37</v>
      </c>
      <c r="AX305" s="13" t="s">
        <v>76</v>
      </c>
      <c r="AY305" s="245" t="s">
        <v>219</v>
      </c>
    </row>
    <row r="306" s="14" customFormat="1">
      <c r="A306" s="14"/>
      <c r="B306" s="246"/>
      <c r="C306" s="247"/>
      <c r="D306" s="229" t="s">
        <v>231</v>
      </c>
      <c r="E306" s="248" t="s">
        <v>19</v>
      </c>
      <c r="F306" s="249" t="s">
        <v>84</v>
      </c>
      <c r="G306" s="247"/>
      <c r="H306" s="250">
        <v>1</v>
      </c>
      <c r="I306" s="251"/>
      <c r="J306" s="247"/>
      <c r="K306" s="247"/>
      <c r="L306" s="252"/>
      <c r="M306" s="253"/>
      <c r="N306" s="254"/>
      <c r="O306" s="254"/>
      <c r="P306" s="254"/>
      <c r="Q306" s="254"/>
      <c r="R306" s="254"/>
      <c r="S306" s="254"/>
      <c r="T306" s="255"/>
      <c r="U306" s="14"/>
      <c r="V306" s="14"/>
      <c r="W306" s="14"/>
      <c r="X306" s="14"/>
      <c r="Y306" s="14"/>
      <c r="Z306" s="14"/>
      <c r="AA306" s="14"/>
      <c r="AB306" s="14"/>
      <c r="AC306" s="14"/>
      <c r="AD306" s="14"/>
      <c r="AE306" s="14"/>
      <c r="AT306" s="256" t="s">
        <v>231</v>
      </c>
      <c r="AU306" s="256" t="s">
        <v>86</v>
      </c>
      <c r="AV306" s="14" t="s">
        <v>86</v>
      </c>
      <c r="AW306" s="14" t="s">
        <v>37</v>
      </c>
      <c r="AX306" s="14" t="s">
        <v>84</v>
      </c>
      <c r="AY306" s="256" t="s">
        <v>219</v>
      </c>
    </row>
    <row r="307" s="2" customFormat="1" ht="16.5" customHeight="1">
      <c r="A307" s="40"/>
      <c r="B307" s="41"/>
      <c r="C307" s="216" t="s">
        <v>789</v>
      </c>
      <c r="D307" s="216" t="s">
        <v>221</v>
      </c>
      <c r="E307" s="217" t="s">
        <v>3342</v>
      </c>
      <c r="F307" s="218" t="s">
        <v>3343</v>
      </c>
      <c r="G307" s="219" t="s">
        <v>926</v>
      </c>
      <c r="H307" s="220">
        <v>1</v>
      </c>
      <c r="I307" s="221"/>
      <c r="J307" s="222">
        <f>ROUND(I307*H307,2)</f>
        <v>0</v>
      </c>
      <c r="K307" s="218" t="s">
        <v>19</v>
      </c>
      <c r="L307" s="46"/>
      <c r="M307" s="223" t="s">
        <v>19</v>
      </c>
      <c r="N307" s="224" t="s">
        <v>47</v>
      </c>
      <c r="O307" s="86"/>
      <c r="P307" s="225">
        <f>O307*H307</f>
        <v>0</v>
      </c>
      <c r="Q307" s="225">
        <v>0</v>
      </c>
      <c r="R307" s="225">
        <f>Q307*H307</f>
        <v>0</v>
      </c>
      <c r="S307" s="225">
        <v>0</v>
      </c>
      <c r="T307" s="226">
        <f>S307*H307</f>
        <v>0</v>
      </c>
      <c r="U307" s="40"/>
      <c r="V307" s="40"/>
      <c r="W307" s="40"/>
      <c r="X307" s="40"/>
      <c r="Y307" s="40"/>
      <c r="Z307" s="40"/>
      <c r="AA307" s="40"/>
      <c r="AB307" s="40"/>
      <c r="AC307" s="40"/>
      <c r="AD307" s="40"/>
      <c r="AE307" s="40"/>
      <c r="AR307" s="227" t="s">
        <v>225</v>
      </c>
      <c r="AT307" s="227" t="s">
        <v>221</v>
      </c>
      <c r="AU307" s="227" t="s">
        <v>86</v>
      </c>
      <c r="AY307" s="19" t="s">
        <v>219</v>
      </c>
      <c r="BE307" s="228">
        <f>IF(N307="základní",J307,0)</f>
        <v>0</v>
      </c>
      <c r="BF307" s="228">
        <f>IF(N307="snížená",J307,0)</f>
        <v>0</v>
      </c>
      <c r="BG307" s="228">
        <f>IF(N307="zákl. přenesená",J307,0)</f>
        <v>0</v>
      </c>
      <c r="BH307" s="228">
        <f>IF(N307="sníž. přenesená",J307,0)</f>
        <v>0</v>
      </c>
      <c r="BI307" s="228">
        <f>IF(N307="nulová",J307,0)</f>
        <v>0</v>
      </c>
      <c r="BJ307" s="19" t="s">
        <v>84</v>
      </c>
      <c r="BK307" s="228">
        <f>ROUND(I307*H307,2)</f>
        <v>0</v>
      </c>
      <c r="BL307" s="19" t="s">
        <v>225</v>
      </c>
      <c r="BM307" s="227" t="s">
        <v>3344</v>
      </c>
    </row>
    <row r="308" s="2" customFormat="1">
      <c r="A308" s="40"/>
      <c r="B308" s="41"/>
      <c r="C308" s="42"/>
      <c r="D308" s="229" t="s">
        <v>227</v>
      </c>
      <c r="E308" s="42"/>
      <c r="F308" s="230" t="s">
        <v>3345</v>
      </c>
      <c r="G308" s="42"/>
      <c r="H308" s="42"/>
      <c r="I308" s="231"/>
      <c r="J308" s="42"/>
      <c r="K308" s="42"/>
      <c r="L308" s="46"/>
      <c r="M308" s="232"/>
      <c r="N308" s="233"/>
      <c r="O308" s="86"/>
      <c r="P308" s="86"/>
      <c r="Q308" s="86"/>
      <c r="R308" s="86"/>
      <c r="S308" s="86"/>
      <c r="T308" s="87"/>
      <c r="U308" s="40"/>
      <c r="V308" s="40"/>
      <c r="W308" s="40"/>
      <c r="X308" s="40"/>
      <c r="Y308" s="40"/>
      <c r="Z308" s="40"/>
      <c r="AA308" s="40"/>
      <c r="AB308" s="40"/>
      <c r="AC308" s="40"/>
      <c r="AD308" s="40"/>
      <c r="AE308" s="40"/>
      <c r="AT308" s="19" t="s">
        <v>227</v>
      </c>
      <c r="AU308" s="19" t="s">
        <v>86</v>
      </c>
    </row>
    <row r="309" s="13" customFormat="1">
      <c r="A309" s="13"/>
      <c r="B309" s="236"/>
      <c r="C309" s="237"/>
      <c r="D309" s="229" t="s">
        <v>231</v>
      </c>
      <c r="E309" s="238" t="s">
        <v>19</v>
      </c>
      <c r="F309" s="239" t="s">
        <v>232</v>
      </c>
      <c r="G309" s="237"/>
      <c r="H309" s="238" t="s">
        <v>19</v>
      </c>
      <c r="I309" s="240"/>
      <c r="J309" s="237"/>
      <c r="K309" s="237"/>
      <c r="L309" s="241"/>
      <c r="M309" s="242"/>
      <c r="N309" s="243"/>
      <c r="O309" s="243"/>
      <c r="P309" s="243"/>
      <c r="Q309" s="243"/>
      <c r="R309" s="243"/>
      <c r="S309" s="243"/>
      <c r="T309" s="244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45" t="s">
        <v>231</v>
      </c>
      <c r="AU309" s="245" t="s">
        <v>86</v>
      </c>
      <c r="AV309" s="13" t="s">
        <v>84</v>
      </c>
      <c r="AW309" s="13" t="s">
        <v>37</v>
      </c>
      <c r="AX309" s="13" t="s">
        <v>76</v>
      </c>
      <c r="AY309" s="245" t="s">
        <v>219</v>
      </c>
    </row>
    <row r="310" s="14" customFormat="1">
      <c r="A310" s="14"/>
      <c r="B310" s="246"/>
      <c r="C310" s="247"/>
      <c r="D310" s="229" t="s">
        <v>231</v>
      </c>
      <c r="E310" s="248" t="s">
        <v>19</v>
      </c>
      <c r="F310" s="249" t="s">
        <v>84</v>
      </c>
      <c r="G310" s="247"/>
      <c r="H310" s="250">
        <v>1</v>
      </c>
      <c r="I310" s="251"/>
      <c r="J310" s="247"/>
      <c r="K310" s="247"/>
      <c r="L310" s="252"/>
      <c r="M310" s="253"/>
      <c r="N310" s="254"/>
      <c r="O310" s="254"/>
      <c r="P310" s="254"/>
      <c r="Q310" s="254"/>
      <c r="R310" s="254"/>
      <c r="S310" s="254"/>
      <c r="T310" s="255"/>
      <c r="U310" s="14"/>
      <c r="V310" s="14"/>
      <c r="W310" s="14"/>
      <c r="X310" s="14"/>
      <c r="Y310" s="14"/>
      <c r="Z310" s="14"/>
      <c r="AA310" s="14"/>
      <c r="AB310" s="14"/>
      <c r="AC310" s="14"/>
      <c r="AD310" s="14"/>
      <c r="AE310" s="14"/>
      <c r="AT310" s="256" t="s">
        <v>231</v>
      </c>
      <c r="AU310" s="256" t="s">
        <v>86</v>
      </c>
      <c r="AV310" s="14" t="s">
        <v>86</v>
      </c>
      <c r="AW310" s="14" t="s">
        <v>37</v>
      </c>
      <c r="AX310" s="14" t="s">
        <v>84</v>
      </c>
      <c r="AY310" s="256" t="s">
        <v>219</v>
      </c>
    </row>
    <row r="311" s="2" customFormat="1" ht="16.5" customHeight="1">
      <c r="A311" s="40"/>
      <c r="B311" s="41"/>
      <c r="C311" s="216" t="s">
        <v>795</v>
      </c>
      <c r="D311" s="216" t="s">
        <v>221</v>
      </c>
      <c r="E311" s="217" t="s">
        <v>3346</v>
      </c>
      <c r="F311" s="218" t="s">
        <v>3347</v>
      </c>
      <c r="G311" s="219" t="s">
        <v>517</v>
      </c>
      <c r="H311" s="220">
        <v>24</v>
      </c>
      <c r="I311" s="221"/>
      <c r="J311" s="222">
        <f>ROUND(I311*H311,2)</f>
        <v>0</v>
      </c>
      <c r="K311" s="218" t="s">
        <v>19</v>
      </c>
      <c r="L311" s="46"/>
      <c r="M311" s="223" t="s">
        <v>19</v>
      </c>
      <c r="N311" s="224" t="s">
        <v>47</v>
      </c>
      <c r="O311" s="86"/>
      <c r="P311" s="225">
        <f>O311*H311</f>
        <v>0</v>
      </c>
      <c r="Q311" s="225">
        <v>0.17488999999999999</v>
      </c>
      <c r="R311" s="225">
        <f>Q311*H311</f>
        <v>4.1973599999999998</v>
      </c>
      <c r="S311" s="225">
        <v>0</v>
      </c>
      <c r="T311" s="226">
        <f>S311*H311</f>
        <v>0</v>
      </c>
      <c r="U311" s="40"/>
      <c r="V311" s="40"/>
      <c r="W311" s="40"/>
      <c r="X311" s="40"/>
      <c r="Y311" s="40"/>
      <c r="Z311" s="40"/>
      <c r="AA311" s="40"/>
      <c r="AB311" s="40"/>
      <c r="AC311" s="40"/>
      <c r="AD311" s="40"/>
      <c r="AE311" s="40"/>
      <c r="AR311" s="227" t="s">
        <v>225</v>
      </c>
      <c r="AT311" s="227" t="s">
        <v>221</v>
      </c>
      <c r="AU311" s="227" t="s">
        <v>86</v>
      </c>
      <c r="AY311" s="19" t="s">
        <v>219</v>
      </c>
      <c r="BE311" s="228">
        <f>IF(N311="základní",J311,0)</f>
        <v>0</v>
      </c>
      <c r="BF311" s="228">
        <f>IF(N311="snížená",J311,0)</f>
        <v>0</v>
      </c>
      <c r="BG311" s="228">
        <f>IF(N311="zákl. přenesená",J311,0)</f>
        <v>0</v>
      </c>
      <c r="BH311" s="228">
        <f>IF(N311="sníž. přenesená",J311,0)</f>
        <v>0</v>
      </c>
      <c r="BI311" s="228">
        <f>IF(N311="nulová",J311,0)</f>
        <v>0</v>
      </c>
      <c r="BJ311" s="19" t="s">
        <v>84</v>
      </c>
      <c r="BK311" s="228">
        <f>ROUND(I311*H311,2)</f>
        <v>0</v>
      </c>
      <c r="BL311" s="19" t="s">
        <v>225</v>
      </c>
      <c r="BM311" s="227" t="s">
        <v>3348</v>
      </c>
    </row>
    <row r="312" s="2" customFormat="1">
      <c r="A312" s="40"/>
      <c r="B312" s="41"/>
      <c r="C312" s="42"/>
      <c r="D312" s="229" t="s">
        <v>227</v>
      </c>
      <c r="E312" s="42"/>
      <c r="F312" s="230" t="s">
        <v>3349</v>
      </c>
      <c r="G312" s="42"/>
      <c r="H312" s="42"/>
      <c r="I312" s="231"/>
      <c r="J312" s="42"/>
      <c r="K312" s="42"/>
      <c r="L312" s="46"/>
      <c r="M312" s="232"/>
      <c r="N312" s="233"/>
      <c r="O312" s="86"/>
      <c r="P312" s="86"/>
      <c r="Q312" s="86"/>
      <c r="R312" s="86"/>
      <c r="S312" s="86"/>
      <c r="T312" s="87"/>
      <c r="U312" s="40"/>
      <c r="V312" s="40"/>
      <c r="W312" s="40"/>
      <c r="X312" s="40"/>
      <c r="Y312" s="40"/>
      <c r="Z312" s="40"/>
      <c r="AA312" s="40"/>
      <c r="AB312" s="40"/>
      <c r="AC312" s="40"/>
      <c r="AD312" s="40"/>
      <c r="AE312" s="40"/>
      <c r="AT312" s="19" t="s">
        <v>227</v>
      </c>
      <c r="AU312" s="19" t="s">
        <v>86</v>
      </c>
    </row>
    <row r="313" s="13" customFormat="1">
      <c r="A313" s="13"/>
      <c r="B313" s="236"/>
      <c r="C313" s="237"/>
      <c r="D313" s="229" t="s">
        <v>231</v>
      </c>
      <c r="E313" s="238" t="s">
        <v>19</v>
      </c>
      <c r="F313" s="239" t="s">
        <v>3350</v>
      </c>
      <c r="G313" s="237"/>
      <c r="H313" s="238" t="s">
        <v>19</v>
      </c>
      <c r="I313" s="240"/>
      <c r="J313" s="237"/>
      <c r="K313" s="237"/>
      <c r="L313" s="241"/>
      <c r="M313" s="242"/>
      <c r="N313" s="243"/>
      <c r="O313" s="243"/>
      <c r="P313" s="243"/>
      <c r="Q313" s="243"/>
      <c r="R313" s="243"/>
      <c r="S313" s="243"/>
      <c r="T313" s="244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45" t="s">
        <v>231</v>
      </c>
      <c r="AU313" s="245" t="s">
        <v>86</v>
      </c>
      <c r="AV313" s="13" t="s">
        <v>84</v>
      </c>
      <c r="AW313" s="13" t="s">
        <v>37</v>
      </c>
      <c r="AX313" s="13" t="s">
        <v>76</v>
      </c>
      <c r="AY313" s="245" t="s">
        <v>219</v>
      </c>
    </row>
    <row r="314" s="14" customFormat="1">
      <c r="A314" s="14"/>
      <c r="B314" s="246"/>
      <c r="C314" s="247"/>
      <c r="D314" s="229" t="s">
        <v>231</v>
      </c>
      <c r="E314" s="248" t="s">
        <v>19</v>
      </c>
      <c r="F314" s="249" t="s">
        <v>439</v>
      </c>
      <c r="G314" s="247"/>
      <c r="H314" s="250">
        <v>24</v>
      </c>
      <c r="I314" s="251"/>
      <c r="J314" s="247"/>
      <c r="K314" s="247"/>
      <c r="L314" s="252"/>
      <c r="M314" s="253"/>
      <c r="N314" s="254"/>
      <c r="O314" s="254"/>
      <c r="P314" s="254"/>
      <c r="Q314" s="254"/>
      <c r="R314" s="254"/>
      <c r="S314" s="254"/>
      <c r="T314" s="255"/>
      <c r="U314" s="14"/>
      <c r="V314" s="14"/>
      <c r="W314" s="14"/>
      <c r="X314" s="14"/>
      <c r="Y314" s="14"/>
      <c r="Z314" s="14"/>
      <c r="AA314" s="14"/>
      <c r="AB314" s="14"/>
      <c r="AC314" s="14"/>
      <c r="AD314" s="14"/>
      <c r="AE314" s="14"/>
      <c r="AT314" s="256" t="s">
        <v>231</v>
      </c>
      <c r="AU314" s="256" t="s">
        <v>86</v>
      </c>
      <c r="AV314" s="14" t="s">
        <v>86</v>
      </c>
      <c r="AW314" s="14" t="s">
        <v>37</v>
      </c>
      <c r="AX314" s="14" t="s">
        <v>84</v>
      </c>
      <c r="AY314" s="256" t="s">
        <v>219</v>
      </c>
    </row>
    <row r="315" s="2" customFormat="1" ht="16.5" customHeight="1">
      <c r="A315" s="40"/>
      <c r="B315" s="41"/>
      <c r="C315" s="283" t="s">
        <v>799</v>
      </c>
      <c r="D315" s="283" t="s">
        <v>623</v>
      </c>
      <c r="E315" s="284" t="s">
        <v>3351</v>
      </c>
      <c r="F315" s="285" t="s">
        <v>3352</v>
      </c>
      <c r="G315" s="286" t="s">
        <v>517</v>
      </c>
      <c r="H315" s="287">
        <v>24</v>
      </c>
      <c r="I315" s="288"/>
      <c r="J315" s="289">
        <f>ROUND(I315*H315,2)</f>
        <v>0</v>
      </c>
      <c r="K315" s="285" t="s">
        <v>19</v>
      </c>
      <c r="L315" s="290"/>
      <c r="M315" s="291" t="s">
        <v>19</v>
      </c>
      <c r="N315" s="292" t="s">
        <v>47</v>
      </c>
      <c r="O315" s="86"/>
      <c r="P315" s="225">
        <f>O315*H315</f>
        <v>0</v>
      </c>
      <c r="Q315" s="225">
        <v>0</v>
      </c>
      <c r="R315" s="225">
        <f>Q315*H315</f>
        <v>0</v>
      </c>
      <c r="S315" s="225">
        <v>0</v>
      </c>
      <c r="T315" s="226">
        <f>S315*H315</f>
        <v>0</v>
      </c>
      <c r="U315" s="40"/>
      <c r="V315" s="40"/>
      <c r="W315" s="40"/>
      <c r="X315" s="40"/>
      <c r="Y315" s="40"/>
      <c r="Z315" s="40"/>
      <c r="AA315" s="40"/>
      <c r="AB315" s="40"/>
      <c r="AC315" s="40"/>
      <c r="AD315" s="40"/>
      <c r="AE315" s="40"/>
      <c r="AR315" s="227" t="s">
        <v>300</v>
      </c>
      <c r="AT315" s="227" t="s">
        <v>623</v>
      </c>
      <c r="AU315" s="227" t="s">
        <v>86</v>
      </c>
      <c r="AY315" s="19" t="s">
        <v>219</v>
      </c>
      <c r="BE315" s="228">
        <f>IF(N315="základní",J315,0)</f>
        <v>0</v>
      </c>
      <c r="BF315" s="228">
        <f>IF(N315="snížená",J315,0)</f>
        <v>0</v>
      </c>
      <c r="BG315" s="228">
        <f>IF(N315="zákl. přenesená",J315,0)</f>
        <v>0</v>
      </c>
      <c r="BH315" s="228">
        <f>IF(N315="sníž. přenesená",J315,0)</f>
        <v>0</v>
      </c>
      <c r="BI315" s="228">
        <f>IF(N315="nulová",J315,0)</f>
        <v>0</v>
      </c>
      <c r="BJ315" s="19" t="s">
        <v>84</v>
      </c>
      <c r="BK315" s="228">
        <f>ROUND(I315*H315,2)</f>
        <v>0</v>
      </c>
      <c r="BL315" s="19" t="s">
        <v>225</v>
      </c>
      <c r="BM315" s="227" t="s">
        <v>3353</v>
      </c>
    </row>
    <row r="316" s="2" customFormat="1">
      <c r="A316" s="40"/>
      <c r="B316" s="41"/>
      <c r="C316" s="42"/>
      <c r="D316" s="229" t="s">
        <v>227</v>
      </c>
      <c r="E316" s="42"/>
      <c r="F316" s="230" t="s">
        <v>3352</v>
      </c>
      <c r="G316" s="42"/>
      <c r="H316" s="42"/>
      <c r="I316" s="231"/>
      <c r="J316" s="42"/>
      <c r="K316" s="42"/>
      <c r="L316" s="46"/>
      <c r="M316" s="232"/>
      <c r="N316" s="233"/>
      <c r="O316" s="86"/>
      <c r="P316" s="86"/>
      <c r="Q316" s="86"/>
      <c r="R316" s="86"/>
      <c r="S316" s="86"/>
      <c r="T316" s="87"/>
      <c r="U316" s="40"/>
      <c r="V316" s="40"/>
      <c r="W316" s="40"/>
      <c r="X316" s="40"/>
      <c r="Y316" s="40"/>
      <c r="Z316" s="40"/>
      <c r="AA316" s="40"/>
      <c r="AB316" s="40"/>
      <c r="AC316" s="40"/>
      <c r="AD316" s="40"/>
      <c r="AE316" s="40"/>
      <c r="AT316" s="19" t="s">
        <v>227</v>
      </c>
      <c r="AU316" s="19" t="s">
        <v>86</v>
      </c>
    </row>
    <row r="317" s="14" customFormat="1">
      <c r="A317" s="14"/>
      <c r="B317" s="246"/>
      <c r="C317" s="247"/>
      <c r="D317" s="229" t="s">
        <v>231</v>
      </c>
      <c r="E317" s="248" t="s">
        <v>19</v>
      </c>
      <c r="F317" s="249" t="s">
        <v>439</v>
      </c>
      <c r="G317" s="247"/>
      <c r="H317" s="250">
        <v>24</v>
      </c>
      <c r="I317" s="251"/>
      <c r="J317" s="247"/>
      <c r="K317" s="247"/>
      <c r="L317" s="252"/>
      <c r="M317" s="253"/>
      <c r="N317" s="254"/>
      <c r="O317" s="254"/>
      <c r="P317" s="254"/>
      <c r="Q317" s="254"/>
      <c r="R317" s="254"/>
      <c r="S317" s="254"/>
      <c r="T317" s="255"/>
      <c r="U317" s="14"/>
      <c r="V317" s="14"/>
      <c r="W317" s="14"/>
      <c r="X317" s="14"/>
      <c r="Y317" s="14"/>
      <c r="Z317" s="14"/>
      <c r="AA317" s="14"/>
      <c r="AB317" s="14"/>
      <c r="AC317" s="14"/>
      <c r="AD317" s="14"/>
      <c r="AE317" s="14"/>
      <c r="AT317" s="256" t="s">
        <v>231</v>
      </c>
      <c r="AU317" s="256" t="s">
        <v>86</v>
      </c>
      <c r="AV317" s="14" t="s">
        <v>86</v>
      </c>
      <c r="AW317" s="14" t="s">
        <v>37</v>
      </c>
      <c r="AX317" s="14" t="s">
        <v>84</v>
      </c>
      <c r="AY317" s="256" t="s">
        <v>219</v>
      </c>
    </row>
    <row r="318" s="2" customFormat="1" ht="16.5" customHeight="1">
      <c r="A318" s="40"/>
      <c r="B318" s="41"/>
      <c r="C318" s="283" t="s">
        <v>804</v>
      </c>
      <c r="D318" s="283" t="s">
        <v>623</v>
      </c>
      <c r="E318" s="284" t="s">
        <v>3354</v>
      </c>
      <c r="F318" s="285" t="s">
        <v>3355</v>
      </c>
      <c r="G318" s="286" t="s">
        <v>517</v>
      </c>
      <c r="H318" s="287">
        <v>9</v>
      </c>
      <c r="I318" s="288"/>
      <c r="J318" s="289">
        <f>ROUND(I318*H318,2)</f>
        <v>0</v>
      </c>
      <c r="K318" s="285" t="s">
        <v>19</v>
      </c>
      <c r="L318" s="290"/>
      <c r="M318" s="291" t="s">
        <v>19</v>
      </c>
      <c r="N318" s="292" t="s">
        <v>47</v>
      </c>
      <c r="O318" s="86"/>
      <c r="P318" s="225">
        <f>O318*H318</f>
        <v>0</v>
      </c>
      <c r="Q318" s="225">
        <v>0</v>
      </c>
      <c r="R318" s="225">
        <f>Q318*H318</f>
        <v>0</v>
      </c>
      <c r="S318" s="225">
        <v>0</v>
      </c>
      <c r="T318" s="226">
        <f>S318*H318</f>
        <v>0</v>
      </c>
      <c r="U318" s="40"/>
      <c r="V318" s="40"/>
      <c r="W318" s="40"/>
      <c r="X318" s="40"/>
      <c r="Y318" s="40"/>
      <c r="Z318" s="40"/>
      <c r="AA318" s="40"/>
      <c r="AB318" s="40"/>
      <c r="AC318" s="40"/>
      <c r="AD318" s="40"/>
      <c r="AE318" s="40"/>
      <c r="AR318" s="227" t="s">
        <v>300</v>
      </c>
      <c r="AT318" s="227" t="s">
        <v>623</v>
      </c>
      <c r="AU318" s="227" t="s">
        <v>86</v>
      </c>
      <c r="AY318" s="19" t="s">
        <v>219</v>
      </c>
      <c r="BE318" s="228">
        <f>IF(N318="základní",J318,0)</f>
        <v>0</v>
      </c>
      <c r="BF318" s="228">
        <f>IF(N318="snížená",J318,0)</f>
        <v>0</v>
      </c>
      <c r="BG318" s="228">
        <f>IF(N318="zákl. přenesená",J318,0)</f>
        <v>0</v>
      </c>
      <c r="BH318" s="228">
        <f>IF(N318="sníž. přenesená",J318,0)</f>
        <v>0</v>
      </c>
      <c r="BI318" s="228">
        <f>IF(N318="nulová",J318,0)</f>
        <v>0</v>
      </c>
      <c r="BJ318" s="19" t="s">
        <v>84</v>
      </c>
      <c r="BK318" s="228">
        <f>ROUND(I318*H318,2)</f>
        <v>0</v>
      </c>
      <c r="BL318" s="19" t="s">
        <v>225</v>
      </c>
      <c r="BM318" s="227" t="s">
        <v>3356</v>
      </c>
    </row>
    <row r="319" s="2" customFormat="1">
      <c r="A319" s="40"/>
      <c r="B319" s="41"/>
      <c r="C319" s="42"/>
      <c r="D319" s="229" t="s">
        <v>227</v>
      </c>
      <c r="E319" s="42"/>
      <c r="F319" s="230" t="s">
        <v>3357</v>
      </c>
      <c r="G319" s="42"/>
      <c r="H319" s="42"/>
      <c r="I319" s="231"/>
      <c r="J319" s="42"/>
      <c r="K319" s="42"/>
      <c r="L319" s="46"/>
      <c r="M319" s="232"/>
      <c r="N319" s="233"/>
      <c r="O319" s="86"/>
      <c r="P319" s="86"/>
      <c r="Q319" s="86"/>
      <c r="R319" s="86"/>
      <c r="S319" s="86"/>
      <c r="T319" s="87"/>
      <c r="U319" s="40"/>
      <c r="V319" s="40"/>
      <c r="W319" s="40"/>
      <c r="X319" s="40"/>
      <c r="Y319" s="40"/>
      <c r="Z319" s="40"/>
      <c r="AA319" s="40"/>
      <c r="AB319" s="40"/>
      <c r="AC319" s="40"/>
      <c r="AD319" s="40"/>
      <c r="AE319" s="40"/>
      <c r="AT319" s="19" t="s">
        <v>227</v>
      </c>
      <c r="AU319" s="19" t="s">
        <v>86</v>
      </c>
    </row>
    <row r="320" s="13" customFormat="1">
      <c r="A320" s="13"/>
      <c r="B320" s="236"/>
      <c r="C320" s="237"/>
      <c r="D320" s="229" t="s">
        <v>231</v>
      </c>
      <c r="E320" s="238" t="s">
        <v>19</v>
      </c>
      <c r="F320" s="239" t="s">
        <v>3350</v>
      </c>
      <c r="G320" s="237"/>
      <c r="H320" s="238" t="s">
        <v>19</v>
      </c>
      <c r="I320" s="240"/>
      <c r="J320" s="237"/>
      <c r="K320" s="237"/>
      <c r="L320" s="241"/>
      <c r="M320" s="242"/>
      <c r="N320" s="243"/>
      <c r="O320" s="243"/>
      <c r="P320" s="243"/>
      <c r="Q320" s="243"/>
      <c r="R320" s="243"/>
      <c r="S320" s="243"/>
      <c r="T320" s="244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245" t="s">
        <v>231</v>
      </c>
      <c r="AU320" s="245" t="s">
        <v>86</v>
      </c>
      <c r="AV320" s="13" t="s">
        <v>84</v>
      </c>
      <c r="AW320" s="13" t="s">
        <v>37</v>
      </c>
      <c r="AX320" s="13" t="s">
        <v>76</v>
      </c>
      <c r="AY320" s="245" t="s">
        <v>219</v>
      </c>
    </row>
    <row r="321" s="14" customFormat="1">
      <c r="A321" s="14"/>
      <c r="B321" s="246"/>
      <c r="C321" s="247"/>
      <c r="D321" s="229" t="s">
        <v>231</v>
      </c>
      <c r="E321" s="248" t="s">
        <v>19</v>
      </c>
      <c r="F321" s="249" t="s">
        <v>309</v>
      </c>
      <c r="G321" s="247"/>
      <c r="H321" s="250">
        <v>9</v>
      </c>
      <c r="I321" s="251"/>
      <c r="J321" s="247"/>
      <c r="K321" s="247"/>
      <c r="L321" s="252"/>
      <c r="M321" s="253"/>
      <c r="N321" s="254"/>
      <c r="O321" s="254"/>
      <c r="P321" s="254"/>
      <c r="Q321" s="254"/>
      <c r="R321" s="254"/>
      <c r="S321" s="254"/>
      <c r="T321" s="255"/>
      <c r="U321" s="14"/>
      <c r="V321" s="14"/>
      <c r="W321" s="14"/>
      <c r="X321" s="14"/>
      <c r="Y321" s="14"/>
      <c r="Z321" s="14"/>
      <c r="AA321" s="14"/>
      <c r="AB321" s="14"/>
      <c r="AC321" s="14"/>
      <c r="AD321" s="14"/>
      <c r="AE321" s="14"/>
      <c r="AT321" s="256" t="s">
        <v>231</v>
      </c>
      <c r="AU321" s="256" t="s">
        <v>86</v>
      </c>
      <c r="AV321" s="14" t="s">
        <v>86</v>
      </c>
      <c r="AW321" s="14" t="s">
        <v>37</v>
      </c>
      <c r="AX321" s="14" t="s">
        <v>84</v>
      </c>
      <c r="AY321" s="256" t="s">
        <v>219</v>
      </c>
    </row>
    <row r="322" s="2" customFormat="1" ht="21.75" customHeight="1">
      <c r="A322" s="40"/>
      <c r="B322" s="41"/>
      <c r="C322" s="216" t="s">
        <v>809</v>
      </c>
      <c r="D322" s="216" t="s">
        <v>221</v>
      </c>
      <c r="E322" s="217" t="s">
        <v>3358</v>
      </c>
      <c r="F322" s="218" t="s">
        <v>3359</v>
      </c>
      <c r="G322" s="219" t="s">
        <v>517</v>
      </c>
      <c r="H322" s="220">
        <v>11</v>
      </c>
      <c r="I322" s="221"/>
      <c r="J322" s="222">
        <f>ROUND(I322*H322,2)</f>
        <v>0</v>
      </c>
      <c r="K322" s="218" t="s">
        <v>19</v>
      </c>
      <c r="L322" s="46"/>
      <c r="M322" s="223" t="s">
        <v>19</v>
      </c>
      <c r="N322" s="224" t="s">
        <v>47</v>
      </c>
      <c r="O322" s="86"/>
      <c r="P322" s="225">
        <f>O322*H322</f>
        <v>0</v>
      </c>
      <c r="Q322" s="225">
        <v>0</v>
      </c>
      <c r="R322" s="225">
        <f>Q322*H322</f>
        <v>0</v>
      </c>
      <c r="S322" s="225">
        <v>0</v>
      </c>
      <c r="T322" s="226">
        <f>S322*H322</f>
        <v>0</v>
      </c>
      <c r="U322" s="40"/>
      <c r="V322" s="40"/>
      <c r="W322" s="40"/>
      <c r="X322" s="40"/>
      <c r="Y322" s="40"/>
      <c r="Z322" s="40"/>
      <c r="AA322" s="40"/>
      <c r="AB322" s="40"/>
      <c r="AC322" s="40"/>
      <c r="AD322" s="40"/>
      <c r="AE322" s="40"/>
      <c r="AR322" s="227" t="s">
        <v>225</v>
      </c>
      <c r="AT322" s="227" t="s">
        <v>221</v>
      </c>
      <c r="AU322" s="227" t="s">
        <v>86</v>
      </c>
      <c r="AY322" s="19" t="s">
        <v>219</v>
      </c>
      <c r="BE322" s="228">
        <f>IF(N322="základní",J322,0)</f>
        <v>0</v>
      </c>
      <c r="BF322" s="228">
        <f>IF(N322="snížená",J322,0)</f>
        <v>0</v>
      </c>
      <c r="BG322" s="228">
        <f>IF(N322="zákl. přenesená",J322,0)</f>
        <v>0</v>
      </c>
      <c r="BH322" s="228">
        <f>IF(N322="sníž. přenesená",J322,0)</f>
        <v>0</v>
      </c>
      <c r="BI322" s="228">
        <f>IF(N322="nulová",J322,0)</f>
        <v>0</v>
      </c>
      <c r="BJ322" s="19" t="s">
        <v>84</v>
      </c>
      <c r="BK322" s="228">
        <f>ROUND(I322*H322,2)</f>
        <v>0</v>
      </c>
      <c r="BL322" s="19" t="s">
        <v>225</v>
      </c>
      <c r="BM322" s="227" t="s">
        <v>3360</v>
      </c>
    </row>
    <row r="323" s="2" customFormat="1">
      <c r="A323" s="40"/>
      <c r="B323" s="41"/>
      <c r="C323" s="42"/>
      <c r="D323" s="229" t="s">
        <v>227</v>
      </c>
      <c r="E323" s="42"/>
      <c r="F323" s="230" t="s">
        <v>3361</v>
      </c>
      <c r="G323" s="42"/>
      <c r="H323" s="42"/>
      <c r="I323" s="231"/>
      <c r="J323" s="42"/>
      <c r="K323" s="42"/>
      <c r="L323" s="46"/>
      <c r="M323" s="232"/>
      <c r="N323" s="233"/>
      <c r="O323" s="86"/>
      <c r="P323" s="86"/>
      <c r="Q323" s="86"/>
      <c r="R323" s="86"/>
      <c r="S323" s="86"/>
      <c r="T323" s="87"/>
      <c r="U323" s="40"/>
      <c r="V323" s="40"/>
      <c r="W323" s="40"/>
      <c r="X323" s="40"/>
      <c r="Y323" s="40"/>
      <c r="Z323" s="40"/>
      <c r="AA323" s="40"/>
      <c r="AB323" s="40"/>
      <c r="AC323" s="40"/>
      <c r="AD323" s="40"/>
      <c r="AE323" s="40"/>
      <c r="AT323" s="19" t="s">
        <v>227</v>
      </c>
      <c r="AU323" s="19" t="s">
        <v>86</v>
      </c>
    </row>
    <row r="324" s="13" customFormat="1">
      <c r="A324" s="13"/>
      <c r="B324" s="236"/>
      <c r="C324" s="237"/>
      <c r="D324" s="229" t="s">
        <v>231</v>
      </c>
      <c r="E324" s="238" t="s">
        <v>19</v>
      </c>
      <c r="F324" s="239" t="s">
        <v>3350</v>
      </c>
      <c r="G324" s="237"/>
      <c r="H324" s="238" t="s">
        <v>19</v>
      </c>
      <c r="I324" s="240"/>
      <c r="J324" s="237"/>
      <c r="K324" s="237"/>
      <c r="L324" s="241"/>
      <c r="M324" s="242"/>
      <c r="N324" s="243"/>
      <c r="O324" s="243"/>
      <c r="P324" s="243"/>
      <c r="Q324" s="243"/>
      <c r="R324" s="243"/>
      <c r="S324" s="243"/>
      <c r="T324" s="244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45" t="s">
        <v>231</v>
      </c>
      <c r="AU324" s="245" t="s">
        <v>86</v>
      </c>
      <c r="AV324" s="13" t="s">
        <v>84</v>
      </c>
      <c r="AW324" s="13" t="s">
        <v>37</v>
      </c>
      <c r="AX324" s="13" t="s">
        <v>76</v>
      </c>
      <c r="AY324" s="245" t="s">
        <v>219</v>
      </c>
    </row>
    <row r="325" s="14" customFormat="1">
      <c r="A325" s="14"/>
      <c r="B325" s="246"/>
      <c r="C325" s="247"/>
      <c r="D325" s="229" t="s">
        <v>231</v>
      </c>
      <c r="E325" s="248" t="s">
        <v>19</v>
      </c>
      <c r="F325" s="249" t="s">
        <v>327</v>
      </c>
      <c r="G325" s="247"/>
      <c r="H325" s="250">
        <v>11</v>
      </c>
      <c r="I325" s="251"/>
      <c r="J325" s="247"/>
      <c r="K325" s="247"/>
      <c r="L325" s="252"/>
      <c r="M325" s="253"/>
      <c r="N325" s="254"/>
      <c r="O325" s="254"/>
      <c r="P325" s="254"/>
      <c r="Q325" s="254"/>
      <c r="R325" s="254"/>
      <c r="S325" s="254"/>
      <c r="T325" s="255"/>
      <c r="U325" s="14"/>
      <c r="V325" s="14"/>
      <c r="W325" s="14"/>
      <c r="X325" s="14"/>
      <c r="Y325" s="14"/>
      <c r="Z325" s="14"/>
      <c r="AA325" s="14"/>
      <c r="AB325" s="14"/>
      <c r="AC325" s="14"/>
      <c r="AD325" s="14"/>
      <c r="AE325" s="14"/>
      <c r="AT325" s="256" t="s">
        <v>231</v>
      </c>
      <c r="AU325" s="256" t="s">
        <v>86</v>
      </c>
      <c r="AV325" s="14" t="s">
        <v>86</v>
      </c>
      <c r="AW325" s="14" t="s">
        <v>37</v>
      </c>
      <c r="AX325" s="14" t="s">
        <v>84</v>
      </c>
      <c r="AY325" s="256" t="s">
        <v>219</v>
      </c>
    </row>
    <row r="326" s="2" customFormat="1" ht="16.5" customHeight="1">
      <c r="A326" s="40"/>
      <c r="B326" s="41"/>
      <c r="C326" s="283" t="s">
        <v>815</v>
      </c>
      <c r="D326" s="283" t="s">
        <v>623</v>
      </c>
      <c r="E326" s="284" t="s">
        <v>3362</v>
      </c>
      <c r="F326" s="285" t="s">
        <v>3363</v>
      </c>
      <c r="G326" s="286" t="s">
        <v>517</v>
      </c>
      <c r="H326" s="287">
        <v>11</v>
      </c>
      <c r="I326" s="288"/>
      <c r="J326" s="289">
        <f>ROUND(I326*H326,2)</f>
        <v>0</v>
      </c>
      <c r="K326" s="285" t="s">
        <v>224</v>
      </c>
      <c r="L326" s="290"/>
      <c r="M326" s="291" t="s">
        <v>19</v>
      </c>
      <c r="N326" s="292" t="s">
        <v>47</v>
      </c>
      <c r="O326" s="86"/>
      <c r="P326" s="225">
        <f>O326*H326</f>
        <v>0</v>
      </c>
      <c r="Q326" s="225">
        <v>0.0032000000000000002</v>
      </c>
      <c r="R326" s="225">
        <f>Q326*H326</f>
        <v>0.035200000000000002</v>
      </c>
      <c r="S326" s="225">
        <v>0</v>
      </c>
      <c r="T326" s="226">
        <f>S326*H326</f>
        <v>0</v>
      </c>
      <c r="U326" s="40"/>
      <c r="V326" s="40"/>
      <c r="W326" s="40"/>
      <c r="X326" s="40"/>
      <c r="Y326" s="40"/>
      <c r="Z326" s="40"/>
      <c r="AA326" s="40"/>
      <c r="AB326" s="40"/>
      <c r="AC326" s="40"/>
      <c r="AD326" s="40"/>
      <c r="AE326" s="40"/>
      <c r="AR326" s="227" t="s">
        <v>300</v>
      </c>
      <c r="AT326" s="227" t="s">
        <v>623</v>
      </c>
      <c r="AU326" s="227" t="s">
        <v>86</v>
      </c>
      <c r="AY326" s="19" t="s">
        <v>219</v>
      </c>
      <c r="BE326" s="228">
        <f>IF(N326="základní",J326,0)</f>
        <v>0</v>
      </c>
      <c r="BF326" s="228">
        <f>IF(N326="snížená",J326,0)</f>
        <v>0</v>
      </c>
      <c r="BG326" s="228">
        <f>IF(N326="zákl. přenesená",J326,0)</f>
        <v>0</v>
      </c>
      <c r="BH326" s="228">
        <f>IF(N326="sníž. přenesená",J326,0)</f>
        <v>0</v>
      </c>
      <c r="BI326" s="228">
        <f>IF(N326="nulová",J326,0)</f>
        <v>0</v>
      </c>
      <c r="BJ326" s="19" t="s">
        <v>84</v>
      </c>
      <c r="BK326" s="228">
        <f>ROUND(I326*H326,2)</f>
        <v>0</v>
      </c>
      <c r="BL326" s="19" t="s">
        <v>225</v>
      </c>
      <c r="BM326" s="227" t="s">
        <v>3364</v>
      </c>
    </row>
    <row r="327" s="2" customFormat="1">
      <c r="A327" s="40"/>
      <c r="B327" s="41"/>
      <c r="C327" s="42"/>
      <c r="D327" s="229" t="s">
        <v>227</v>
      </c>
      <c r="E327" s="42"/>
      <c r="F327" s="230" t="s">
        <v>3363</v>
      </c>
      <c r="G327" s="42"/>
      <c r="H327" s="42"/>
      <c r="I327" s="231"/>
      <c r="J327" s="42"/>
      <c r="K327" s="42"/>
      <c r="L327" s="46"/>
      <c r="M327" s="232"/>
      <c r="N327" s="233"/>
      <c r="O327" s="86"/>
      <c r="P327" s="86"/>
      <c r="Q327" s="86"/>
      <c r="R327" s="86"/>
      <c r="S327" s="86"/>
      <c r="T327" s="87"/>
      <c r="U327" s="40"/>
      <c r="V327" s="40"/>
      <c r="W327" s="40"/>
      <c r="X327" s="40"/>
      <c r="Y327" s="40"/>
      <c r="Z327" s="40"/>
      <c r="AA327" s="40"/>
      <c r="AB327" s="40"/>
      <c r="AC327" s="40"/>
      <c r="AD327" s="40"/>
      <c r="AE327" s="40"/>
      <c r="AT327" s="19" t="s">
        <v>227</v>
      </c>
      <c r="AU327" s="19" t="s">
        <v>86</v>
      </c>
    </row>
    <row r="328" s="13" customFormat="1">
      <c r="A328" s="13"/>
      <c r="B328" s="236"/>
      <c r="C328" s="237"/>
      <c r="D328" s="229" t="s">
        <v>231</v>
      </c>
      <c r="E328" s="238" t="s">
        <v>19</v>
      </c>
      <c r="F328" s="239" t="s">
        <v>3350</v>
      </c>
      <c r="G328" s="237"/>
      <c r="H328" s="238" t="s">
        <v>19</v>
      </c>
      <c r="I328" s="240"/>
      <c r="J328" s="237"/>
      <c r="K328" s="237"/>
      <c r="L328" s="241"/>
      <c r="M328" s="242"/>
      <c r="N328" s="243"/>
      <c r="O328" s="243"/>
      <c r="P328" s="243"/>
      <c r="Q328" s="243"/>
      <c r="R328" s="243"/>
      <c r="S328" s="243"/>
      <c r="T328" s="244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45" t="s">
        <v>231</v>
      </c>
      <c r="AU328" s="245" t="s">
        <v>86</v>
      </c>
      <c r="AV328" s="13" t="s">
        <v>84</v>
      </c>
      <c r="AW328" s="13" t="s">
        <v>37</v>
      </c>
      <c r="AX328" s="13" t="s">
        <v>76</v>
      </c>
      <c r="AY328" s="245" t="s">
        <v>219</v>
      </c>
    </row>
    <row r="329" s="14" customFormat="1">
      <c r="A329" s="14"/>
      <c r="B329" s="246"/>
      <c r="C329" s="247"/>
      <c r="D329" s="229" t="s">
        <v>231</v>
      </c>
      <c r="E329" s="248" t="s">
        <v>19</v>
      </c>
      <c r="F329" s="249" t="s">
        <v>327</v>
      </c>
      <c r="G329" s="247"/>
      <c r="H329" s="250">
        <v>11</v>
      </c>
      <c r="I329" s="251"/>
      <c r="J329" s="247"/>
      <c r="K329" s="247"/>
      <c r="L329" s="252"/>
      <c r="M329" s="253"/>
      <c r="N329" s="254"/>
      <c r="O329" s="254"/>
      <c r="P329" s="254"/>
      <c r="Q329" s="254"/>
      <c r="R329" s="254"/>
      <c r="S329" s="254"/>
      <c r="T329" s="255"/>
      <c r="U329" s="14"/>
      <c r="V329" s="14"/>
      <c r="W329" s="14"/>
      <c r="X329" s="14"/>
      <c r="Y329" s="14"/>
      <c r="Z329" s="14"/>
      <c r="AA329" s="14"/>
      <c r="AB329" s="14"/>
      <c r="AC329" s="14"/>
      <c r="AD329" s="14"/>
      <c r="AE329" s="14"/>
      <c r="AT329" s="256" t="s">
        <v>231</v>
      </c>
      <c r="AU329" s="256" t="s">
        <v>86</v>
      </c>
      <c r="AV329" s="14" t="s">
        <v>86</v>
      </c>
      <c r="AW329" s="14" t="s">
        <v>37</v>
      </c>
      <c r="AX329" s="14" t="s">
        <v>84</v>
      </c>
      <c r="AY329" s="256" t="s">
        <v>219</v>
      </c>
    </row>
    <row r="330" s="2" customFormat="1" ht="16.5" customHeight="1">
      <c r="A330" s="40"/>
      <c r="B330" s="41"/>
      <c r="C330" s="283" t="s">
        <v>822</v>
      </c>
      <c r="D330" s="283" t="s">
        <v>623</v>
      </c>
      <c r="E330" s="284" t="s">
        <v>3365</v>
      </c>
      <c r="F330" s="285" t="s">
        <v>3366</v>
      </c>
      <c r="G330" s="286" t="s">
        <v>517</v>
      </c>
      <c r="H330" s="287">
        <v>4</v>
      </c>
      <c r="I330" s="288"/>
      <c r="J330" s="289">
        <f>ROUND(I330*H330,2)</f>
        <v>0</v>
      </c>
      <c r="K330" s="285" t="s">
        <v>19</v>
      </c>
      <c r="L330" s="290"/>
      <c r="M330" s="291" t="s">
        <v>19</v>
      </c>
      <c r="N330" s="292" t="s">
        <v>47</v>
      </c>
      <c r="O330" s="86"/>
      <c r="P330" s="225">
        <f>O330*H330</f>
        <v>0</v>
      </c>
      <c r="Q330" s="225">
        <v>0</v>
      </c>
      <c r="R330" s="225">
        <f>Q330*H330</f>
        <v>0</v>
      </c>
      <c r="S330" s="225">
        <v>0</v>
      </c>
      <c r="T330" s="226">
        <f>S330*H330</f>
        <v>0</v>
      </c>
      <c r="U330" s="40"/>
      <c r="V330" s="40"/>
      <c r="W330" s="40"/>
      <c r="X330" s="40"/>
      <c r="Y330" s="40"/>
      <c r="Z330" s="40"/>
      <c r="AA330" s="40"/>
      <c r="AB330" s="40"/>
      <c r="AC330" s="40"/>
      <c r="AD330" s="40"/>
      <c r="AE330" s="40"/>
      <c r="AR330" s="227" t="s">
        <v>300</v>
      </c>
      <c r="AT330" s="227" t="s">
        <v>623</v>
      </c>
      <c r="AU330" s="227" t="s">
        <v>86</v>
      </c>
      <c r="AY330" s="19" t="s">
        <v>219</v>
      </c>
      <c r="BE330" s="228">
        <f>IF(N330="základní",J330,0)</f>
        <v>0</v>
      </c>
      <c r="BF330" s="228">
        <f>IF(N330="snížená",J330,0)</f>
        <v>0</v>
      </c>
      <c r="BG330" s="228">
        <f>IF(N330="zákl. přenesená",J330,0)</f>
        <v>0</v>
      </c>
      <c r="BH330" s="228">
        <f>IF(N330="sníž. přenesená",J330,0)</f>
        <v>0</v>
      </c>
      <c r="BI330" s="228">
        <f>IF(N330="nulová",J330,0)</f>
        <v>0</v>
      </c>
      <c r="BJ330" s="19" t="s">
        <v>84</v>
      </c>
      <c r="BK330" s="228">
        <f>ROUND(I330*H330,2)</f>
        <v>0</v>
      </c>
      <c r="BL330" s="19" t="s">
        <v>225</v>
      </c>
      <c r="BM330" s="227" t="s">
        <v>3367</v>
      </c>
    </row>
    <row r="331" s="2" customFormat="1">
      <c r="A331" s="40"/>
      <c r="B331" s="41"/>
      <c r="C331" s="42"/>
      <c r="D331" s="229" t="s">
        <v>227</v>
      </c>
      <c r="E331" s="42"/>
      <c r="F331" s="230" t="s">
        <v>3368</v>
      </c>
      <c r="G331" s="42"/>
      <c r="H331" s="42"/>
      <c r="I331" s="231"/>
      <c r="J331" s="42"/>
      <c r="K331" s="42"/>
      <c r="L331" s="46"/>
      <c r="M331" s="232"/>
      <c r="N331" s="233"/>
      <c r="O331" s="86"/>
      <c r="P331" s="86"/>
      <c r="Q331" s="86"/>
      <c r="R331" s="86"/>
      <c r="S331" s="86"/>
      <c r="T331" s="87"/>
      <c r="U331" s="40"/>
      <c r="V331" s="40"/>
      <c r="W331" s="40"/>
      <c r="X331" s="40"/>
      <c r="Y331" s="40"/>
      <c r="Z331" s="40"/>
      <c r="AA331" s="40"/>
      <c r="AB331" s="40"/>
      <c r="AC331" s="40"/>
      <c r="AD331" s="40"/>
      <c r="AE331" s="40"/>
      <c r="AT331" s="19" t="s">
        <v>227</v>
      </c>
      <c r="AU331" s="19" t="s">
        <v>86</v>
      </c>
    </row>
    <row r="332" s="13" customFormat="1">
      <c r="A332" s="13"/>
      <c r="B332" s="236"/>
      <c r="C332" s="237"/>
      <c r="D332" s="229" t="s">
        <v>231</v>
      </c>
      <c r="E332" s="238" t="s">
        <v>19</v>
      </c>
      <c r="F332" s="239" t="s">
        <v>3350</v>
      </c>
      <c r="G332" s="237"/>
      <c r="H332" s="238" t="s">
        <v>19</v>
      </c>
      <c r="I332" s="240"/>
      <c r="J332" s="237"/>
      <c r="K332" s="237"/>
      <c r="L332" s="241"/>
      <c r="M332" s="242"/>
      <c r="N332" s="243"/>
      <c r="O332" s="243"/>
      <c r="P332" s="243"/>
      <c r="Q332" s="243"/>
      <c r="R332" s="243"/>
      <c r="S332" s="243"/>
      <c r="T332" s="244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245" t="s">
        <v>231</v>
      </c>
      <c r="AU332" s="245" t="s">
        <v>86</v>
      </c>
      <c r="AV332" s="13" t="s">
        <v>84</v>
      </c>
      <c r="AW332" s="13" t="s">
        <v>37</v>
      </c>
      <c r="AX332" s="13" t="s">
        <v>76</v>
      </c>
      <c r="AY332" s="245" t="s">
        <v>219</v>
      </c>
    </row>
    <row r="333" s="14" customFormat="1">
      <c r="A333" s="14"/>
      <c r="B333" s="246"/>
      <c r="C333" s="247"/>
      <c r="D333" s="229" t="s">
        <v>231</v>
      </c>
      <c r="E333" s="248" t="s">
        <v>19</v>
      </c>
      <c r="F333" s="249" t="s">
        <v>225</v>
      </c>
      <c r="G333" s="247"/>
      <c r="H333" s="250">
        <v>4</v>
      </c>
      <c r="I333" s="251"/>
      <c r="J333" s="247"/>
      <c r="K333" s="247"/>
      <c r="L333" s="252"/>
      <c r="M333" s="253"/>
      <c r="N333" s="254"/>
      <c r="O333" s="254"/>
      <c r="P333" s="254"/>
      <c r="Q333" s="254"/>
      <c r="R333" s="254"/>
      <c r="S333" s="254"/>
      <c r="T333" s="255"/>
      <c r="U333" s="14"/>
      <c r="V333" s="14"/>
      <c r="W333" s="14"/>
      <c r="X333" s="14"/>
      <c r="Y333" s="14"/>
      <c r="Z333" s="14"/>
      <c r="AA333" s="14"/>
      <c r="AB333" s="14"/>
      <c r="AC333" s="14"/>
      <c r="AD333" s="14"/>
      <c r="AE333" s="14"/>
      <c r="AT333" s="256" t="s">
        <v>231</v>
      </c>
      <c r="AU333" s="256" t="s">
        <v>86</v>
      </c>
      <c r="AV333" s="14" t="s">
        <v>86</v>
      </c>
      <c r="AW333" s="14" t="s">
        <v>37</v>
      </c>
      <c r="AX333" s="14" t="s">
        <v>84</v>
      </c>
      <c r="AY333" s="256" t="s">
        <v>219</v>
      </c>
    </row>
    <row r="334" s="2" customFormat="1" ht="16.5" customHeight="1">
      <c r="A334" s="40"/>
      <c r="B334" s="41"/>
      <c r="C334" s="216" t="s">
        <v>828</v>
      </c>
      <c r="D334" s="216" t="s">
        <v>221</v>
      </c>
      <c r="E334" s="217" t="s">
        <v>3369</v>
      </c>
      <c r="F334" s="218" t="s">
        <v>3370</v>
      </c>
      <c r="G334" s="219" t="s">
        <v>158</v>
      </c>
      <c r="H334" s="220">
        <v>94.900000000000006</v>
      </c>
      <c r="I334" s="221"/>
      <c r="J334" s="222">
        <f>ROUND(I334*H334,2)</f>
        <v>0</v>
      </c>
      <c r="K334" s="218" t="s">
        <v>224</v>
      </c>
      <c r="L334" s="46"/>
      <c r="M334" s="223" t="s">
        <v>19</v>
      </c>
      <c r="N334" s="224" t="s">
        <v>47</v>
      </c>
      <c r="O334" s="86"/>
      <c r="P334" s="225">
        <f>O334*H334</f>
        <v>0</v>
      </c>
      <c r="Q334" s="225">
        <v>0</v>
      </c>
      <c r="R334" s="225">
        <f>Q334*H334</f>
        <v>0</v>
      </c>
      <c r="S334" s="225">
        <v>0</v>
      </c>
      <c r="T334" s="226">
        <f>S334*H334</f>
        <v>0</v>
      </c>
      <c r="U334" s="40"/>
      <c r="V334" s="40"/>
      <c r="W334" s="40"/>
      <c r="X334" s="40"/>
      <c r="Y334" s="40"/>
      <c r="Z334" s="40"/>
      <c r="AA334" s="40"/>
      <c r="AB334" s="40"/>
      <c r="AC334" s="40"/>
      <c r="AD334" s="40"/>
      <c r="AE334" s="40"/>
      <c r="AR334" s="227" t="s">
        <v>225</v>
      </c>
      <c r="AT334" s="227" t="s">
        <v>221</v>
      </c>
      <c r="AU334" s="227" t="s">
        <v>86</v>
      </c>
      <c r="AY334" s="19" t="s">
        <v>219</v>
      </c>
      <c r="BE334" s="228">
        <f>IF(N334="základní",J334,0)</f>
        <v>0</v>
      </c>
      <c r="BF334" s="228">
        <f>IF(N334="snížená",J334,0)</f>
        <v>0</v>
      </c>
      <c r="BG334" s="228">
        <f>IF(N334="zákl. přenesená",J334,0)</f>
        <v>0</v>
      </c>
      <c r="BH334" s="228">
        <f>IF(N334="sníž. přenesená",J334,0)</f>
        <v>0</v>
      </c>
      <c r="BI334" s="228">
        <f>IF(N334="nulová",J334,0)</f>
        <v>0</v>
      </c>
      <c r="BJ334" s="19" t="s">
        <v>84</v>
      </c>
      <c r="BK334" s="228">
        <f>ROUND(I334*H334,2)</f>
        <v>0</v>
      </c>
      <c r="BL334" s="19" t="s">
        <v>225</v>
      </c>
      <c r="BM334" s="227" t="s">
        <v>3371</v>
      </c>
    </row>
    <row r="335" s="2" customFormat="1">
      <c r="A335" s="40"/>
      <c r="B335" s="41"/>
      <c r="C335" s="42"/>
      <c r="D335" s="229" t="s">
        <v>227</v>
      </c>
      <c r="E335" s="42"/>
      <c r="F335" s="230" t="s">
        <v>3372</v>
      </c>
      <c r="G335" s="42"/>
      <c r="H335" s="42"/>
      <c r="I335" s="231"/>
      <c r="J335" s="42"/>
      <c r="K335" s="42"/>
      <c r="L335" s="46"/>
      <c r="M335" s="232"/>
      <c r="N335" s="233"/>
      <c r="O335" s="86"/>
      <c r="P335" s="86"/>
      <c r="Q335" s="86"/>
      <c r="R335" s="86"/>
      <c r="S335" s="86"/>
      <c r="T335" s="87"/>
      <c r="U335" s="40"/>
      <c r="V335" s="40"/>
      <c r="W335" s="40"/>
      <c r="X335" s="40"/>
      <c r="Y335" s="40"/>
      <c r="Z335" s="40"/>
      <c r="AA335" s="40"/>
      <c r="AB335" s="40"/>
      <c r="AC335" s="40"/>
      <c r="AD335" s="40"/>
      <c r="AE335" s="40"/>
      <c r="AT335" s="19" t="s">
        <v>227</v>
      </c>
      <c r="AU335" s="19" t="s">
        <v>86</v>
      </c>
    </row>
    <row r="336" s="2" customFormat="1">
      <c r="A336" s="40"/>
      <c r="B336" s="41"/>
      <c r="C336" s="42"/>
      <c r="D336" s="234" t="s">
        <v>229</v>
      </c>
      <c r="E336" s="42"/>
      <c r="F336" s="235" t="s">
        <v>3373</v>
      </c>
      <c r="G336" s="42"/>
      <c r="H336" s="42"/>
      <c r="I336" s="231"/>
      <c r="J336" s="42"/>
      <c r="K336" s="42"/>
      <c r="L336" s="46"/>
      <c r="M336" s="232"/>
      <c r="N336" s="233"/>
      <c r="O336" s="86"/>
      <c r="P336" s="86"/>
      <c r="Q336" s="86"/>
      <c r="R336" s="86"/>
      <c r="S336" s="86"/>
      <c r="T336" s="87"/>
      <c r="U336" s="40"/>
      <c r="V336" s="40"/>
      <c r="W336" s="40"/>
      <c r="X336" s="40"/>
      <c r="Y336" s="40"/>
      <c r="Z336" s="40"/>
      <c r="AA336" s="40"/>
      <c r="AB336" s="40"/>
      <c r="AC336" s="40"/>
      <c r="AD336" s="40"/>
      <c r="AE336" s="40"/>
      <c r="AT336" s="19" t="s">
        <v>229</v>
      </c>
      <c r="AU336" s="19" t="s">
        <v>86</v>
      </c>
    </row>
    <row r="337" s="13" customFormat="1">
      <c r="A337" s="13"/>
      <c r="B337" s="236"/>
      <c r="C337" s="237"/>
      <c r="D337" s="229" t="s">
        <v>231</v>
      </c>
      <c r="E337" s="238" t="s">
        <v>19</v>
      </c>
      <c r="F337" s="239" t="s">
        <v>3350</v>
      </c>
      <c r="G337" s="237"/>
      <c r="H337" s="238" t="s">
        <v>19</v>
      </c>
      <c r="I337" s="240"/>
      <c r="J337" s="237"/>
      <c r="K337" s="237"/>
      <c r="L337" s="241"/>
      <c r="M337" s="242"/>
      <c r="N337" s="243"/>
      <c r="O337" s="243"/>
      <c r="P337" s="243"/>
      <c r="Q337" s="243"/>
      <c r="R337" s="243"/>
      <c r="S337" s="243"/>
      <c r="T337" s="244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245" t="s">
        <v>231</v>
      </c>
      <c r="AU337" s="245" t="s">
        <v>86</v>
      </c>
      <c r="AV337" s="13" t="s">
        <v>84</v>
      </c>
      <c r="AW337" s="13" t="s">
        <v>37</v>
      </c>
      <c r="AX337" s="13" t="s">
        <v>76</v>
      </c>
      <c r="AY337" s="245" t="s">
        <v>219</v>
      </c>
    </row>
    <row r="338" s="14" customFormat="1">
      <c r="A338" s="14"/>
      <c r="B338" s="246"/>
      <c r="C338" s="247"/>
      <c r="D338" s="229" t="s">
        <v>231</v>
      </c>
      <c r="E338" s="248" t="s">
        <v>3126</v>
      </c>
      <c r="F338" s="249" t="s">
        <v>3374</v>
      </c>
      <c r="G338" s="247"/>
      <c r="H338" s="250">
        <v>94.900000000000006</v>
      </c>
      <c r="I338" s="251"/>
      <c r="J338" s="247"/>
      <c r="K338" s="247"/>
      <c r="L338" s="252"/>
      <c r="M338" s="253"/>
      <c r="N338" s="254"/>
      <c r="O338" s="254"/>
      <c r="P338" s="254"/>
      <c r="Q338" s="254"/>
      <c r="R338" s="254"/>
      <c r="S338" s="254"/>
      <c r="T338" s="255"/>
      <c r="U338" s="14"/>
      <c r="V338" s="14"/>
      <c r="W338" s="14"/>
      <c r="X338" s="14"/>
      <c r="Y338" s="14"/>
      <c r="Z338" s="14"/>
      <c r="AA338" s="14"/>
      <c r="AB338" s="14"/>
      <c r="AC338" s="14"/>
      <c r="AD338" s="14"/>
      <c r="AE338" s="14"/>
      <c r="AT338" s="256" t="s">
        <v>231</v>
      </c>
      <c r="AU338" s="256" t="s">
        <v>86</v>
      </c>
      <c r="AV338" s="14" t="s">
        <v>86</v>
      </c>
      <c r="AW338" s="14" t="s">
        <v>37</v>
      </c>
      <c r="AX338" s="14" t="s">
        <v>84</v>
      </c>
      <c r="AY338" s="256" t="s">
        <v>219</v>
      </c>
    </row>
    <row r="339" s="2" customFormat="1" ht="16.5" customHeight="1">
      <c r="A339" s="40"/>
      <c r="B339" s="41"/>
      <c r="C339" s="283" t="s">
        <v>830</v>
      </c>
      <c r="D339" s="283" t="s">
        <v>623</v>
      </c>
      <c r="E339" s="284" t="s">
        <v>3375</v>
      </c>
      <c r="F339" s="285" t="s">
        <v>3376</v>
      </c>
      <c r="G339" s="286" t="s">
        <v>158</v>
      </c>
      <c r="H339" s="287">
        <v>94.900000000000006</v>
      </c>
      <c r="I339" s="288"/>
      <c r="J339" s="289">
        <f>ROUND(I339*H339,2)</f>
        <v>0</v>
      </c>
      <c r="K339" s="285" t="s">
        <v>224</v>
      </c>
      <c r="L339" s="290"/>
      <c r="M339" s="291" t="s">
        <v>19</v>
      </c>
      <c r="N339" s="292" t="s">
        <v>47</v>
      </c>
      <c r="O339" s="86"/>
      <c r="P339" s="225">
        <f>O339*H339</f>
        <v>0</v>
      </c>
      <c r="Q339" s="225">
        <v>0.00131</v>
      </c>
      <c r="R339" s="225">
        <f>Q339*H339</f>
        <v>0.124319</v>
      </c>
      <c r="S339" s="225">
        <v>0</v>
      </c>
      <c r="T339" s="226">
        <f>S339*H339</f>
        <v>0</v>
      </c>
      <c r="U339" s="40"/>
      <c r="V339" s="40"/>
      <c r="W339" s="40"/>
      <c r="X339" s="40"/>
      <c r="Y339" s="40"/>
      <c r="Z339" s="40"/>
      <c r="AA339" s="40"/>
      <c r="AB339" s="40"/>
      <c r="AC339" s="40"/>
      <c r="AD339" s="40"/>
      <c r="AE339" s="40"/>
      <c r="AR339" s="227" t="s">
        <v>300</v>
      </c>
      <c r="AT339" s="227" t="s">
        <v>623</v>
      </c>
      <c r="AU339" s="227" t="s">
        <v>86</v>
      </c>
      <c r="AY339" s="19" t="s">
        <v>219</v>
      </c>
      <c r="BE339" s="228">
        <f>IF(N339="základní",J339,0)</f>
        <v>0</v>
      </c>
      <c r="BF339" s="228">
        <f>IF(N339="snížená",J339,0)</f>
        <v>0</v>
      </c>
      <c r="BG339" s="228">
        <f>IF(N339="zákl. přenesená",J339,0)</f>
        <v>0</v>
      </c>
      <c r="BH339" s="228">
        <f>IF(N339="sníž. přenesená",J339,0)</f>
        <v>0</v>
      </c>
      <c r="BI339" s="228">
        <f>IF(N339="nulová",J339,0)</f>
        <v>0</v>
      </c>
      <c r="BJ339" s="19" t="s">
        <v>84</v>
      </c>
      <c r="BK339" s="228">
        <f>ROUND(I339*H339,2)</f>
        <v>0</v>
      </c>
      <c r="BL339" s="19" t="s">
        <v>225</v>
      </c>
      <c r="BM339" s="227" t="s">
        <v>3377</v>
      </c>
    </row>
    <row r="340" s="2" customFormat="1">
      <c r="A340" s="40"/>
      <c r="B340" s="41"/>
      <c r="C340" s="42"/>
      <c r="D340" s="229" t="s">
        <v>227</v>
      </c>
      <c r="E340" s="42"/>
      <c r="F340" s="230" t="s">
        <v>3376</v>
      </c>
      <c r="G340" s="42"/>
      <c r="H340" s="42"/>
      <c r="I340" s="231"/>
      <c r="J340" s="42"/>
      <c r="K340" s="42"/>
      <c r="L340" s="46"/>
      <c r="M340" s="232"/>
      <c r="N340" s="233"/>
      <c r="O340" s="86"/>
      <c r="P340" s="86"/>
      <c r="Q340" s="86"/>
      <c r="R340" s="86"/>
      <c r="S340" s="86"/>
      <c r="T340" s="87"/>
      <c r="U340" s="40"/>
      <c r="V340" s="40"/>
      <c r="W340" s="40"/>
      <c r="X340" s="40"/>
      <c r="Y340" s="40"/>
      <c r="Z340" s="40"/>
      <c r="AA340" s="40"/>
      <c r="AB340" s="40"/>
      <c r="AC340" s="40"/>
      <c r="AD340" s="40"/>
      <c r="AE340" s="40"/>
      <c r="AT340" s="19" t="s">
        <v>227</v>
      </c>
      <c r="AU340" s="19" t="s">
        <v>86</v>
      </c>
    </row>
    <row r="341" s="14" customFormat="1">
      <c r="A341" s="14"/>
      <c r="B341" s="246"/>
      <c r="C341" s="247"/>
      <c r="D341" s="229" t="s">
        <v>231</v>
      </c>
      <c r="E341" s="248" t="s">
        <v>19</v>
      </c>
      <c r="F341" s="249" t="s">
        <v>3126</v>
      </c>
      <c r="G341" s="247"/>
      <c r="H341" s="250">
        <v>94.900000000000006</v>
      </c>
      <c r="I341" s="251"/>
      <c r="J341" s="247"/>
      <c r="K341" s="247"/>
      <c r="L341" s="252"/>
      <c r="M341" s="253"/>
      <c r="N341" s="254"/>
      <c r="O341" s="254"/>
      <c r="P341" s="254"/>
      <c r="Q341" s="254"/>
      <c r="R341" s="254"/>
      <c r="S341" s="254"/>
      <c r="T341" s="255"/>
      <c r="U341" s="14"/>
      <c r="V341" s="14"/>
      <c r="W341" s="14"/>
      <c r="X341" s="14"/>
      <c r="Y341" s="14"/>
      <c r="Z341" s="14"/>
      <c r="AA341" s="14"/>
      <c r="AB341" s="14"/>
      <c r="AC341" s="14"/>
      <c r="AD341" s="14"/>
      <c r="AE341" s="14"/>
      <c r="AT341" s="256" t="s">
        <v>231</v>
      </c>
      <c r="AU341" s="256" t="s">
        <v>86</v>
      </c>
      <c r="AV341" s="14" t="s">
        <v>86</v>
      </c>
      <c r="AW341" s="14" t="s">
        <v>37</v>
      </c>
      <c r="AX341" s="14" t="s">
        <v>84</v>
      </c>
      <c r="AY341" s="256" t="s">
        <v>219</v>
      </c>
    </row>
    <row r="342" s="2" customFormat="1" ht="16.5" customHeight="1">
      <c r="A342" s="40"/>
      <c r="B342" s="41"/>
      <c r="C342" s="216" t="s">
        <v>839</v>
      </c>
      <c r="D342" s="216" t="s">
        <v>221</v>
      </c>
      <c r="E342" s="217" t="s">
        <v>3378</v>
      </c>
      <c r="F342" s="218" t="s">
        <v>3379</v>
      </c>
      <c r="G342" s="219" t="s">
        <v>158</v>
      </c>
      <c r="H342" s="220">
        <v>189.80000000000001</v>
      </c>
      <c r="I342" s="221"/>
      <c r="J342" s="222">
        <f>ROUND(I342*H342,2)</f>
        <v>0</v>
      </c>
      <c r="K342" s="218" t="s">
        <v>224</v>
      </c>
      <c r="L342" s="46"/>
      <c r="M342" s="223" t="s">
        <v>19</v>
      </c>
      <c r="N342" s="224" t="s">
        <v>47</v>
      </c>
      <c r="O342" s="86"/>
      <c r="P342" s="225">
        <f>O342*H342</f>
        <v>0</v>
      </c>
      <c r="Q342" s="225">
        <v>0</v>
      </c>
      <c r="R342" s="225">
        <f>Q342*H342</f>
        <v>0</v>
      </c>
      <c r="S342" s="225">
        <v>0</v>
      </c>
      <c r="T342" s="226">
        <f>S342*H342</f>
        <v>0</v>
      </c>
      <c r="U342" s="40"/>
      <c r="V342" s="40"/>
      <c r="W342" s="40"/>
      <c r="X342" s="40"/>
      <c r="Y342" s="40"/>
      <c r="Z342" s="40"/>
      <c r="AA342" s="40"/>
      <c r="AB342" s="40"/>
      <c r="AC342" s="40"/>
      <c r="AD342" s="40"/>
      <c r="AE342" s="40"/>
      <c r="AR342" s="227" t="s">
        <v>225</v>
      </c>
      <c r="AT342" s="227" t="s">
        <v>221</v>
      </c>
      <c r="AU342" s="227" t="s">
        <v>86</v>
      </c>
      <c r="AY342" s="19" t="s">
        <v>219</v>
      </c>
      <c r="BE342" s="228">
        <f>IF(N342="základní",J342,0)</f>
        <v>0</v>
      </c>
      <c r="BF342" s="228">
        <f>IF(N342="snížená",J342,0)</f>
        <v>0</v>
      </c>
      <c r="BG342" s="228">
        <f>IF(N342="zákl. přenesená",J342,0)</f>
        <v>0</v>
      </c>
      <c r="BH342" s="228">
        <f>IF(N342="sníž. přenesená",J342,0)</f>
        <v>0</v>
      </c>
      <c r="BI342" s="228">
        <f>IF(N342="nulová",J342,0)</f>
        <v>0</v>
      </c>
      <c r="BJ342" s="19" t="s">
        <v>84</v>
      </c>
      <c r="BK342" s="228">
        <f>ROUND(I342*H342,2)</f>
        <v>0</v>
      </c>
      <c r="BL342" s="19" t="s">
        <v>225</v>
      </c>
      <c r="BM342" s="227" t="s">
        <v>3380</v>
      </c>
    </row>
    <row r="343" s="2" customFormat="1">
      <c r="A343" s="40"/>
      <c r="B343" s="41"/>
      <c r="C343" s="42"/>
      <c r="D343" s="229" t="s">
        <v>227</v>
      </c>
      <c r="E343" s="42"/>
      <c r="F343" s="230" t="s">
        <v>3381</v>
      </c>
      <c r="G343" s="42"/>
      <c r="H343" s="42"/>
      <c r="I343" s="231"/>
      <c r="J343" s="42"/>
      <c r="K343" s="42"/>
      <c r="L343" s="46"/>
      <c r="M343" s="232"/>
      <c r="N343" s="233"/>
      <c r="O343" s="86"/>
      <c r="P343" s="86"/>
      <c r="Q343" s="86"/>
      <c r="R343" s="86"/>
      <c r="S343" s="86"/>
      <c r="T343" s="87"/>
      <c r="U343" s="40"/>
      <c r="V343" s="40"/>
      <c r="W343" s="40"/>
      <c r="X343" s="40"/>
      <c r="Y343" s="40"/>
      <c r="Z343" s="40"/>
      <c r="AA343" s="40"/>
      <c r="AB343" s="40"/>
      <c r="AC343" s="40"/>
      <c r="AD343" s="40"/>
      <c r="AE343" s="40"/>
      <c r="AT343" s="19" t="s">
        <v>227</v>
      </c>
      <c r="AU343" s="19" t="s">
        <v>86</v>
      </c>
    </row>
    <row r="344" s="2" customFormat="1">
      <c r="A344" s="40"/>
      <c r="B344" s="41"/>
      <c r="C344" s="42"/>
      <c r="D344" s="234" t="s">
        <v>229</v>
      </c>
      <c r="E344" s="42"/>
      <c r="F344" s="235" t="s">
        <v>3382</v>
      </c>
      <c r="G344" s="42"/>
      <c r="H344" s="42"/>
      <c r="I344" s="231"/>
      <c r="J344" s="42"/>
      <c r="K344" s="42"/>
      <c r="L344" s="46"/>
      <c r="M344" s="232"/>
      <c r="N344" s="233"/>
      <c r="O344" s="86"/>
      <c r="P344" s="86"/>
      <c r="Q344" s="86"/>
      <c r="R344" s="86"/>
      <c r="S344" s="86"/>
      <c r="T344" s="87"/>
      <c r="U344" s="40"/>
      <c r="V344" s="40"/>
      <c r="W344" s="40"/>
      <c r="X344" s="40"/>
      <c r="Y344" s="40"/>
      <c r="Z344" s="40"/>
      <c r="AA344" s="40"/>
      <c r="AB344" s="40"/>
      <c r="AC344" s="40"/>
      <c r="AD344" s="40"/>
      <c r="AE344" s="40"/>
      <c r="AT344" s="19" t="s">
        <v>229</v>
      </c>
      <c r="AU344" s="19" t="s">
        <v>86</v>
      </c>
    </row>
    <row r="345" s="14" customFormat="1">
      <c r="A345" s="14"/>
      <c r="B345" s="246"/>
      <c r="C345" s="247"/>
      <c r="D345" s="229" t="s">
        <v>231</v>
      </c>
      <c r="E345" s="248" t="s">
        <v>19</v>
      </c>
      <c r="F345" s="249" t="s">
        <v>3383</v>
      </c>
      <c r="G345" s="247"/>
      <c r="H345" s="250">
        <v>189.80000000000001</v>
      </c>
      <c r="I345" s="251"/>
      <c r="J345" s="247"/>
      <c r="K345" s="247"/>
      <c r="L345" s="252"/>
      <c r="M345" s="253"/>
      <c r="N345" s="254"/>
      <c r="O345" s="254"/>
      <c r="P345" s="254"/>
      <c r="Q345" s="254"/>
      <c r="R345" s="254"/>
      <c r="S345" s="254"/>
      <c r="T345" s="255"/>
      <c r="U345" s="14"/>
      <c r="V345" s="14"/>
      <c r="W345" s="14"/>
      <c r="X345" s="14"/>
      <c r="Y345" s="14"/>
      <c r="Z345" s="14"/>
      <c r="AA345" s="14"/>
      <c r="AB345" s="14"/>
      <c r="AC345" s="14"/>
      <c r="AD345" s="14"/>
      <c r="AE345" s="14"/>
      <c r="AT345" s="256" t="s">
        <v>231</v>
      </c>
      <c r="AU345" s="256" t="s">
        <v>86</v>
      </c>
      <c r="AV345" s="14" t="s">
        <v>86</v>
      </c>
      <c r="AW345" s="14" t="s">
        <v>37</v>
      </c>
      <c r="AX345" s="14" t="s">
        <v>84</v>
      </c>
      <c r="AY345" s="256" t="s">
        <v>219</v>
      </c>
    </row>
    <row r="346" s="2" customFormat="1" ht="16.5" customHeight="1">
      <c r="A346" s="40"/>
      <c r="B346" s="41"/>
      <c r="C346" s="283" t="s">
        <v>841</v>
      </c>
      <c r="D346" s="283" t="s">
        <v>623</v>
      </c>
      <c r="E346" s="284" t="s">
        <v>3384</v>
      </c>
      <c r="F346" s="285" t="s">
        <v>3385</v>
      </c>
      <c r="G346" s="286" t="s">
        <v>158</v>
      </c>
      <c r="H346" s="287">
        <v>199.28999999999999</v>
      </c>
      <c r="I346" s="288"/>
      <c r="J346" s="289">
        <f>ROUND(I346*H346,2)</f>
        <v>0</v>
      </c>
      <c r="K346" s="285" t="s">
        <v>224</v>
      </c>
      <c r="L346" s="290"/>
      <c r="M346" s="291" t="s">
        <v>19</v>
      </c>
      <c r="N346" s="292" t="s">
        <v>47</v>
      </c>
      <c r="O346" s="86"/>
      <c r="P346" s="225">
        <f>O346*H346</f>
        <v>0</v>
      </c>
      <c r="Q346" s="225">
        <v>0.00010000000000000001</v>
      </c>
      <c r="R346" s="225">
        <f>Q346*H346</f>
        <v>0.019928999999999999</v>
      </c>
      <c r="S346" s="225">
        <v>0</v>
      </c>
      <c r="T346" s="226">
        <f>S346*H346</f>
        <v>0</v>
      </c>
      <c r="U346" s="40"/>
      <c r="V346" s="40"/>
      <c r="W346" s="40"/>
      <c r="X346" s="40"/>
      <c r="Y346" s="40"/>
      <c r="Z346" s="40"/>
      <c r="AA346" s="40"/>
      <c r="AB346" s="40"/>
      <c r="AC346" s="40"/>
      <c r="AD346" s="40"/>
      <c r="AE346" s="40"/>
      <c r="AR346" s="227" t="s">
        <v>300</v>
      </c>
      <c r="AT346" s="227" t="s">
        <v>623</v>
      </c>
      <c r="AU346" s="227" t="s">
        <v>86</v>
      </c>
      <c r="AY346" s="19" t="s">
        <v>219</v>
      </c>
      <c r="BE346" s="228">
        <f>IF(N346="základní",J346,0)</f>
        <v>0</v>
      </c>
      <c r="BF346" s="228">
        <f>IF(N346="snížená",J346,0)</f>
        <v>0</v>
      </c>
      <c r="BG346" s="228">
        <f>IF(N346="zákl. přenesená",J346,0)</f>
        <v>0</v>
      </c>
      <c r="BH346" s="228">
        <f>IF(N346="sníž. přenesená",J346,0)</f>
        <v>0</v>
      </c>
      <c r="BI346" s="228">
        <f>IF(N346="nulová",J346,0)</f>
        <v>0</v>
      </c>
      <c r="BJ346" s="19" t="s">
        <v>84</v>
      </c>
      <c r="BK346" s="228">
        <f>ROUND(I346*H346,2)</f>
        <v>0</v>
      </c>
      <c r="BL346" s="19" t="s">
        <v>225</v>
      </c>
      <c r="BM346" s="227" t="s">
        <v>3386</v>
      </c>
    </row>
    <row r="347" s="2" customFormat="1">
      <c r="A347" s="40"/>
      <c r="B347" s="41"/>
      <c r="C347" s="42"/>
      <c r="D347" s="229" t="s">
        <v>227</v>
      </c>
      <c r="E347" s="42"/>
      <c r="F347" s="230" t="s">
        <v>3385</v>
      </c>
      <c r="G347" s="42"/>
      <c r="H347" s="42"/>
      <c r="I347" s="231"/>
      <c r="J347" s="42"/>
      <c r="K347" s="42"/>
      <c r="L347" s="46"/>
      <c r="M347" s="232"/>
      <c r="N347" s="233"/>
      <c r="O347" s="86"/>
      <c r="P347" s="86"/>
      <c r="Q347" s="86"/>
      <c r="R347" s="86"/>
      <c r="S347" s="86"/>
      <c r="T347" s="87"/>
      <c r="U347" s="40"/>
      <c r="V347" s="40"/>
      <c r="W347" s="40"/>
      <c r="X347" s="40"/>
      <c r="Y347" s="40"/>
      <c r="Z347" s="40"/>
      <c r="AA347" s="40"/>
      <c r="AB347" s="40"/>
      <c r="AC347" s="40"/>
      <c r="AD347" s="40"/>
      <c r="AE347" s="40"/>
      <c r="AT347" s="19" t="s">
        <v>227</v>
      </c>
      <c r="AU347" s="19" t="s">
        <v>86</v>
      </c>
    </row>
    <row r="348" s="14" customFormat="1">
      <c r="A348" s="14"/>
      <c r="B348" s="246"/>
      <c r="C348" s="247"/>
      <c r="D348" s="229" t="s">
        <v>231</v>
      </c>
      <c r="E348" s="248" t="s">
        <v>19</v>
      </c>
      <c r="F348" s="249" t="s">
        <v>3383</v>
      </c>
      <c r="G348" s="247"/>
      <c r="H348" s="250">
        <v>189.80000000000001</v>
      </c>
      <c r="I348" s="251"/>
      <c r="J348" s="247"/>
      <c r="K348" s="247"/>
      <c r="L348" s="252"/>
      <c r="M348" s="253"/>
      <c r="N348" s="254"/>
      <c r="O348" s="254"/>
      <c r="P348" s="254"/>
      <c r="Q348" s="254"/>
      <c r="R348" s="254"/>
      <c r="S348" s="254"/>
      <c r="T348" s="255"/>
      <c r="U348" s="14"/>
      <c r="V348" s="14"/>
      <c r="W348" s="14"/>
      <c r="X348" s="14"/>
      <c r="Y348" s="14"/>
      <c r="Z348" s="14"/>
      <c r="AA348" s="14"/>
      <c r="AB348" s="14"/>
      <c r="AC348" s="14"/>
      <c r="AD348" s="14"/>
      <c r="AE348" s="14"/>
      <c r="AT348" s="256" t="s">
        <v>231</v>
      </c>
      <c r="AU348" s="256" t="s">
        <v>86</v>
      </c>
      <c r="AV348" s="14" t="s">
        <v>86</v>
      </c>
      <c r="AW348" s="14" t="s">
        <v>37</v>
      </c>
      <c r="AX348" s="14" t="s">
        <v>84</v>
      </c>
      <c r="AY348" s="256" t="s">
        <v>219</v>
      </c>
    </row>
    <row r="349" s="14" customFormat="1">
      <c r="A349" s="14"/>
      <c r="B349" s="246"/>
      <c r="C349" s="247"/>
      <c r="D349" s="229" t="s">
        <v>231</v>
      </c>
      <c r="E349" s="247"/>
      <c r="F349" s="249" t="s">
        <v>3387</v>
      </c>
      <c r="G349" s="247"/>
      <c r="H349" s="250">
        <v>199.28999999999999</v>
      </c>
      <c r="I349" s="251"/>
      <c r="J349" s="247"/>
      <c r="K349" s="247"/>
      <c r="L349" s="252"/>
      <c r="M349" s="253"/>
      <c r="N349" s="254"/>
      <c r="O349" s="254"/>
      <c r="P349" s="254"/>
      <c r="Q349" s="254"/>
      <c r="R349" s="254"/>
      <c r="S349" s="254"/>
      <c r="T349" s="255"/>
      <c r="U349" s="14"/>
      <c r="V349" s="14"/>
      <c r="W349" s="14"/>
      <c r="X349" s="14"/>
      <c r="Y349" s="14"/>
      <c r="Z349" s="14"/>
      <c r="AA349" s="14"/>
      <c r="AB349" s="14"/>
      <c r="AC349" s="14"/>
      <c r="AD349" s="14"/>
      <c r="AE349" s="14"/>
      <c r="AT349" s="256" t="s">
        <v>231</v>
      </c>
      <c r="AU349" s="256" t="s">
        <v>86</v>
      </c>
      <c r="AV349" s="14" t="s">
        <v>86</v>
      </c>
      <c r="AW349" s="14" t="s">
        <v>4</v>
      </c>
      <c r="AX349" s="14" t="s">
        <v>84</v>
      </c>
      <c r="AY349" s="256" t="s">
        <v>219</v>
      </c>
    </row>
    <row r="350" s="2" customFormat="1" ht="16.5" customHeight="1">
      <c r="A350" s="40"/>
      <c r="B350" s="41"/>
      <c r="C350" s="216" t="s">
        <v>1396</v>
      </c>
      <c r="D350" s="216" t="s">
        <v>221</v>
      </c>
      <c r="E350" s="217" t="s">
        <v>3388</v>
      </c>
      <c r="F350" s="218" t="s">
        <v>3389</v>
      </c>
      <c r="G350" s="219" t="s">
        <v>158</v>
      </c>
      <c r="H350" s="220">
        <v>284.69999999999999</v>
      </c>
      <c r="I350" s="221"/>
      <c r="J350" s="222">
        <f>ROUND(I350*H350,2)</f>
        <v>0</v>
      </c>
      <c r="K350" s="218" t="s">
        <v>224</v>
      </c>
      <c r="L350" s="46"/>
      <c r="M350" s="223" t="s">
        <v>19</v>
      </c>
      <c r="N350" s="224" t="s">
        <v>47</v>
      </c>
      <c r="O350" s="86"/>
      <c r="P350" s="225">
        <f>O350*H350</f>
        <v>0</v>
      </c>
      <c r="Q350" s="225">
        <v>0</v>
      </c>
      <c r="R350" s="225">
        <f>Q350*H350</f>
        <v>0</v>
      </c>
      <c r="S350" s="225">
        <v>0</v>
      </c>
      <c r="T350" s="226">
        <f>S350*H350</f>
        <v>0</v>
      </c>
      <c r="U350" s="40"/>
      <c r="V350" s="40"/>
      <c r="W350" s="40"/>
      <c r="X350" s="40"/>
      <c r="Y350" s="40"/>
      <c r="Z350" s="40"/>
      <c r="AA350" s="40"/>
      <c r="AB350" s="40"/>
      <c r="AC350" s="40"/>
      <c r="AD350" s="40"/>
      <c r="AE350" s="40"/>
      <c r="AR350" s="227" t="s">
        <v>225</v>
      </c>
      <c r="AT350" s="227" t="s">
        <v>221</v>
      </c>
      <c r="AU350" s="227" t="s">
        <v>86</v>
      </c>
      <c r="AY350" s="19" t="s">
        <v>219</v>
      </c>
      <c r="BE350" s="228">
        <f>IF(N350="základní",J350,0)</f>
        <v>0</v>
      </c>
      <c r="BF350" s="228">
        <f>IF(N350="snížená",J350,0)</f>
        <v>0</v>
      </c>
      <c r="BG350" s="228">
        <f>IF(N350="zákl. přenesená",J350,0)</f>
        <v>0</v>
      </c>
      <c r="BH350" s="228">
        <f>IF(N350="sníž. přenesená",J350,0)</f>
        <v>0</v>
      </c>
      <c r="BI350" s="228">
        <f>IF(N350="nulová",J350,0)</f>
        <v>0</v>
      </c>
      <c r="BJ350" s="19" t="s">
        <v>84</v>
      </c>
      <c r="BK350" s="228">
        <f>ROUND(I350*H350,2)</f>
        <v>0</v>
      </c>
      <c r="BL350" s="19" t="s">
        <v>225</v>
      </c>
      <c r="BM350" s="227" t="s">
        <v>3390</v>
      </c>
    </row>
    <row r="351" s="2" customFormat="1">
      <c r="A351" s="40"/>
      <c r="B351" s="41"/>
      <c r="C351" s="42"/>
      <c r="D351" s="229" t="s">
        <v>227</v>
      </c>
      <c r="E351" s="42"/>
      <c r="F351" s="230" t="s">
        <v>3391</v>
      </c>
      <c r="G351" s="42"/>
      <c r="H351" s="42"/>
      <c r="I351" s="231"/>
      <c r="J351" s="42"/>
      <c r="K351" s="42"/>
      <c r="L351" s="46"/>
      <c r="M351" s="232"/>
      <c r="N351" s="233"/>
      <c r="O351" s="86"/>
      <c r="P351" s="86"/>
      <c r="Q351" s="86"/>
      <c r="R351" s="86"/>
      <c r="S351" s="86"/>
      <c r="T351" s="87"/>
      <c r="U351" s="40"/>
      <c r="V351" s="40"/>
      <c r="W351" s="40"/>
      <c r="X351" s="40"/>
      <c r="Y351" s="40"/>
      <c r="Z351" s="40"/>
      <c r="AA351" s="40"/>
      <c r="AB351" s="40"/>
      <c r="AC351" s="40"/>
      <c r="AD351" s="40"/>
      <c r="AE351" s="40"/>
      <c r="AT351" s="19" t="s">
        <v>227</v>
      </c>
      <c r="AU351" s="19" t="s">
        <v>86</v>
      </c>
    </row>
    <row r="352" s="2" customFormat="1">
      <c r="A352" s="40"/>
      <c r="B352" s="41"/>
      <c r="C352" s="42"/>
      <c r="D352" s="234" t="s">
        <v>229</v>
      </c>
      <c r="E352" s="42"/>
      <c r="F352" s="235" t="s">
        <v>3392</v>
      </c>
      <c r="G352" s="42"/>
      <c r="H352" s="42"/>
      <c r="I352" s="231"/>
      <c r="J352" s="42"/>
      <c r="K352" s="42"/>
      <c r="L352" s="46"/>
      <c r="M352" s="232"/>
      <c r="N352" s="233"/>
      <c r="O352" s="86"/>
      <c r="P352" s="86"/>
      <c r="Q352" s="86"/>
      <c r="R352" s="86"/>
      <c r="S352" s="86"/>
      <c r="T352" s="87"/>
      <c r="U352" s="40"/>
      <c r="V352" s="40"/>
      <c r="W352" s="40"/>
      <c r="X352" s="40"/>
      <c r="Y352" s="40"/>
      <c r="Z352" s="40"/>
      <c r="AA352" s="40"/>
      <c r="AB352" s="40"/>
      <c r="AC352" s="40"/>
      <c r="AD352" s="40"/>
      <c r="AE352" s="40"/>
      <c r="AT352" s="19" t="s">
        <v>229</v>
      </c>
      <c r="AU352" s="19" t="s">
        <v>86</v>
      </c>
    </row>
    <row r="353" s="14" customFormat="1">
      <c r="A353" s="14"/>
      <c r="B353" s="246"/>
      <c r="C353" s="247"/>
      <c r="D353" s="229" t="s">
        <v>231</v>
      </c>
      <c r="E353" s="248" t="s">
        <v>19</v>
      </c>
      <c r="F353" s="249" t="s">
        <v>3393</v>
      </c>
      <c r="G353" s="247"/>
      <c r="H353" s="250">
        <v>284.69999999999999</v>
      </c>
      <c r="I353" s="251"/>
      <c r="J353" s="247"/>
      <c r="K353" s="247"/>
      <c r="L353" s="252"/>
      <c r="M353" s="253"/>
      <c r="N353" s="254"/>
      <c r="O353" s="254"/>
      <c r="P353" s="254"/>
      <c r="Q353" s="254"/>
      <c r="R353" s="254"/>
      <c r="S353" s="254"/>
      <c r="T353" s="255"/>
      <c r="U353" s="14"/>
      <c r="V353" s="14"/>
      <c r="W353" s="14"/>
      <c r="X353" s="14"/>
      <c r="Y353" s="14"/>
      <c r="Z353" s="14"/>
      <c r="AA353" s="14"/>
      <c r="AB353" s="14"/>
      <c r="AC353" s="14"/>
      <c r="AD353" s="14"/>
      <c r="AE353" s="14"/>
      <c r="AT353" s="256" t="s">
        <v>231</v>
      </c>
      <c r="AU353" s="256" t="s">
        <v>86</v>
      </c>
      <c r="AV353" s="14" t="s">
        <v>86</v>
      </c>
      <c r="AW353" s="14" t="s">
        <v>37</v>
      </c>
      <c r="AX353" s="14" t="s">
        <v>84</v>
      </c>
      <c r="AY353" s="256" t="s">
        <v>219</v>
      </c>
    </row>
    <row r="354" s="2" customFormat="1" ht="16.5" customHeight="1">
      <c r="A354" s="40"/>
      <c r="B354" s="41"/>
      <c r="C354" s="283" t="s">
        <v>1401</v>
      </c>
      <c r="D354" s="283" t="s">
        <v>623</v>
      </c>
      <c r="E354" s="284" t="s">
        <v>3394</v>
      </c>
      <c r="F354" s="285" t="s">
        <v>3395</v>
      </c>
      <c r="G354" s="286" t="s">
        <v>162</v>
      </c>
      <c r="H354" s="287">
        <v>20.029</v>
      </c>
      <c r="I354" s="288"/>
      <c r="J354" s="289">
        <f>ROUND(I354*H354,2)</f>
        <v>0</v>
      </c>
      <c r="K354" s="285" t="s">
        <v>224</v>
      </c>
      <c r="L354" s="290"/>
      <c r="M354" s="291" t="s">
        <v>19</v>
      </c>
      <c r="N354" s="292" t="s">
        <v>47</v>
      </c>
      <c r="O354" s="86"/>
      <c r="P354" s="225">
        <f>O354*H354</f>
        <v>0</v>
      </c>
      <c r="Q354" s="225">
        <v>0.001</v>
      </c>
      <c r="R354" s="225">
        <f>Q354*H354</f>
        <v>0.020029000000000002</v>
      </c>
      <c r="S354" s="225">
        <v>0</v>
      </c>
      <c r="T354" s="226">
        <f>S354*H354</f>
        <v>0</v>
      </c>
      <c r="U354" s="40"/>
      <c r="V354" s="40"/>
      <c r="W354" s="40"/>
      <c r="X354" s="40"/>
      <c r="Y354" s="40"/>
      <c r="Z354" s="40"/>
      <c r="AA354" s="40"/>
      <c r="AB354" s="40"/>
      <c r="AC354" s="40"/>
      <c r="AD354" s="40"/>
      <c r="AE354" s="40"/>
      <c r="AR354" s="227" t="s">
        <v>300</v>
      </c>
      <c r="AT354" s="227" t="s">
        <v>623</v>
      </c>
      <c r="AU354" s="227" t="s">
        <v>86</v>
      </c>
      <c r="AY354" s="19" t="s">
        <v>219</v>
      </c>
      <c r="BE354" s="228">
        <f>IF(N354="základní",J354,0)</f>
        <v>0</v>
      </c>
      <c r="BF354" s="228">
        <f>IF(N354="snížená",J354,0)</f>
        <v>0</v>
      </c>
      <c r="BG354" s="228">
        <f>IF(N354="zákl. přenesená",J354,0)</f>
        <v>0</v>
      </c>
      <c r="BH354" s="228">
        <f>IF(N354="sníž. přenesená",J354,0)</f>
        <v>0</v>
      </c>
      <c r="BI354" s="228">
        <f>IF(N354="nulová",J354,0)</f>
        <v>0</v>
      </c>
      <c r="BJ354" s="19" t="s">
        <v>84</v>
      </c>
      <c r="BK354" s="228">
        <f>ROUND(I354*H354,2)</f>
        <v>0</v>
      </c>
      <c r="BL354" s="19" t="s">
        <v>225</v>
      </c>
      <c r="BM354" s="227" t="s">
        <v>3396</v>
      </c>
    </row>
    <row r="355" s="2" customFormat="1">
      <c r="A355" s="40"/>
      <c r="B355" s="41"/>
      <c r="C355" s="42"/>
      <c r="D355" s="229" t="s">
        <v>227</v>
      </c>
      <c r="E355" s="42"/>
      <c r="F355" s="230" t="s">
        <v>3395</v>
      </c>
      <c r="G355" s="42"/>
      <c r="H355" s="42"/>
      <c r="I355" s="231"/>
      <c r="J355" s="42"/>
      <c r="K355" s="42"/>
      <c r="L355" s="46"/>
      <c r="M355" s="232"/>
      <c r="N355" s="233"/>
      <c r="O355" s="86"/>
      <c r="P355" s="86"/>
      <c r="Q355" s="86"/>
      <c r="R355" s="86"/>
      <c r="S355" s="86"/>
      <c r="T355" s="87"/>
      <c r="U355" s="40"/>
      <c r="V355" s="40"/>
      <c r="W355" s="40"/>
      <c r="X355" s="40"/>
      <c r="Y355" s="40"/>
      <c r="Z355" s="40"/>
      <c r="AA355" s="40"/>
      <c r="AB355" s="40"/>
      <c r="AC355" s="40"/>
      <c r="AD355" s="40"/>
      <c r="AE355" s="40"/>
      <c r="AT355" s="19" t="s">
        <v>227</v>
      </c>
      <c r="AU355" s="19" t="s">
        <v>86</v>
      </c>
    </row>
    <row r="356" s="2" customFormat="1">
      <c r="A356" s="40"/>
      <c r="B356" s="41"/>
      <c r="C356" s="42"/>
      <c r="D356" s="229" t="s">
        <v>275</v>
      </c>
      <c r="E356" s="42"/>
      <c r="F356" s="268" t="s">
        <v>3397</v>
      </c>
      <c r="G356" s="42"/>
      <c r="H356" s="42"/>
      <c r="I356" s="231"/>
      <c r="J356" s="42"/>
      <c r="K356" s="42"/>
      <c r="L356" s="46"/>
      <c r="M356" s="232"/>
      <c r="N356" s="233"/>
      <c r="O356" s="86"/>
      <c r="P356" s="86"/>
      <c r="Q356" s="86"/>
      <c r="R356" s="86"/>
      <c r="S356" s="86"/>
      <c r="T356" s="87"/>
      <c r="U356" s="40"/>
      <c r="V356" s="40"/>
      <c r="W356" s="40"/>
      <c r="X356" s="40"/>
      <c r="Y356" s="40"/>
      <c r="Z356" s="40"/>
      <c r="AA356" s="40"/>
      <c r="AB356" s="40"/>
      <c r="AC356" s="40"/>
      <c r="AD356" s="40"/>
      <c r="AE356" s="40"/>
      <c r="AT356" s="19" t="s">
        <v>275</v>
      </c>
      <c r="AU356" s="19" t="s">
        <v>86</v>
      </c>
    </row>
    <row r="357" s="14" customFormat="1">
      <c r="A357" s="14"/>
      <c r="B357" s="246"/>
      <c r="C357" s="247"/>
      <c r="D357" s="229" t="s">
        <v>231</v>
      </c>
      <c r="E357" s="248" t="s">
        <v>19</v>
      </c>
      <c r="F357" s="249" t="s">
        <v>3398</v>
      </c>
      <c r="G357" s="247"/>
      <c r="H357" s="250">
        <v>20.029</v>
      </c>
      <c r="I357" s="251"/>
      <c r="J357" s="247"/>
      <c r="K357" s="247"/>
      <c r="L357" s="252"/>
      <c r="M357" s="253"/>
      <c r="N357" s="254"/>
      <c r="O357" s="254"/>
      <c r="P357" s="254"/>
      <c r="Q357" s="254"/>
      <c r="R357" s="254"/>
      <c r="S357" s="254"/>
      <c r="T357" s="255"/>
      <c r="U357" s="14"/>
      <c r="V357" s="14"/>
      <c r="W357" s="14"/>
      <c r="X357" s="14"/>
      <c r="Y357" s="14"/>
      <c r="Z357" s="14"/>
      <c r="AA357" s="14"/>
      <c r="AB357" s="14"/>
      <c r="AC357" s="14"/>
      <c r="AD357" s="14"/>
      <c r="AE357" s="14"/>
      <c r="AT357" s="256" t="s">
        <v>231</v>
      </c>
      <c r="AU357" s="256" t="s">
        <v>86</v>
      </c>
      <c r="AV357" s="14" t="s">
        <v>86</v>
      </c>
      <c r="AW357" s="14" t="s">
        <v>37</v>
      </c>
      <c r="AX357" s="14" t="s">
        <v>84</v>
      </c>
      <c r="AY357" s="256" t="s">
        <v>219</v>
      </c>
    </row>
    <row r="358" s="2" customFormat="1" ht="16.5" customHeight="1">
      <c r="A358" s="40"/>
      <c r="B358" s="41"/>
      <c r="C358" s="283" t="s">
        <v>1407</v>
      </c>
      <c r="D358" s="283" t="s">
        <v>623</v>
      </c>
      <c r="E358" s="284" t="s">
        <v>3399</v>
      </c>
      <c r="F358" s="285" t="s">
        <v>3400</v>
      </c>
      <c r="G358" s="286" t="s">
        <v>517</v>
      </c>
      <c r="H358" s="287">
        <v>20</v>
      </c>
      <c r="I358" s="288"/>
      <c r="J358" s="289">
        <f>ROUND(I358*H358,2)</f>
        <v>0</v>
      </c>
      <c r="K358" s="285" t="s">
        <v>224</v>
      </c>
      <c r="L358" s="290"/>
      <c r="M358" s="291" t="s">
        <v>19</v>
      </c>
      <c r="N358" s="292" t="s">
        <v>47</v>
      </c>
      <c r="O358" s="86"/>
      <c r="P358" s="225">
        <f>O358*H358</f>
        <v>0</v>
      </c>
      <c r="Q358" s="225">
        <v>0.00089999999999999998</v>
      </c>
      <c r="R358" s="225">
        <f>Q358*H358</f>
        <v>0.017999999999999999</v>
      </c>
      <c r="S358" s="225">
        <v>0</v>
      </c>
      <c r="T358" s="226">
        <f>S358*H358</f>
        <v>0</v>
      </c>
      <c r="U358" s="40"/>
      <c r="V358" s="40"/>
      <c r="W358" s="40"/>
      <c r="X358" s="40"/>
      <c r="Y358" s="40"/>
      <c r="Z358" s="40"/>
      <c r="AA358" s="40"/>
      <c r="AB358" s="40"/>
      <c r="AC358" s="40"/>
      <c r="AD358" s="40"/>
      <c r="AE358" s="40"/>
      <c r="AR358" s="227" t="s">
        <v>300</v>
      </c>
      <c r="AT358" s="227" t="s">
        <v>623</v>
      </c>
      <c r="AU358" s="227" t="s">
        <v>86</v>
      </c>
      <c r="AY358" s="19" t="s">
        <v>219</v>
      </c>
      <c r="BE358" s="228">
        <f>IF(N358="základní",J358,0)</f>
        <v>0</v>
      </c>
      <c r="BF358" s="228">
        <f>IF(N358="snížená",J358,0)</f>
        <v>0</v>
      </c>
      <c r="BG358" s="228">
        <f>IF(N358="zákl. přenesená",J358,0)</f>
        <v>0</v>
      </c>
      <c r="BH358" s="228">
        <f>IF(N358="sníž. přenesená",J358,0)</f>
        <v>0</v>
      </c>
      <c r="BI358" s="228">
        <f>IF(N358="nulová",J358,0)</f>
        <v>0</v>
      </c>
      <c r="BJ358" s="19" t="s">
        <v>84</v>
      </c>
      <c r="BK358" s="228">
        <f>ROUND(I358*H358,2)</f>
        <v>0</v>
      </c>
      <c r="BL358" s="19" t="s">
        <v>225</v>
      </c>
      <c r="BM358" s="227" t="s">
        <v>3401</v>
      </c>
    </row>
    <row r="359" s="2" customFormat="1">
      <c r="A359" s="40"/>
      <c r="B359" s="41"/>
      <c r="C359" s="42"/>
      <c r="D359" s="229" t="s">
        <v>227</v>
      </c>
      <c r="E359" s="42"/>
      <c r="F359" s="230" t="s">
        <v>3400</v>
      </c>
      <c r="G359" s="42"/>
      <c r="H359" s="42"/>
      <c r="I359" s="231"/>
      <c r="J359" s="42"/>
      <c r="K359" s="42"/>
      <c r="L359" s="46"/>
      <c r="M359" s="232"/>
      <c r="N359" s="233"/>
      <c r="O359" s="86"/>
      <c r="P359" s="86"/>
      <c r="Q359" s="86"/>
      <c r="R359" s="86"/>
      <c r="S359" s="86"/>
      <c r="T359" s="87"/>
      <c r="U359" s="40"/>
      <c r="V359" s="40"/>
      <c r="W359" s="40"/>
      <c r="X359" s="40"/>
      <c r="Y359" s="40"/>
      <c r="Z359" s="40"/>
      <c r="AA359" s="40"/>
      <c r="AB359" s="40"/>
      <c r="AC359" s="40"/>
      <c r="AD359" s="40"/>
      <c r="AE359" s="40"/>
      <c r="AT359" s="19" t="s">
        <v>227</v>
      </c>
      <c r="AU359" s="19" t="s">
        <v>86</v>
      </c>
    </row>
    <row r="360" s="14" customFormat="1">
      <c r="A360" s="14"/>
      <c r="B360" s="246"/>
      <c r="C360" s="247"/>
      <c r="D360" s="229" t="s">
        <v>231</v>
      </c>
      <c r="E360" s="248" t="s">
        <v>19</v>
      </c>
      <c r="F360" s="249" t="s">
        <v>3402</v>
      </c>
      <c r="G360" s="247"/>
      <c r="H360" s="250">
        <v>20</v>
      </c>
      <c r="I360" s="251"/>
      <c r="J360" s="247"/>
      <c r="K360" s="247"/>
      <c r="L360" s="252"/>
      <c r="M360" s="253"/>
      <c r="N360" s="254"/>
      <c r="O360" s="254"/>
      <c r="P360" s="254"/>
      <c r="Q360" s="254"/>
      <c r="R360" s="254"/>
      <c r="S360" s="254"/>
      <c r="T360" s="255"/>
      <c r="U360" s="14"/>
      <c r="V360" s="14"/>
      <c r="W360" s="14"/>
      <c r="X360" s="14"/>
      <c r="Y360" s="14"/>
      <c r="Z360" s="14"/>
      <c r="AA360" s="14"/>
      <c r="AB360" s="14"/>
      <c r="AC360" s="14"/>
      <c r="AD360" s="14"/>
      <c r="AE360" s="14"/>
      <c r="AT360" s="256" t="s">
        <v>231</v>
      </c>
      <c r="AU360" s="256" t="s">
        <v>86</v>
      </c>
      <c r="AV360" s="14" t="s">
        <v>86</v>
      </c>
      <c r="AW360" s="14" t="s">
        <v>37</v>
      </c>
      <c r="AX360" s="14" t="s">
        <v>84</v>
      </c>
      <c r="AY360" s="256" t="s">
        <v>219</v>
      </c>
    </row>
    <row r="361" s="2" customFormat="1" ht="16.5" customHeight="1">
      <c r="A361" s="40"/>
      <c r="B361" s="41"/>
      <c r="C361" s="216" t="s">
        <v>1417</v>
      </c>
      <c r="D361" s="216" t="s">
        <v>221</v>
      </c>
      <c r="E361" s="217" t="s">
        <v>3403</v>
      </c>
      <c r="F361" s="218" t="s">
        <v>3404</v>
      </c>
      <c r="G361" s="219" t="s">
        <v>158</v>
      </c>
      <c r="H361" s="220">
        <v>284.69999999999999</v>
      </c>
      <c r="I361" s="221"/>
      <c r="J361" s="222">
        <f>ROUND(I361*H361,2)</f>
        <v>0</v>
      </c>
      <c r="K361" s="218" t="s">
        <v>224</v>
      </c>
      <c r="L361" s="46"/>
      <c r="M361" s="223" t="s">
        <v>19</v>
      </c>
      <c r="N361" s="224" t="s">
        <v>47</v>
      </c>
      <c r="O361" s="86"/>
      <c r="P361" s="225">
        <f>O361*H361</f>
        <v>0</v>
      </c>
      <c r="Q361" s="225">
        <v>0</v>
      </c>
      <c r="R361" s="225">
        <f>Q361*H361</f>
        <v>0</v>
      </c>
      <c r="S361" s="225">
        <v>0</v>
      </c>
      <c r="T361" s="226">
        <f>S361*H361</f>
        <v>0</v>
      </c>
      <c r="U361" s="40"/>
      <c r="V361" s="40"/>
      <c r="W361" s="40"/>
      <c r="X361" s="40"/>
      <c r="Y361" s="40"/>
      <c r="Z361" s="40"/>
      <c r="AA361" s="40"/>
      <c r="AB361" s="40"/>
      <c r="AC361" s="40"/>
      <c r="AD361" s="40"/>
      <c r="AE361" s="40"/>
      <c r="AR361" s="227" t="s">
        <v>225</v>
      </c>
      <c r="AT361" s="227" t="s">
        <v>221</v>
      </c>
      <c r="AU361" s="227" t="s">
        <v>86</v>
      </c>
      <c r="AY361" s="19" t="s">
        <v>219</v>
      </c>
      <c r="BE361" s="228">
        <f>IF(N361="základní",J361,0)</f>
        <v>0</v>
      </c>
      <c r="BF361" s="228">
        <f>IF(N361="snížená",J361,0)</f>
        <v>0</v>
      </c>
      <c r="BG361" s="228">
        <f>IF(N361="zákl. přenesená",J361,0)</f>
        <v>0</v>
      </c>
      <c r="BH361" s="228">
        <f>IF(N361="sníž. přenesená",J361,0)</f>
        <v>0</v>
      </c>
      <c r="BI361" s="228">
        <f>IF(N361="nulová",J361,0)</f>
        <v>0</v>
      </c>
      <c r="BJ361" s="19" t="s">
        <v>84</v>
      </c>
      <c r="BK361" s="228">
        <f>ROUND(I361*H361,2)</f>
        <v>0</v>
      </c>
      <c r="BL361" s="19" t="s">
        <v>225</v>
      </c>
      <c r="BM361" s="227" t="s">
        <v>3405</v>
      </c>
    </row>
    <row r="362" s="2" customFormat="1">
      <c r="A362" s="40"/>
      <c r="B362" s="41"/>
      <c r="C362" s="42"/>
      <c r="D362" s="229" t="s">
        <v>227</v>
      </c>
      <c r="E362" s="42"/>
      <c r="F362" s="230" t="s">
        <v>3406</v>
      </c>
      <c r="G362" s="42"/>
      <c r="H362" s="42"/>
      <c r="I362" s="231"/>
      <c r="J362" s="42"/>
      <c r="K362" s="42"/>
      <c r="L362" s="46"/>
      <c r="M362" s="232"/>
      <c r="N362" s="233"/>
      <c r="O362" s="86"/>
      <c r="P362" s="86"/>
      <c r="Q362" s="86"/>
      <c r="R362" s="86"/>
      <c r="S362" s="86"/>
      <c r="T362" s="87"/>
      <c r="U362" s="40"/>
      <c r="V362" s="40"/>
      <c r="W362" s="40"/>
      <c r="X362" s="40"/>
      <c r="Y362" s="40"/>
      <c r="Z362" s="40"/>
      <c r="AA362" s="40"/>
      <c r="AB362" s="40"/>
      <c r="AC362" s="40"/>
      <c r="AD362" s="40"/>
      <c r="AE362" s="40"/>
      <c r="AT362" s="19" t="s">
        <v>227</v>
      </c>
      <c r="AU362" s="19" t="s">
        <v>86</v>
      </c>
    </row>
    <row r="363" s="2" customFormat="1">
      <c r="A363" s="40"/>
      <c r="B363" s="41"/>
      <c r="C363" s="42"/>
      <c r="D363" s="234" t="s">
        <v>229</v>
      </c>
      <c r="E363" s="42"/>
      <c r="F363" s="235" t="s">
        <v>3407</v>
      </c>
      <c r="G363" s="42"/>
      <c r="H363" s="42"/>
      <c r="I363" s="231"/>
      <c r="J363" s="42"/>
      <c r="K363" s="42"/>
      <c r="L363" s="46"/>
      <c r="M363" s="232"/>
      <c r="N363" s="233"/>
      <c r="O363" s="86"/>
      <c r="P363" s="86"/>
      <c r="Q363" s="86"/>
      <c r="R363" s="86"/>
      <c r="S363" s="86"/>
      <c r="T363" s="87"/>
      <c r="U363" s="40"/>
      <c r="V363" s="40"/>
      <c r="W363" s="40"/>
      <c r="X363" s="40"/>
      <c r="Y363" s="40"/>
      <c r="Z363" s="40"/>
      <c r="AA363" s="40"/>
      <c r="AB363" s="40"/>
      <c r="AC363" s="40"/>
      <c r="AD363" s="40"/>
      <c r="AE363" s="40"/>
      <c r="AT363" s="19" t="s">
        <v>229</v>
      </c>
      <c r="AU363" s="19" t="s">
        <v>86</v>
      </c>
    </row>
    <row r="364" s="14" customFormat="1">
      <c r="A364" s="14"/>
      <c r="B364" s="246"/>
      <c r="C364" s="247"/>
      <c r="D364" s="229" t="s">
        <v>231</v>
      </c>
      <c r="E364" s="248" t="s">
        <v>19</v>
      </c>
      <c r="F364" s="249" t="s">
        <v>3393</v>
      </c>
      <c r="G364" s="247"/>
      <c r="H364" s="250">
        <v>284.69999999999999</v>
      </c>
      <c r="I364" s="251"/>
      <c r="J364" s="247"/>
      <c r="K364" s="247"/>
      <c r="L364" s="252"/>
      <c r="M364" s="253"/>
      <c r="N364" s="254"/>
      <c r="O364" s="254"/>
      <c r="P364" s="254"/>
      <c r="Q364" s="254"/>
      <c r="R364" s="254"/>
      <c r="S364" s="254"/>
      <c r="T364" s="255"/>
      <c r="U364" s="14"/>
      <c r="V364" s="14"/>
      <c r="W364" s="14"/>
      <c r="X364" s="14"/>
      <c r="Y364" s="14"/>
      <c r="Z364" s="14"/>
      <c r="AA364" s="14"/>
      <c r="AB364" s="14"/>
      <c r="AC364" s="14"/>
      <c r="AD364" s="14"/>
      <c r="AE364" s="14"/>
      <c r="AT364" s="256" t="s">
        <v>231</v>
      </c>
      <c r="AU364" s="256" t="s">
        <v>86</v>
      </c>
      <c r="AV364" s="14" t="s">
        <v>86</v>
      </c>
      <c r="AW364" s="14" t="s">
        <v>37</v>
      </c>
      <c r="AX364" s="14" t="s">
        <v>84</v>
      </c>
      <c r="AY364" s="256" t="s">
        <v>219</v>
      </c>
    </row>
    <row r="365" s="2" customFormat="1" ht="16.5" customHeight="1">
      <c r="A365" s="40"/>
      <c r="B365" s="41"/>
      <c r="C365" s="283" t="s">
        <v>1422</v>
      </c>
      <c r="D365" s="283" t="s">
        <v>623</v>
      </c>
      <c r="E365" s="284" t="s">
        <v>3408</v>
      </c>
      <c r="F365" s="285" t="s">
        <v>3409</v>
      </c>
      <c r="G365" s="286" t="s">
        <v>162</v>
      </c>
      <c r="H365" s="287">
        <v>0.27400000000000002</v>
      </c>
      <c r="I365" s="288"/>
      <c r="J365" s="289">
        <f>ROUND(I365*H365,2)</f>
        <v>0</v>
      </c>
      <c r="K365" s="285" t="s">
        <v>224</v>
      </c>
      <c r="L365" s="290"/>
      <c r="M365" s="291" t="s">
        <v>19</v>
      </c>
      <c r="N365" s="292" t="s">
        <v>47</v>
      </c>
      <c r="O365" s="86"/>
      <c r="P365" s="225">
        <f>O365*H365</f>
        <v>0</v>
      </c>
      <c r="Q365" s="225">
        <v>0.001</v>
      </c>
      <c r="R365" s="225">
        <f>Q365*H365</f>
        <v>0.00027400000000000005</v>
      </c>
      <c r="S365" s="225">
        <v>0</v>
      </c>
      <c r="T365" s="226">
        <f>S365*H365</f>
        <v>0</v>
      </c>
      <c r="U365" s="40"/>
      <c r="V365" s="40"/>
      <c r="W365" s="40"/>
      <c r="X365" s="40"/>
      <c r="Y365" s="40"/>
      <c r="Z365" s="40"/>
      <c r="AA365" s="40"/>
      <c r="AB365" s="40"/>
      <c r="AC365" s="40"/>
      <c r="AD365" s="40"/>
      <c r="AE365" s="40"/>
      <c r="AR365" s="227" t="s">
        <v>300</v>
      </c>
      <c r="AT365" s="227" t="s">
        <v>623</v>
      </c>
      <c r="AU365" s="227" t="s">
        <v>86</v>
      </c>
      <c r="AY365" s="19" t="s">
        <v>219</v>
      </c>
      <c r="BE365" s="228">
        <f>IF(N365="základní",J365,0)</f>
        <v>0</v>
      </c>
      <c r="BF365" s="228">
        <f>IF(N365="snížená",J365,0)</f>
        <v>0</v>
      </c>
      <c r="BG365" s="228">
        <f>IF(N365="zákl. přenesená",J365,0)</f>
        <v>0</v>
      </c>
      <c r="BH365" s="228">
        <f>IF(N365="sníž. přenesená",J365,0)</f>
        <v>0</v>
      </c>
      <c r="BI365" s="228">
        <f>IF(N365="nulová",J365,0)</f>
        <v>0</v>
      </c>
      <c r="BJ365" s="19" t="s">
        <v>84</v>
      </c>
      <c r="BK365" s="228">
        <f>ROUND(I365*H365,2)</f>
        <v>0</v>
      </c>
      <c r="BL365" s="19" t="s">
        <v>225</v>
      </c>
      <c r="BM365" s="227" t="s">
        <v>3410</v>
      </c>
    </row>
    <row r="366" s="2" customFormat="1">
      <c r="A366" s="40"/>
      <c r="B366" s="41"/>
      <c r="C366" s="42"/>
      <c r="D366" s="229" t="s">
        <v>227</v>
      </c>
      <c r="E366" s="42"/>
      <c r="F366" s="230" t="s">
        <v>3409</v>
      </c>
      <c r="G366" s="42"/>
      <c r="H366" s="42"/>
      <c r="I366" s="231"/>
      <c r="J366" s="42"/>
      <c r="K366" s="42"/>
      <c r="L366" s="46"/>
      <c r="M366" s="232"/>
      <c r="N366" s="233"/>
      <c r="O366" s="86"/>
      <c r="P366" s="86"/>
      <c r="Q366" s="86"/>
      <c r="R366" s="86"/>
      <c r="S366" s="86"/>
      <c r="T366" s="87"/>
      <c r="U366" s="40"/>
      <c r="V366" s="40"/>
      <c r="W366" s="40"/>
      <c r="X366" s="40"/>
      <c r="Y366" s="40"/>
      <c r="Z366" s="40"/>
      <c r="AA366" s="40"/>
      <c r="AB366" s="40"/>
      <c r="AC366" s="40"/>
      <c r="AD366" s="40"/>
      <c r="AE366" s="40"/>
      <c r="AT366" s="19" t="s">
        <v>227</v>
      </c>
      <c r="AU366" s="19" t="s">
        <v>86</v>
      </c>
    </row>
    <row r="367" s="2" customFormat="1">
      <c r="A367" s="40"/>
      <c r="B367" s="41"/>
      <c r="C367" s="42"/>
      <c r="D367" s="229" t="s">
        <v>275</v>
      </c>
      <c r="E367" s="42"/>
      <c r="F367" s="268" t="s">
        <v>3411</v>
      </c>
      <c r="G367" s="42"/>
      <c r="H367" s="42"/>
      <c r="I367" s="231"/>
      <c r="J367" s="42"/>
      <c r="K367" s="42"/>
      <c r="L367" s="46"/>
      <c r="M367" s="232"/>
      <c r="N367" s="233"/>
      <c r="O367" s="86"/>
      <c r="P367" s="86"/>
      <c r="Q367" s="86"/>
      <c r="R367" s="86"/>
      <c r="S367" s="86"/>
      <c r="T367" s="87"/>
      <c r="U367" s="40"/>
      <c r="V367" s="40"/>
      <c r="W367" s="40"/>
      <c r="X367" s="40"/>
      <c r="Y367" s="40"/>
      <c r="Z367" s="40"/>
      <c r="AA367" s="40"/>
      <c r="AB367" s="40"/>
      <c r="AC367" s="40"/>
      <c r="AD367" s="40"/>
      <c r="AE367" s="40"/>
      <c r="AT367" s="19" t="s">
        <v>275</v>
      </c>
      <c r="AU367" s="19" t="s">
        <v>86</v>
      </c>
    </row>
    <row r="368" s="14" customFormat="1">
      <c r="A368" s="14"/>
      <c r="B368" s="246"/>
      <c r="C368" s="247"/>
      <c r="D368" s="229" t="s">
        <v>231</v>
      </c>
      <c r="E368" s="248" t="s">
        <v>19</v>
      </c>
      <c r="F368" s="249" t="s">
        <v>3412</v>
      </c>
      <c r="G368" s="247"/>
      <c r="H368" s="250">
        <v>0.27400000000000002</v>
      </c>
      <c r="I368" s="251"/>
      <c r="J368" s="247"/>
      <c r="K368" s="247"/>
      <c r="L368" s="252"/>
      <c r="M368" s="253"/>
      <c r="N368" s="254"/>
      <c r="O368" s="254"/>
      <c r="P368" s="254"/>
      <c r="Q368" s="254"/>
      <c r="R368" s="254"/>
      <c r="S368" s="254"/>
      <c r="T368" s="255"/>
      <c r="U368" s="14"/>
      <c r="V368" s="14"/>
      <c r="W368" s="14"/>
      <c r="X368" s="14"/>
      <c r="Y368" s="14"/>
      <c r="Z368" s="14"/>
      <c r="AA368" s="14"/>
      <c r="AB368" s="14"/>
      <c r="AC368" s="14"/>
      <c r="AD368" s="14"/>
      <c r="AE368" s="14"/>
      <c r="AT368" s="256" t="s">
        <v>231</v>
      </c>
      <c r="AU368" s="256" t="s">
        <v>86</v>
      </c>
      <c r="AV368" s="14" t="s">
        <v>86</v>
      </c>
      <c r="AW368" s="14" t="s">
        <v>37</v>
      </c>
      <c r="AX368" s="14" t="s">
        <v>84</v>
      </c>
      <c r="AY368" s="256" t="s">
        <v>219</v>
      </c>
    </row>
    <row r="369" s="2" customFormat="1" ht="16.5" customHeight="1">
      <c r="A369" s="40"/>
      <c r="B369" s="41"/>
      <c r="C369" s="216" t="s">
        <v>1429</v>
      </c>
      <c r="D369" s="216" t="s">
        <v>221</v>
      </c>
      <c r="E369" s="217" t="s">
        <v>3413</v>
      </c>
      <c r="F369" s="218" t="s">
        <v>3414</v>
      </c>
      <c r="G369" s="219" t="s">
        <v>420</v>
      </c>
      <c r="H369" s="220">
        <v>1</v>
      </c>
      <c r="I369" s="221"/>
      <c r="J369" s="222">
        <f>ROUND(I369*H369,2)</f>
        <v>0</v>
      </c>
      <c r="K369" s="218" t="s">
        <v>19</v>
      </c>
      <c r="L369" s="46"/>
      <c r="M369" s="223" t="s">
        <v>19</v>
      </c>
      <c r="N369" s="224" t="s">
        <v>47</v>
      </c>
      <c r="O369" s="86"/>
      <c r="P369" s="225">
        <f>O369*H369</f>
        <v>0</v>
      </c>
      <c r="Q369" s="225">
        <v>0</v>
      </c>
      <c r="R369" s="225">
        <f>Q369*H369</f>
        <v>0</v>
      </c>
      <c r="S369" s="225">
        <v>0</v>
      </c>
      <c r="T369" s="226">
        <f>S369*H369</f>
        <v>0</v>
      </c>
      <c r="U369" s="40"/>
      <c r="V369" s="40"/>
      <c r="W369" s="40"/>
      <c r="X369" s="40"/>
      <c r="Y369" s="40"/>
      <c r="Z369" s="40"/>
      <c r="AA369" s="40"/>
      <c r="AB369" s="40"/>
      <c r="AC369" s="40"/>
      <c r="AD369" s="40"/>
      <c r="AE369" s="40"/>
      <c r="AR369" s="227" t="s">
        <v>225</v>
      </c>
      <c r="AT369" s="227" t="s">
        <v>221</v>
      </c>
      <c r="AU369" s="227" t="s">
        <v>86</v>
      </c>
      <c r="AY369" s="19" t="s">
        <v>219</v>
      </c>
      <c r="BE369" s="228">
        <f>IF(N369="základní",J369,0)</f>
        <v>0</v>
      </c>
      <c r="BF369" s="228">
        <f>IF(N369="snížená",J369,0)</f>
        <v>0</v>
      </c>
      <c r="BG369" s="228">
        <f>IF(N369="zákl. přenesená",J369,0)</f>
        <v>0</v>
      </c>
      <c r="BH369" s="228">
        <f>IF(N369="sníž. přenesená",J369,0)</f>
        <v>0</v>
      </c>
      <c r="BI369" s="228">
        <f>IF(N369="nulová",J369,0)</f>
        <v>0</v>
      </c>
      <c r="BJ369" s="19" t="s">
        <v>84</v>
      </c>
      <c r="BK369" s="228">
        <f>ROUND(I369*H369,2)</f>
        <v>0</v>
      </c>
      <c r="BL369" s="19" t="s">
        <v>225</v>
      </c>
      <c r="BM369" s="227" t="s">
        <v>3415</v>
      </c>
    </row>
    <row r="370" s="2" customFormat="1">
      <c r="A370" s="40"/>
      <c r="B370" s="41"/>
      <c r="C370" s="42"/>
      <c r="D370" s="229" t="s">
        <v>227</v>
      </c>
      <c r="E370" s="42"/>
      <c r="F370" s="230" t="s">
        <v>3416</v>
      </c>
      <c r="G370" s="42"/>
      <c r="H370" s="42"/>
      <c r="I370" s="231"/>
      <c r="J370" s="42"/>
      <c r="K370" s="42"/>
      <c r="L370" s="46"/>
      <c r="M370" s="232"/>
      <c r="N370" s="233"/>
      <c r="O370" s="86"/>
      <c r="P370" s="86"/>
      <c r="Q370" s="86"/>
      <c r="R370" s="86"/>
      <c r="S370" s="86"/>
      <c r="T370" s="87"/>
      <c r="U370" s="40"/>
      <c r="V370" s="40"/>
      <c r="W370" s="40"/>
      <c r="X370" s="40"/>
      <c r="Y370" s="40"/>
      <c r="Z370" s="40"/>
      <c r="AA370" s="40"/>
      <c r="AB370" s="40"/>
      <c r="AC370" s="40"/>
      <c r="AD370" s="40"/>
      <c r="AE370" s="40"/>
      <c r="AT370" s="19" t="s">
        <v>227</v>
      </c>
      <c r="AU370" s="19" t="s">
        <v>86</v>
      </c>
    </row>
    <row r="371" s="2" customFormat="1" ht="16.5" customHeight="1">
      <c r="A371" s="40"/>
      <c r="B371" s="41"/>
      <c r="C371" s="216" t="s">
        <v>1434</v>
      </c>
      <c r="D371" s="216" t="s">
        <v>221</v>
      </c>
      <c r="E371" s="217" t="s">
        <v>3417</v>
      </c>
      <c r="F371" s="218" t="s">
        <v>3418</v>
      </c>
      <c r="G371" s="219" t="s">
        <v>420</v>
      </c>
      <c r="H371" s="220">
        <v>1</v>
      </c>
      <c r="I371" s="221"/>
      <c r="J371" s="222">
        <f>ROUND(I371*H371,2)</f>
        <v>0</v>
      </c>
      <c r="K371" s="218" t="s">
        <v>19</v>
      </c>
      <c r="L371" s="46"/>
      <c r="M371" s="223" t="s">
        <v>19</v>
      </c>
      <c r="N371" s="224" t="s">
        <v>47</v>
      </c>
      <c r="O371" s="86"/>
      <c r="P371" s="225">
        <f>O371*H371</f>
        <v>0</v>
      </c>
      <c r="Q371" s="225">
        <v>0</v>
      </c>
      <c r="R371" s="225">
        <f>Q371*H371</f>
        <v>0</v>
      </c>
      <c r="S371" s="225">
        <v>0</v>
      </c>
      <c r="T371" s="226">
        <f>S371*H371</f>
        <v>0</v>
      </c>
      <c r="U371" s="40"/>
      <c r="V371" s="40"/>
      <c r="W371" s="40"/>
      <c r="X371" s="40"/>
      <c r="Y371" s="40"/>
      <c r="Z371" s="40"/>
      <c r="AA371" s="40"/>
      <c r="AB371" s="40"/>
      <c r="AC371" s="40"/>
      <c r="AD371" s="40"/>
      <c r="AE371" s="40"/>
      <c r="AR371" s="227" t="s">
        <v>225</v>
      </c>
      <c r="AT371" s="227" t="s">
        <v>221</v>
      </c>
      <c r="AU371" s="227" t="s">
        <v>86</v>
      </c>
      <c r="AY371" s="19" t="s">
        <v>219</v>
      </c>
      <c r="BE371" s="228">
        <f>IF(N371="základní",J371,0)</f>
        <v>0</v>
      </c>
      <c r="BF371" s="228">
        <f>IF(N371="snížená",J371,0)</f>
        <v>0</v>
      </c>
      <c r="BG371" s="228">
        <f>IF(N371="zákl. přenesená",J371,0)</f>
        <v>0</v>
      </c>
      <c r="BH371" s="228">
        <f>IF(N371="sníž. přenesená",J371,0)</f>
        <v>0</v>
      </c>
      <c r="BI371" s="228">
        <f>IF(N371="nulová",J371,0)</f>
        <v>0</v>
      </c>
      <c r="BJ371" s="19" t="s">
        <v>84</v>
      </c>
      <c r="BK371" s="228">
        <f>ROUND(I371*H371,2)</f>
        <v>0</v>
      </c>
      <c r="BL371" s="19" t="s">
        <v>225</v>
      </c>
      <c r="BM371" s="227" t="s">
        <v>3419</v>
      </c>
    </row>
    <row r="372" s="2" customFormat="1">
      <c r="A372" s="40"/>
      <c r="B372" s="41"/>
      <c r="C372" s="42"/>
      <c r="D372" s="229" t="s">
        <v>227</v>
      </c>
      <c r="E372" s="42"/>
      <c r="F372" s="230" t="s">
        <v>3420</v>
      </c>
      <c r="G372" s="42"/>
      <c r="H372" s="42"/>
      <c r="I372" s="231"/>
      <c r="J372" s="42"/>
      <c r="K372" s="42"/>
      <c r="L372" s="46"/>
      <c r="M372" s="232"/>
      <c r="N372" s="233"/>
      <c r="O372" s="86"/>
      <c r="P372" s="86"/>
      <c r="Q372" s="86"/>
      <c r="R372" s="86"/>
      <c r="S372" s="86"/>
      <c r="T372" s="87"/>
      <c r="U372" s="40"/>
      <c r="V372" s="40"/>
      <c r="W372" s="40"/>
      <c r="X372" s="40"/>
      <c r="Y372" s="40"/>
      <c r="Z372" s="40"/>
      <c r="AA372" s="40"/>
      <c r="AB372" s="40"/>
      <c r="AC372" s="40"/>
      <c r="AD372" s="40"/>
      <c r="AE372" s="40"/>
      <c r="AT372" s="19" t="s">
        <v>227</v>
      </c>
      <c r="AU372" s="19" t="s">
        <v>86</v>
      </c>
    </row>
    <row r="373" s="12" customFormat="1" ht="22.8" customHeight="1">
      <c r="A373" s="12"/>
      <c r="B373" s="200"/>
      <c r="C373" s="201"/>
      <c r="D373" s="202" t="s">
        <v>75</v>
      </c>
      <c r="E373" s="214" t="s">
        <v>225</v>
      </c>
      <c r="F373" s="214" t="s">
        <v>1190</v>
      </c>
      <c r="G373" s="201"/>
      <c r="H373" s="201"/>
      <c r="I373" s="204"/>
      <c r="J373" s="215">
        <f>BK373</f>
        <v>0</v>
      </c>
      <c r="K373" s="201"/>
      <c r="L373" s="206"/>
      <c r="M373" s="207"/>
      <c r="N373" s="208"/>
      <c r="O373" s="208"/>
      <c r="P373" s="209">
        <f>SUM(P374:P422)</f>
        <v>0</v>
      </c>
      <c r="Q373" s="208"/>
      <c r="R373" s="209">
        <f>SUM(R374:R422)</f>
        <v>135.17686690000002</v>
      </c>
      <c r="S373" s="208"/>
      <c r="T373" s="210">
        <f>SUM(T374:T422)</f>
        <v>0</v>
      </c>
      <c r="U373" s="12"/>
      <c r="V373" s="12"/>
      <c r="W373" s="12"/>
      <c r="X373" s="12"/>
      <c r="Y373" s="12"/>
      <c r="Z373" s="12"/>
      <c r="AA373" s="12"/>
      <c r="AB373" s="12"/>
      <c r="AC373" s="12"/>
      <c r="AD373" s="12"/>
      <c r="AE373" s="12"/>
      <c r="AR373" s="211" t="s">
        <v>84</v>
      </c>
      <c r="AT373" s="212" t="s">
        <v>75</v>
      </c>
      <c r="AU373" s="212" t="s">
        <v>84</v>
      </c>
      <c r="AY373" s="211" t="s">
        <v>219</v>
      </c>
      <c r="BK373" s="213">
        <f>SUM(BK374:BK422)</f>
        <v>0</v>
      </c>
    </row>
    <row r="374" s="2" customFormat="1" ht="16.5" customHeight="1">
      <c r="A374" s="40"/>
      <c r="B374" s="41"/>
      <c r="C374" s="216" t="s">
        <v>1442</v>
      </c>
      <c r="D374" s="216" t="s">
        <v>221</v>
      </c>
      <c r="E374" s="217" t="s">
        <v>2578</v>
      </c>
      <c r="F374" s="218" t="s">
        <v>2579</v>
      </c>
      <c r="G374" s="219" t="s">
        <v>152</v>
      </c>
      <c r="H374" s="220">
        <v>143.11000000000001</v>
      </c>
      <c r="I374" s="221"/>
      <c r="J374" s="222">
        <f>ROUND(I374*H374,2)</f>
        <v>0</v>
      </c>
      <c r="K374" s="218" t="s">
        <v>224</v>
      </c>
      <c r="L374" s="46"/>
      <c r="M374" s="223" t="s">
        <v>19</v>
      </c>
      <c r="N374" s="224" t="s">
        <v>47</v>
      </c>
      <c r="O374" s="86"/>
      <c r="P374" s="225">
        <f>O374*H374</f>
        <v>0</v>
      </c>
      <c r="Q374" s="225">
        <v>0</v>
      </c>
      <c r="R374" s="225">
        <f>Q374*H374</f>
        <v>0</v>
      </c>
      <c r="S374" s="225">
        <v>0</v>
      </c>
      <c r="T374" s="226">
        <f>S374*H374</f>
        <v>0</v>
      </c>
      <c r="U374" s="40"/>
      <c r="V374" s="40"/>
      <c r="W374" s="40"/>
      <c r="X374" s="40"/>
      <c r="Y374" s="40"/>
      <c r="Z374" s="40"/>
      <c r="AA374" s="40"/>
      <c r="AB374" s="40"/>
      <c r="AC374" s="40"/>
      <c r="AD374" s="40"/>
      <c r="AE374" s="40"/>
      <c r="AR374" s="227" t="s">
        <v>225</v>
      </c>
      <c r="AT374" s="227" t="s">
        <v>221</v>
      </c>
      <c r="AU374" s="227" t="s">
        <v>86</v>
      </c>
      <c r="AY374" s="19" t="s">
        <v>219</v>
      </c>
      <c r="BE374" s="228">
        <f>IF(N374="základní",J374,0)</f>
        <v>0</v>
      </c>
      <c r="BF374" s="228">
        <f>IF(N374="snížená",J374,0)</f>
        <v>0</v>
      </c>
      <c r="BG374" s="228">
        <f>IF(N374="zákl. přenesená",J374,0)</f>
        <v>0</v>
      </c>
      <c r="BH374" s="228">
        <f>IF(N374="sníž. přenesená",J374,0)</f>
        <v>0</v>
      </c>
      <c r="BI374" s="228">
        <f>IF(N374="nulová",J374,0)</f>
        <v>0</v>
      </c>
      <c r="BJ374" s="19" t="s">
        <v>84</v>
      </c>
      <c r="BK374" s="228">
        <f>ROUND(I374*H374,2)</f>
        <v>0</v>
      </c>
      <c r="BL374" s="19" t="s">
        <v>225</v>
      </c>
      <c r="BM374" s="227" t="s">
        <v>3421</v>
      </c>
    </row>
    <row r="375" s="2" customFormat="1">
      <c r="A375" s="40"/>
      <c r="B375" s="41"/>
      <c r="C375" s="42"/>
      <c r="D375" s="229" t="s">
        <v>227</v>
      </c>
      <c r="E375" s="42"/>
      <c r="F375" s="230" t="s">
        <v>2581</v>
      </c>
      <c r="G375" s="42"/>
      <c r="H375" s="42"/>
      <c r="I375" s="231"/>
      <c r="J375" s="42"/>
      <c r="K375" s="42"/>
      <c r="L375" s="46"/>
      <c r="M375" s="232"/>
      <c r="N375" s="233"/>
      <c r="O375" s="86"/>
      <c r="P375" s="86"/>
      <c r="Q375" s="86"/>
      <c r="R375" s="86"/>
      <c r="S375" s="86"/>
      <c r="T375" s="87"/>
      <c r="U375" s="40"/>
      <c r="V375" s="40"/>
      <c r="W375" s="40"/>
      <c r="X375" s="40"/>
      <c r="Y375" s="40"/>
      <c r="Z375" s="40"/>
      <c r="AA375" s="40"/>
      <c r="AB375" s="40"/>
      <c r="AC375" s="40"/>
      <c r="AD375" s="40"/>
      <c r="AE375" s="40"/>
      <c r="AT375" s="19" t="s">
        <v>227</v>
      </c>
      <c r="AU375" s="19" t="s">
        <v>86</v>
      </c>
    </row>
    <row r="376" s="2" customFormat="1">
      <c r="A376" s="40"/>
      <c r="B376" s="41"/>
      <c r="C376" s="42"/>
      <c r="D376" s="234" t="s">
        <v>229</v>
      </c>
      <c r="E376" s="42"/>
      <c r="F376" s="235" t="s">
        <v>2582</v>
      </c>
      <c r="G376" s="42"/>
      <c r="H376" s="42"/>
      <c r="I376" s="231"/>
      <c r="J376" s="42"/>
      <c r="K376" s="42"/>
      <c r="L376" s="46"/>
      <c r="M376" s="232"/>
      <c r="N376" s="233"/>
      <c r="O376" s="86"/>
      <c r="P376" s="86"/>
      <c r="Q376" s="86"/>
      <c r="R376" s="86"/>
      <c r="S376" s="86"/>
      <c r="T376" s="87"/>
      <c r="U376" s="40"/>
      <c r="V376" s="40"/>
      <c r="W376" s="40"/>
      <c r="X376" s="40"/>
      <c r="Y376" s="40"/>
      <c r="Z376" s="40"/>
      <c r="AA376" s="40"/>
      <c r="AB376" s="40"/>
      <c r="AC376" s="40"/>
      <c r="AD376" s="40"/>
      <c r="AE376" s="40"/>
      <c r="AT376" s="19" t="s">
        <v>229</v>
      </c>
      <c r="AU376" s="19" t="s">
        <v>86</v>
      </c>
    </row>
    <row r="377" s="14" customFormat="1">
      <c r="A377" s="14"/>
      <c r="B377" s="246"/>
      <c r="C377" s="247"/>
      <c r="D377" s="229" t="s">
        <v>231</v>
      </c>
      <c r="E377" s="248" t="s">
        <v>19</v>
      </c>
      <c r="F377" s="249" t="s">
        <v>2527</v>
      </c>
      <c r="G377" s="247"/>
      <c r="H377" s="250">
        <v>143.11000000000001</v>
      </c>
      <c r="I377" s="251"/>
      <c r="J377" s="247"/>
      <c r="K377" s="247"/>
      <c r="L377" s="252"/>
      <c r="M377" s="253"/>
      <c r="N377" s="254"/>
      <c r="O377" s="254"/>
      <c r="P377" s="254"/>
      <c r="Q377" s="254"/>
      <c r="R377" s="254"/>
      <c r="S377" s="254"/>
      <c r="T377" s="255"/>
      <c r="U377" s="14"/>
      <c r="V377" s="14"/>
      <c r="W377" s="14"/>
      <c r="X377" s="14"/>
      <c r="Y377" s="14"/>
      <c r="Z377" s="14"/>
      <c r="AA377" s="14"/>
      <c r="AB377" s="14"/>
      <c r="AC377" s="14"/>
      <c r="AD377" s="14"/>
      <c r="AE377" s="14"/>
      <c r="AT377" s="256" t="s">
        <v>231</v>
      </c>
      <c r="AU377" s="256" t="s">
        <v>86</v>
      </c>
      <c r="AV377" s="14" t="s">
        <v>86</v>
      </c>
      <c r="AW377" s="14" t="s">
        <v>37</v>
      </c>
      <c r="AX377" s="14" t="s">
        <v>84</v>
      </c>
      <c r="AY377" s="256" t="s">
        <v>219</v>
      </c>
    </row>
    <row r="378" s="2" customFormat="1" ht="16.5" customHeight="1">
      <c r="A378" s="40"/>
      <c r="B378" s="41"/>
      <c r="C378" s="216" t="s">
        <v>1447</v>
      </c>
      <c r="D378" s="216" t="s">
        <v>221</v>
      </c>
      <c r="E378" s="217" t="s">
        <v>1259</v>
      </c>
      <c r="F378" s="218" t="s">
        <v>1260</v>
      </c>
      <c r="G378" s="219" t="s">
        <v>152</v>
      </c>
      <c r="H378" s="220">
        <v>4.0730000000000004</v>
      </c>
      <c r="I378" s="221"/>
      <c r="J378" s="222">
        <f>ROUND(I378*H378,2)</f>
        <v>0</v>
      </c>
      <c r="K378" s="218" t="s">
        <v>224</v>
      </c>
      <c r="L378" s="46"/>
      <c r="M378" s="223" t="s">
        <v>19</v>
      </c>
      <c r="N378" s="224" t="s">
        <v>47</v>
      </c>
      <c r="O378" s="86"/>
      <c r="P378" s="225">
        <f>O378*H378</f>
        <v>0</v>
      </c>
      <c r="Q378" s="225">
        <v>0</v>
      </c>
      <c r="R378" s="225">
        <f>Q378*H378</f>
        <v>0</v>
      </c>
      <c r="S378" s="225">
        <v>0</v>
      </c>
      <c r="T378" s="226">
        <f>S378*H378</f>
        <v>0</v>
      </c>
      <c r="U378" s="40"/>
      <c r="V378" s="40"/>
      <c r="W378" s="40"/>
      <c r="X378" s="40"/>
      <c r="Y378" s="40"/>
      <c r="Z378" s="40"/>
      <c r="AA378" s="40"/>
      <c r="AB378" s="40"/>
      <c r="AC378" s="40"/>
      <c r="AD378" s="40"/>
      <c r="AE378" s="40"/>
      <c r="AR378" s="227" t="s">
        <v>225</v>
      </c>
      <c r="AT378" s="227" t="s">
        <v>221</v>
      </c>
      <c r="AU378" s="227" t="s">
        <v>86</v>
      </c>
      <c r="AY378" s="19" t="s">
        <v>219</v>
      </c>
      <c r="BE378" s="228">
        <f>IF(N378="základní",J378,0)</f>
        <v>0</v>
      </c>
      <c r="BF378" s="228">
        <f>IF(N378="snížená",J378,0)</f>
        <v>0</v>
      </c>
      <c r="BG378" s="228">
        <f>IF(N378="zákl. přenesená",J378,0)</f>
        <v>0</v>
      </c>
      <c r="BH378" s="228">
        <f>IF(N378="sníž. přenesená",J378,0)</f>
        <v>0</v>
      </c>
      <c r="BI378" s="228">
        <f>IF(N378="nulová",J378,0)</f>
        <v>0</v>
      </c>
      <c r="BJ378" s="19" t="s">
        <v>84</v>
      </c>
      <c r="BK378" s="228">
        <f>ROUND(I378*H378,2)</f>
        <v>0</v>
      </c>
      <c r="BL378" s="19" t="s">
        <v>225</v>
      </c>
      <c r="BM378" s="227" t="s">
        <v>3422</v>
      </c>
    </row>
    <row r="379" s="2" customFormat="1">
      <c r="A379" s="40"/>
      <c r="B379" s="41"/>
      <c r="C379" s="42"/>
      <c r="D379" s="229" t="s">
        <v>227</v>
      </c>
      <c r="E379" s="42"/>
      <c r="F379" s="230" t="s">
        <v>1262</v>
      </c>
      <c r="G379" s="42"/>
      <c r="H379" s="42"/>
      <c r="I379" s="231"/>
      <c r="J379" s="42"/>
      <c r="K379" s="42"/>
      <c r="L379" s="46"/>
      <c r="M379" s="232"/>
      <c r="N379" s="233"/>
      <c r="O379" s="86"/>
      <c r="P379" s="86"/>
      <c r="Q379" s="86"/>
      <c r="R379" s="86"/>
      <c r="S379" s="86"/>
      <c r="T379" s="87"/>
      <c r="U379" s="40"/>
      <c r="V379" s="40"/>
      <c r="W379" s="40"/>
      <c r="X379" s="40"/>
      <c r="Y379" s="40"/>
      <c r="Z379" s="40"/>
      <c r="AA379" s="40"/>
      <c r="AB379" s="40"/>
      <c r="AC379" s="40"/>
      <c r="AD379" s="40"/>
      <c r="AE379" s="40"/>
      <c r="AT379" s="19" t="s">
        <v>227</v>
      </c>
      <c r="AU379" s="19" t="s">
        <v>86</v>
      </c>
    </row>
    <row r="380" s="2" customFormat="1">
      <c r="A380" s="40"/>
      <c r="B380" s="41"/>
      <c r="C380" s="42"/>
      <c r="D380" s="234" t="s">
        <v>229</v>
      </c>
      <c r="E380" s="42"/>
      <c r="F380" s="235" t="s">
        <v>1263</v>
      </c>
      <c r="G380" s="42"/>
      <c r="H380" s="42"/>
      <c r="I380" s="231"/>
      <c r="J380" s="42"/>
      <c r="K380" s="42"/>
      <c r="L380" s="46"/>
      <c r="M380" s="232"/>
      <c r="N380" s="233"/>
      <c r="O380" s="86"/>
      <c r="P380" s="86"/>
      <c r="Q380" s="86"/>
      <c r="R380" s="86"/>
      <c r="S380" s="86"/>
      <c r="T380" s="87"/>
      <c r="U380" s="40"/>
      <c r="V380" s="40"/>
      <c r="W380" s="40"/>
      <c r="X380" s="40"/>
      <c r="Y380" s="40"/>
      <c r="Z380" s="40"/>
      <c r="AA380" s="40"/>
      <c r="AB380" s="40"/>
      <c r="AC380" s="40"/>
      <c r="AD380" s="40"/>
      <c r="AE380" s="40"/>
      <c r="AT380" s="19" t="s">
        <v>229</v>
      </c>
      <c r="AU380" s="19" t="s">
        <v>86</v>
      </c>
    </row>
    <row r="381" s="2" customFormat="1">
      <c r="A381" s="40"/>
      <c r="B381" s="41"/>
      <c r="C381" s="42"/>
      <c r="D381" s="229" t="s">
        <v>275</v>
      </c>
      <c r="E381" s="42"/>
      <c r="F381" s="268" t="s">
        <v>3423</v>
      </c>
      <c r="G381" s="42"/>
      <c r="H381" s="42"/>
      <c r="I381" s="231"/>
      <c r="J381" s="42"/>
      <c r="K381" s="42"/>
      <c r="L381" s="46"/>
      <c r="M381" s="232"/>
      <c r="N381" s="233"/>
      <c r="O381" s="86"/>
      <c r="P381" s="86"/>
      <c r="Q381" s="86"/>
      <c r="R381" s="86"/>
      <c r="S381" s="86"/>
      <c r="T381" s="87"/>
      <c r="U381" s="40"/>
      <c r="V381" s="40"/>
      <c r="W381" s="40"/>
      <c r="X381" s="40"/>
      <c r="Y381" s="40"/>
      <c r="Z381" s="40"/>
      <c r="AA381" s="40"/>
      <c r="AB381" s="40"/>
      <c r="AC381" s="40"/>
      <c r="AD381" s="40"/>
      <c r="AE381" s="40"/>
      <c r="AT381" s="19" t="s">
        <v>275</v>
      </c>
      <c r="AU381" s="19" t="s">
        <v>86</v>
      </c>
    </row>
    <row r="382" s="13" customFormat="1">
      <c r="A382" s="13"/>
      <c r="B382" s="236"/>
      <c r="C382" s="237"/>
      <c r="D382" s="229" t="s">
        <v>231</v>
      </c>
      <c r="E382" s="238" t="s">
        <v>19</v>
      </c>
      <c r="F382" s="239" t="s">
        <v>3229</v>
      </c>
      <c r="G382" s="237"/>
      <c r="H382" s="238" t="s">
        <v>19</v>
      </c>
      <c r="I382" s="240"/>
      <c r="J382" s="237"/>
      <c r="K382" s="237"/>
      <c r="L382" s="241"/>
      <c r="M382" s="242"/>
      <c r="N382" s="243"/>
      <c r="O382" s="243"/>
      <c r="P382" s="243"/>
      <c r="Q382" s="243"/>
      <c r="R382" s="243"/>
      <c r="S382" s="243"/>
      <c r="T382" s="244"/>
      <c r="U382" s="13"/>
      <c r="V382" s="13"/>
      <c r="W382" s="13"/>
      <c r="X382" s="13"/>
      <c r="Y382" s="13"/>
      <c r="Z382" s="13"/>
      <c r="AA382" s="13"/>
      <c r="AB382" s="13"/>
      <c r="AC382" s="13"/>
      <c r="AD382" s="13"/>
      <c r="AE382" s="13"/>
      <c r="AT382" s="245" t="s">
        <v>231</v>
      </c>
      <c r="AU382" s="245" t="s">
        <v>86</v>
      </c>
      <c r="AV382" s="13" t="s">
        <v>84</v>
      </c>
      <c r="AW382" s="13" t="s">
        <v>37</v>
      </c>
      <c r="AX382" s="13" t="s">
        <v>76</v>
      </c>
      <c r="AY382" s="245" t="s">
        <v>219</v>
      </c>
    </row>
    <row r="383" s="14" customFormat="1">
      <c r="A383" s="14"/>
      <c r="B383" s="246"/>
      <c r="C383" s="247"/>
      <c r="D383" s="229" t="s">
        <v>231</v>
      </c>
      <c r="E383" s="248" t="s">
        <v>19</v>
      </c>
      <c r="F383" s="249" t="s">
        <v>3424</v>
      </c>
      <c r="G383" s="247"/>
      <c r="H383" s="250">
        <v>2.25</v>
      </c>
      <c r="I383" s="251"/>
      <c r="J383" s="247"/>
      <c r="K383" s="247"/>
      <c r="L383" s="252"/>
      <c r="M383" s="253"/>
      <c r="N383" s="254"/>
      <c r="O383" s="254"/>
      <c r="P383" s="254"/>
      <c r="Q383" s="254"/>
      <c r="R383" s="254"/>
      <c r="S383" s="254"/>
      <c r="T383" s="255"/>
      <c r="U383" s="14"/>
      <c r="V383" s="14"/>
      <c r="W383" s="14"/>
      <c r="X383" s="14"/>
      <c r="Y383" s="14"/>
      <c r="Z383" s="14"/>
      <c r="AA383" s="14"/>
      <c r="AB383" s="14"/>
      <c r="AC383" s="14"/>
      <c r="AD383" s="14"/>
      <c r="AE383" s="14"/>
      <c r="AT383" s="256" t="s">
        <v>231</v>
      </c>
      <c r="AU383" s="256" t="s">
        <v>86</v>
      </c>
      <c r="AV383" s="14" t="s">
        <v>86</v>
      </c>
      <c r="AW383" s="14" t="s">
        <v>37</v>
      </c>
      <c r="AX383" s="14" t="s">
        <v>76</v>
      </c>
      <c r="AY383" s="256" t="s">
        <v>219</v>
      </c>
    </row>
    <row r="384" s="14" customFormat="1">
      <c r="A384" s="14"/>
      <c r="B384" s="246"/>
      <c r="C384" s="247"/>
      <c r="D384" s="229" t="s">
        <v>231</v>
      </c>
      <c r="E384" s="248" t="s">
        <v>19</v>
      </c>
      <c r="F384" s="249" t="s">
        <v>3425</v>
      </c>
      <c r="G384" s="247"/>
      <c r="H384" s="250">
        <v>1.823</v>
      </c>
      <c r="I384" s="251"/>
      <c r="J384" s="247"/>
      <c r="K384" s="247"/>
      <c r="L384" s="252"/>
      <c r="M384" s="253"/>
      <c r="N384" s="254"/>
      <c r="O384" s="254"/>
      <c r="P384" s="254"/>
      <c r="Q384" s="254"/>
      <c r="R384" s="254"/>
      <c r="S384" s="254"/>
      <c r="T384" s="255"/>
      <c r="U384" s="14"/>
      <c r="V384" s="14"/>
      <c r="W384" s="14"/>
      <c r="X384" s="14"/>
      <c r="Y384" s="14"/>
      <c r="Z384" s="14"/>
      <c r="AA384" s="14"/>
      <c r="AB384" s="14"/>
      <c r="AC384" s="14"/>
      <c r="AD384" s="14"/>
      <c r="AE384" s="14"/>
      <c r="AT384" s="256" t="s">
        <v>231</v>
      </c>
      <c r="AU384" s="256" t="s">
        <v>86</v>
      </c>
      <c r="AV384" s="14" t="s">
        <v>86</v>
      </c>
      <c r="AW384" s="14" t="s">
        <v>37</v>
      </c>
      <c r="AX384" s="14" t="s">
        <v>76</v>
      </c>
      <c r="AY384" s="256" t="s">
        <v>219</v>
      </c>
    </row>
    <row r="385" s="15" customFormat="1">
      <c r="A385" s="15"/>
      <c r="B385" s="257"/>
      <c r="C385" s="258"/>
      <c r="D385" s="229" t="s">
        <v>231</v>
      </c>
      <c r="E385" s="259" t="s">
        <v>19</v>
      </c>
      <c r="F385" s="260" t="s">
        <v>236</v>
      </c>
      <c r="G385" s="258"/>
      <c r="H385" s="261">
        <v>4.0730000000000004</v>
      </c>
      <c r="I385" s="262"/>
      <c r="J385" s="258"/>
      <c r="K385" s="258"/>
      <c r="L385" s="263"/>
      <c r="M385" s="264"/>
      <c r="N385" s="265"/>
      <c r="O385" s="265"/>
      <c r="P385" s="265"/>
      <c r="Q385" s="265"/>
      <c r="R385" s="265"/>
      <c r="S385" s="265"/>
      <c r="T385" s="266"/>
      <c r="U385" s="15"/>
      <c r="V385" s="15"/>
      <c r="W385" s="15"/>
      <c r="X385" s="15"/>
      <c r="Y385" s="15"/>
      <c r="Z385" s="15"/>
      <c r="AA385" s="15"/>
      <c r="AB385" s="15"/>
      <c r="AC385" s="15"/>
      <c r="AD385" s="15"/>
      <c r="AE385" s="15"/>
      <c r="AT385" s="267" t="s">
        <v>231</v>
      </c>
      <c r="AU385" s="267" t="s">
        <v>86</v>
      </c>
      <c r="AV385" s="15" t="s">
        <v>225</v>
      </c>
      <c r="AW385" s="15" t="s">
        <v>37</v>
      </c>
      <c r="AX385" s="15" t="s">
        <v>84</v>
      </c>
      <c r="AY385" s="267" t="s">
        <v>219</v>
      </c>
    </row>
    <row r="386" s="2" customFormat="1" ht="16.5" customHeight="1">
      <c r="A386" s="40"/>
      <c r="B386" s="41"/>
      <c r="C386" s="216" t="s">
        <v>1452</v>
      </c>
      <c r="D386" s="216" t="s">
        <v>221</v>
      </c>
      <c r="E386" s="217" t="s">
        <v>2653</v>
      </c>
      <c r="F386" s="218" t="s">
        <v>2654</v>
      </c>
      <c r="G386" s="219" t="s">
        <v>152</v>
      </c>
      <c r="H386" s="220">
        <v>5.8899999999999997</v>
      </c>
      <c r="I386" s="221"/>
      <c r="J386" s="222">
        <f>ROUND(I386*H386,2)</f>
        <v>0</v>
      </c>
      <c r="K386" s="218" t="s">
        <v>224</v>
      </c>
      <c r="L386" s="46"/>
      <c r="M386" s="223" t="s">
        <v>19</v>
      </c>
      <c r="N386" s="224" t="s">
        <v>47</v>
      </c>
      <c r="O386" s="86"/>
      <c r="P386" s="225">
        <f>O386*H386</f>
        <v>0</v>
      </c>
      <c r="Q386" s="225">
        <v>0</v>
      </c>
      <c r="R386" s="225">
        <f>Q386*H386</f>
        <v>0</v>
      </c>
      <c r="S386" s="225">
        <v>0</v>
      </c>
      <c r="T386" s="226">
        <f>S386*H386</f>
        <v>0</v>
      </c>
      <c r="U386" s="40"/>
      <c r="V386" s="40"/>
      <c r="W386" s="40"/>
      <c r="X386" s="40"/>
      <c r="Y386" s="40"/>
      <c r="Z386" s="40"/>
      <c r="AA386" s="40"/>
      <c r="AB386" s="40"/>
      <c r="AC386" s="40"/>
      <c r="AD386" s="40"/>
      <c r="AE386" s="40"/>
      <c r="AR386" s="227" t="s">
        <v>225</v>
      </c>
      <c r="AT386" s="227" t="s">
        <v>221</v>
      </c>
      <c r="AU386" s="227" t="s">
        <v>86</v>
      </c>
      <c r="AY386" s="19" t="s">
        <v>219</v>
      </c>
      <c r="BE386" s="228">
        <f>IF(N386="základní",J386,0)</f>
        <v>0</v>
      </c>
      <c r="BF386" s="228">
        <f>IF(N386="snížená",J386,0)</f>
        <v>0</v>
      </c>
      <c r="BG386" s="228">
        <f>IF(N386="zákl. přenesená",J386,0)</f>
        <v>0</v>
      </c>
      <c r="BH386" s="228">
        <f>IF(N386="sníž. přenesená",J386,0)</f>
        <v>0</v>
      </c>
      <c r="BI386" s="228">
        <f>IF(N386="nulová",J386,0)</f>
        <v>0</v>
      </c>
      <c r="BJ386" s="19" t="s">
        <v>84</v>
      </c>
      <c r="BK386" s="228">
        <f>ROUND(I386*H386,2)</f>
        <v>0</v>
      </c>
      <c r="BL386" s="19" t="s">
        <v>225</v>
      </c>
      <c r="BM386" s="227" t="s">
        <v>3426</v>
      </c>
    </row>
    <row r="387" s="2" customFormat="1">
      <c r="A387" s="40"/>
      <c r="B387" s="41"/>
      <c r="C387" s="42"/>
      <c r="D387" s="229" t="s">
        <v>227</v>
      </c>
      <c r="E387" s="42"/>
      <c r="F387" s="230" t="s">
        <v>2656</v>
      </c>
      <c r="G387" s="42"/>
      <c r="H387" s="42"/>
      <c r="I387" s="231"/>
      <c r="J387" s="42"/>
      <c r="K387" s="42"/>
      <c r="L387" s="46"/>
      <c r="M387" s="232"/>
      <c r="N387" s="233"/>
      <c r="O387" s="86"/>
      <c r="P387" s="86"/>
      <c r="Q387" s="86"/>
      <c r="R387" s="86"/>
      <c r="S387" s="86"/>
      <c r="T387" s="87"/>
      <c r="U387" s="40"/>
      <c r="V387" s="40"/>
      <c r="W387" s="40"/>
      <c r="X387" s="40"/>
      <c r="Y387" s="40"/>
      <c r="Z387" s="40"/>
      <c r="AA387" s="40"/>
      <c r="AB387" s="40"/>
      <c r="AC387" s="40"/>
      <c r="AD387" s="40"/>
      <c r="AE387" s="40"/>
      <c r="AT387" s="19" t="s">
        <v>227</v>
      </c>
      <c r="AU387" s="19" t="s">
        <v>86</v>
      </c>
    </row>
    <row r="388" s="2" customFormat="1">
      <c r="A388" s="40"/>
      <c r="B388" s="41"/>
      <c r="C388" s="42"/>
      <c r="D388" s="234" t="s">
        <v>229</v>
      </c>
      <c r="E388" s="42"/>
      <c r="F388" s="235" t="s">
        <v>2657</v>
      </c>
      <c r="G388" s="42"/>
      <c r="H388" s="42"/>
      <c r="I388" s="231"/>
      <c r="J388" s="42"/>
      <c r="K388" s="42"/>
      <c r="L388" s="46"/>
      <c r="M388" s="232"/>
      <c r="N388" s="233"/>
      <c r="O388" s="86"/>
      <c r="P388" s="86"/>
      <c r="Q388" s="86"/>
      <c r="R388" s="86"/>
      <c r="S388" s="86"/>
      <c r="T388" s="87"/>
      <c r="U388" s="40"/>
      <c r="V388" s="40"/>
      <c r="W388" s="40"/>
      <c r="X388" s="40"/>
      <c r="Y388" s="40"/>
      <c r="Z388" s="40"/>
      <c r="AA388" s="40"/>
      <c r="AB388" s="40"/>
      <c r="AC388" s="40"/>
      <c r="AD388" s="40"/>
      <c r="AE388" s="40"/>
      <c r="AT388" s="19" t="s">
        <v>229</v>
      </c>
      <c r="AU388" s="19" t="s">
        <v>86</v>
      </c>
    </row>
    <row r="389" s="2" customFormat="1">
      <c r="A389" s="40"/>
      <c r="B389" s="41"/>
      <c r="C389" s="42"/>
      <c r="D389" s="229" t="s">
        <v>275</v>
      </c>
      <c r="E389" s="42"/>
      <c r="F389" s="268" t="s">
        <v>1264</v>
      </c>
      <c r="G389" s="42"/>
      <c r="H389" s="42"/>
      <c r="I389" s="231"/>
      <c r="J389" s="42"/>
      <c r="K389" s="42"/>
      <c r="L389" s="46"/>
      <c r="M389" s="232"/>
      <c r="N389" s="233"/>
      <c r="O389" s="86"/>
      <c r="P389" s="86"/>
      <c r="Q389" s="86"/>
      <c r="R389" s="86"/>
      <c r="S389" s="86"/>
      <c r="T389" s="87"/>
      <c r="U389" s="40"/>
      <c r="V389" s="40"/>
      <c r="W389" s="40"/>
      <c r="X389" s="40"/>
      <c r="Y389" s="40"/>
      <c r="Z389" s="40"/>
      <c r="AA389" s="40"/>
      <c r="AB389" s="40"/>
      <c r="AC389" s="40"/>
      <c r="AD389" s="40"/>
      <c r="AE389" s="40"/>
      <c r="AT389" s="19" t="s">
        <v>275</v>
      </c>
      <c r="AU389" s="19" t="s">
        <v>86</v>
      </c>
    </row>
    <row r="390" s="13" customFormat="1">
      <c r="A390" s="13"/>
      <c r="B390" s="236"/>
      <c r="C390" s="237"/>
      <c r="D390" s="229" t="s">
        <v>231</v>
      </c>
      <c r="E390" s="238" t="s">
        <v>19</v>
      </c>
      <c r="F390" s="239" t="s">
        <v>3311</v>
      </c>
      <c r="G390" s="237"/>
      <c r="H390" s="238" t="s">
        <v>19</v>
      </c>
      <c r="I390" s="240"/>
      <c r="J390" s="237"/>
      <c r="K390" s="237"/>
      <c r="L390" s="241"/>
      <c r="M390" s="242"/>
      <c r="N390" s="243"/>
      <c r="O390" s="243"/>
      <c r="P390" s="243"/>
      <c r="Q390" s="243"/>
      <c r="R390" s="243"/>
      <c r="S390" s="243"/>
      <c r="T390" s="244"/>
      <c r="U390" s="13"/>
      <c r="V390" s="13"/>
      <c r="W390" s="13"/>
      <c r="X390" s="13"/>
      <c r="Y390" s="13"/>
      <c r="Z390" s="13"/>
      <c r="AA390" s="13"/>
      <c r="AB390" s="13"/>
      <c r="AC390" s="13"/>
      <c r="AD390" s="13"/>
      <c r="AE390" s="13"/>
      <c r="AT390" s="245" t="s">
        <v>231</v>
      </c>
      <c r="AU390" s="245" t="s">
        <v>86</v>
      </c>
      <c r="AV390" s="13" t="s">
        <v>84</v>
      </c>
      <c r="AW390" s="13" t="s">
        <v>37</v>
      </c>
      <c r="AX390" s="13" t="s">
        <v>76</v>
      </c>
      <c r="AY390" s="245" t="s">
        <v>219</v>
      </c>
    </row>
    <row r="391" s="14" customFormat="1">
      <c r="A391" s="14"/>
      <c r="B391" s="246"/>
      <c r="C391" s="247"/>
      <c r="D391" s="229" t="s">
        <v>231</v>
      </c>
      <c r="E391" s="248" t="s">
        <v>19</v>
      </c>
      <c r="F391" s="249" t="s">
        <v>3427</v>
      </c>
      <c r="G391" s="247"/>
      <c r="H391" s="250">
        <v>5.8899999999999997</v>
      </c>
      <c r="I391" s="251"/>
      <c r="J391" s="247"/>
      <c r="K391" s="247"/>
      <c r="L391" s="252"/>
      <c r="M391" s="253"/>
      <c r="N391" s="254"/>
      <c r="O391" s="254"/>
      <c r="P391" s="254"/>
      <c r="Q391" s="254"/>
      <c r="R391" s="254"/>
      <c r="S391" s="254"/>
      <c r="T391" s="255"/>
      <c r="U391" s="14"/>
      <c r="V391" s="14"/>
      <c r="W391" s="14"/>
      <c r="X391" s="14"/>
      <c r="Y391" s="14"/>
      <c r="Z391" s="14"/>
      <c r="AA391" s="14"/>
      <c r="AB391" s="14"/>
      <c r="AC391" s="14"/>
      <c r="AD391" s="14"/>
      <c r="AE391" s="14"/>
      <c r="AT391" s="256" t="s">
        <v>231</v>
      </c>
      <c r="AU391" s="256" t="s">
        <v>86</v>
      </c>
      <c r="AV391" s="14" t="s">
        <v>86</v>
      </c>
      <c r="AW391" s="14" t="s">
        <v>37</v>
      </c>
      <c r="AX391" s="14" t="s">
        <v>84</v>
      </c>
      <c r="AY391" s="256" t="s">
        <v>219</v>
      </c>
    </row>
    <row r="392" s="2" customFormat="1" ht="16.5" customHeight="1">
      <c r="A392" s="40"/>
      <c r="B392" s="41"/>
      <c r="C392" s="216" t="s">
        <v>1832</v>
      </c>
      <c r="D392" s="216" t="s">
        <v>221</v>
      </c>
      <c r="E392" s="217" t="s">
        <v>3428</v>
      </c>
      <c r="F392" s="218" t="s">
        <v>3429</v>
      </c>
      <c r="G392" s="219" t="s">
        <v>517</v>
      </c>
      <c r="H392" s="220">
        <v>32</v>
      </c>
      <c r="I392" s="221"/>
      <c r="J392" s="222">
        <f>ROUND(I392*H392,2)</f>
        <v>0</v>
      </c>
      <c r="K392" s="218" t="s">
        <v>224</v>
      </c>
      <c r="L392" s="46"/>
      <c r="M392" s="223" t="s">
        <v>19</v>
      </c>
      <c r="N392" s="224" t="s">
        <v>47</v>
      </c>
      <c r="O392" s="86"/>
      <c r="P392" s="225">
        <f>O392*H392</f>
        <v>0</v>
      </c>
      <c r="Q392" s="225">
        <v>0.00165</v>
      </c>
      <c r="R392" s="225">
        <f>Q392*H392</f>
        <v>0.0528</v>
      </c>
      <c r="S392" s="225">
        <v>0</v>
      </c>
      <c r="T392" s="226">
        <f>S392*H392</f>
        <v>0</v>
      </c>
      <c r="U392" s="40"/>
      <c r="V392" s="40"/>
      <c r="W392" s="40"/>
      <c r="X392" s="40"/>
      <c r="Y392" s="40"/>
      <c r="Z392" s="40"/>
      <c r="AA392" s="40"/>
      <c r="AB392" s="40"/>
      <c r="AC392" s="40"/>
      <c r="AD392" s="40"/>
      <c r="AE392" s="40"/>
      <c r="AR392" s="227" t="s">
        <v>225</v>
      </c>
      <c r="AT392" s="227" t="s">
        <v>221</v>
      </c>
      <c r="AU392" s="227" t="s">
        <v>86</v>
      </c>
      <c r="AY392" s="19" t="s">
        <v>219</v>
      </c>
      <c r="BE392" s="228">
        <f>IF(N392="základní",J392,0)</f>
        <v>0</v>
      </c>
      <c r="BF392" s="228">
        <f>IF(N392="snížená",J392,0)</f>
        <v>0</v>
      </c>
      <c r="BG392" s="228">
        <f>IF(N392="zákl. přenesená",J392,0)</f>
        <v>0</v>
      </c>
      <c r="BH392" s="228">
        <f>IF(N392="sníž. přenesená",J392,0)</f>
        <v>0</v>
      </c>
      <c r="BI392" s="228">
        <f>IF(N392="nulová",J392,0)</f>
        <v>0</v>
      </c>
      <c r="BJ392" s="19" t="s">
        <v>84</v>
      </c>
      <c r="BK392" s="228">
        <f>ROUND(I392*H392,2)</f>
        <v>0</v>
      </c>
      <c r="BL392" s="19" t="s">
        <v>225</v>
      </c>
      <c r="BM392" s="227" t="s">
        <v>3430</v>
      </c>
    </row>
    <row r="393" s="2" customFormat="1">
      <c r="A393" s="40"/>
      <c r="B393" s="41"/>
      <c r="C393" s="42"/>
      <c r="D393" s="229" t="s">
        <v>227</v>
      </c>
      <c r="E393" s="42"/>
      <c r="F393" s="230" t="s">
        <v>3431</v>
      </c>
      <c r="G393" s="42"/>
      <c r="H393" s="42"/>
      <c r="I393" s="231"/>
      <c r="J393" s="42"/>
      <c r="K393" s="42"/>
      <c r="L393" s="46"/>
      <c r="M393" s="232"/>
      <c r="N393" s="233"/>
      <c r="O393" s="86"/>
      <c r="P393" s="86"/>
      <c r="Q393" s="86"/>
      <c r="R393" s="86"/>
      <c r="S393" s="86"/>
      <c r="T393" s="87"/>
      <c r="U393" s="40"/>
      <c r="V393" s="40"/>
      <c r="W393" s="40"/>
      <c r="X393" s="40"/>
      <c r="Y393" s="40"/>
      <c r="Z393" s="40"/>
      <c r="AA393" s="40"/>
      <c r="AB393" s="40"/>
      <c r="AC393" s="40"/>
      <c r="AD393" s="40"/>
      <c r="AE393" s="40"/>
      <c r="AT393" s="19" t="s">
        <v>227</v>
      </c>
      <c r="AU393" s="19" t="s">
        <v>86</v>
      </c>
    </row>
    <row r="394" s="2" customFormat="1">
      <c r="A394" s="40"/>
      <c r="B394" s="41"/>
      <c r="C394" s="42"/>
      <c r="D394" s="234" t="s">
        <v>229</v>
      </c>
      <c r="E394" s="42"/>
      <c r="F394" s="235" t="s">
        <v>3432</v>
      </c>
      <c r="G394" s="42"/>
      <c r="H394" s="42"/>
      <c r="I394" s="231"/>
      <c r="J394" s="42"/>
      <c r="K394" s="42"/>
      <c r="L394" s="46"/>
      <c r="M394" s="232"/>
      <c r="N394" s="233"/>
      <c r="O394" s="86"/>
      <c r="P394" s="86"/>
      <c r="Q394" s="86"/>
      <c r="R394" s="86"/>
      <c r="S394" s="86"/>
      <c r="T394" s="87"/>
      <c r="U394" s="40"/>
      <c r="V394" s="40"/>
      <c r="W394" s="40"/>
      <c r="X394" s="40"/>
      <c r="Y394" s="40"/>
      <c r="Z394" s="40"/>
      <c r="AA394" s="40"/>
      <c r="AB394" s="40"/>
      <c r="AC394" s="40"/>
      <c r="AD394" s="40"/>
      <c r="AE394" s="40"/>
      <c r="AT394" s="19" t="s">
        <v>229</v>
      </c>
      <c r="AU394" s="19" t="s">
        <v>86</v>
      </c>
    </row>
    <row r="395" s="14" customFormat="1">
      <c r="A395" s="14"/>
      <c r="B395" s="246"/>
      <c r="C395" s="247"/>
      <c r="D395" s="229" t="s">
        <v>231</v>
      </c>
      <c r="E395" s="248" t="s">
        <v>19</v>
      </c>
      <c r="F395" s="249" t="s">
        <v>3144</v>
      </c>
      <c r="G395" s="247"/>
      <c r="H395" s="250">
        <v>32</v>
      </c>
      <c r="I395" s="251"/>
      <c r="J395" s="247"/>
      <c r="K395" s="247"/>
      <c r="L395" s="252"/>
      <c r="M395" s="253"/>
      <c r="N395" s="254"/>
      <c r="O395" s="254"/>
      <c r="P395" s="254"/>
      <c r="Q395" s="254"/>
      <c r="R395" s="254"/>
      <c r="S395" s="254"/>
      <c r="T395" s="255"/>
      <c r="U395" s="14"/>
      <c r="V395" s="14"/>
      <c r="W395" s="14"/>
      <c r="X395" s="14"/>
      <c r="Y395" s="14"/>
      <c r="Z395" s="14"/>
      <c r="AA395" s="14"/>
      <c r="AB395" s="14"/>
      <c r="AC395" s="14"/>
      <c r="AD395" s="14"/>
      <c r="AE395" s="14"/>
      <c r="AT395" s="256" t="s">
        <v>231</v>
      </c>
      <c r="AU395" s="256" t="s">
        <v>86</v>
      </c>
      <c r="AV395" s="14" t="s">
        <v>86</v>
      </c>
      <c r="AW395" s="14" t="s">
        <v>37</v>
      </c>
      <c r="AX395" s="14" t="s">
        <v>84</v>
      </c>
      <c r="AY395" s="256" t="s">
        <v>219</v>
      </c>
    </row>
    <row r="396" s="2" customFormat="1" ht="16.5" customHeight="1">
      <c r="A396" s="40"/>
      <c r="B396" s="41"/>
      <c r="C396" s="283" t="s">
        <v>1838</v>
      </c>
      <c r="D396" s="283" t="s">
        <v>623</v>
      </c>
      <c r="E396" s="284" t="s">
        <v>3433</v>
      </c>
      <c r="F396" s="285" t="s">
        <v>3434</v>
      </c>
      <c r="G396" s="286" t="s">
        <v>517</v>
      </c>
      <c r="H396" s="287">
        <v>32</v>
      </c>
      <c r="I396" s="288"/>
      <c r="J396" s="289">
        <f>ROUND(I396*H396,2)</f>
        <v>0</v>
      </c>
      <c r="K396" s="285" t="s">
        <v>224</v>
      </c>
      <c r="L396" s="290"/>
      <c r="M396" s="291" t="s">
        <v>19</v>
      </c>
      <c r="N396" s="292" t="s">
        <v>47</v>
      </c>
      <c r="O396" s="86"/>
      <c r="P396" s="225">
        <f>O396*H396</f>
        <v>0</v>
      </c>
      <c r="Q396" s="225">
        <v>0.02</v>
      </c>
      <c r="R396" s="225">
        <f>Q396*H396</f>
        <v>0.64000000000000001</v>
      </c>
      <c r="S396" s="225">
        <v>0</v>
      </c>
      <c r="T396" s="226">
        <f>S396*H396</f>
        <v>0</v>
      </c>
      <c r="U396" s="40"/>
      <c r="V396" s="40"/>
      <c r="W396" s="40"/>
      <c r="X396" s="40"/>
      <c r="Y396" s="40"/>
      <c r="Z396" s="40"/>
      <c r="AA396" s="40"/>
      <c r="AB396" s="40"/>
      <c r="AC396" s="40"/>
      <c r="AD396" s="40"/>
      <c r="AE396" s="40"/>
      <c r="AR396" s="227" t="s">
        <v>300</v>
      </c>
      <c r="AT396" s="227" t="s">
        <v>623</v>
      </c>
      <c r="AU396" s="227" t="s">
        <v>86</v>
      </c>
      <c r="AY396" s="19" t="s">
        <v>219</v>
      </c>
      <c r="BE396" s="228">
        <f>IF(N396="základní",J396,0)</f>
        <v>0</v>
      </c>
      <c r="BF396" s="228">
        <f>IF(N396="snížená",J396,0)</f>
        <v>0</v>
      </c>
      <c r="BG396" s="228">
        <f>IF(N396="zákl. přenesená",J396,0)</f>
        <v>0</v>
      </c>
      <c r="BH396" s="228">
        <f>IF(N396="sníž. přenesená",J396,0)</f>
        <v>0</v>
      </c>
      <c r="BI396" s="228">
        <f>IF(N396="nulová",J396,0)</f>
        <v>0</v>
      </c>
      <c r="BJ396" s="19" t="s">
        <v>84</v>
      </c>
      <c r="BK396" s="228">
        <f>ROUND(I396*H396,2)</f>
        <v>0</v>
      </c>
      <c r="BL396" s="19" t="s">
        <v>225</v>
      </c>
      <c r="BM396" s="227" t="s">
        <v>3435</v>
      </c>
    </row>
    <row r="397" s="2" customFormat="1">
      <c r="A397" s="40"/>
      <c r="B397" s="41"/>
      <c r="C397" s="42"/>
      <c r="D397" s="229" t="s">
        <v>227</v>
      </c>
      <c r="E397" s="42"/>
      <c r="F397" s="230" t="s">
        <v>3434</v>
      </c>
      <c r="G397" s="42"/>
      <c r="H397" s="42"/>
      <c r="I397" s="231"/>
      <c r="J397" s="42"/>
      <c r="K397" s="42"/>
      <c r="L397" s="46"/>
      <c r="M397" s="232"/>
      <c r="N397" s="233"/>
      <c r="O397" s="86"/>
      <c r="P397" s="86"/>
      <c r="Q397" s="86"/>
      <c r="R397" s="86"/>
      <c r="S397" s="86"/>
      <c r="T397" s="87"/>
      <c r="U397" s="40"/>
      <c r="V397" s="40"/>
      <c r="W397" s="40"/>
      <c r="X397" s="40"/>
      <c r="Y397" s="40"/>
      <c r="Z397" s="40"/>
      <c r="AA397" s="40"/>
      <c r="AB397" s="40"/>
      <c r="AC397" s="40"/>
      <c r="AD397" s="40"/>
      <c r="AE397" s="40"/>
      <c r="AT397" s="19" t="s">
        <v>227</v>
      </c>
      <c r="AU397" s="19" t="s">
        <v>86</v>
      </c>
    </row>
    <row r="398" s="13" customFormat="1">
      <c r="A398" s="13"/>
      <c r="B398" s="236"/>
      <c r="C398" s="237"/>
      <c r="D398" s="229" t="s">
        <v>231</v>
      </c>
      <c r="E398" s="238" t="s">
        <v>19</v>
      </c>
      <c r="F398" s="239" t="s">
        <v>3436</v>
      </c>
      <c r="G398" s="237"/>
      <c r="H398" s="238" t="s">
        <v>19</v>
      </c>
      <c r="I398" s="240"/>
      <c r="J398" s="237"/>
      <c r="K398" s="237"/>
      <c r="L398" s="241"/>
      <c r="M398" s="242"/>
      <c r="N398" s="243"/>
      <c r="O398" s="243"/>
      <c r="P398" s="243"/>
      <c r="Q398" s="243"/>
      <c r="R398" s="243"/>
      <c r="S398" s="243"/>
      <c r="T398" s="244"/>
      <c r="U398" s="13"/>
      <c r="V398" s="13"/>
      <c r="W398" s="13"/>
      <c r="X398" s="13"/>
      <c r="Y398" s="13"/>
      <c r="Z398" s="13"/>
      <c r="AA398" s="13"/>
      <c r="AB398" s="13"/>
      <c r="AC398" s="13"/>
      <c r="AD398" s="13"/>
      <c r="AE398" s="13"/>
      <c r="AT398" s="245" t="s">
        <v>231</v>
      </c>
      <c r="AU398" s="245" t="s">
        <v>86</v>
      </c>
      <c r="AV398" s="13" t="s">
        <v>84</v>
      </c>
      <c r="AW398" s="13" t="s">
        <v>37</v>
      </c>
      <c r="AX398" s="13" t="s">
        <v>76</v>
      </c>
      <c r="AY398" s="245" t="s">
        <v>219</v>
      </c>
    </row>
    <row r="399" s="14" customFormat="1">
      <c r="A399" s="14"/>
      <c r="B399" s="246"/>
      <c r="C399" s="247"/>
      <c r="D399" s="229" t="s">
        <v>231</v>
      </c>
      <c r="E399" s="248" t="s">
        <v>19</v>
      </c>
      <c r="F399" s="249" t="s">
        <v>493</v>
      </c>
      <c r="G399" s="247"/>
      <c r="H399" s="250">
        <v>32</v>
      </c>
      <c r="I399" s="251"/>
      <c r="J399" s="247"/>
      <c r="K399" s="247"/>
      <c r="L399" s="252"/>
      <c r="M399" s="253"/>
      <c r="N399" s="254"/>
      <c r="O399" s="254"/>
      <c r="P399" s="254"/>
      <c r="Q399" s="254"/>
      <c r="R399" s="254"/>
      <c r="S399" s="254"/>
      <c r="T399" s="255"/>
      <c r="U399" s="14"/>
      <c r="V399" s="14"/>
      <c r="W399" s="14"/>
      <c r="X399" s="14"/>
      <c r="Y399" s="14"/>
      <c r="Z399" s="14"/>
      <c r="AA399" s="14"/>
      <c r="AB399" s="14"/>
      <c r="AC399" s="14"/>
      <c r="AD399" s="14"/>
      <c r="AE399" s="14"/>
      <c r="AT399" s="256" t="s">
        <v>231</v>
      </c>
      <c r="AU399" s="256" t="s">
        <v>86</v>
      </c>
      <c r="AV399" s="14" t="s">
        <v>86</v>
      </c>
      <c r="AW399" s="14" t="s">
        <v>37</v>
      </c>
      <c r="AX399" s="14" t="s">
        <v>76</v>
      </c>
      <c r="AY399" s="256" t="s">
        <v>219</v>
      </c>
    </row>
    <row r="400" s="15" customFormat="1">
      <c r="A400" s="15"/>
      <c r="B400" s="257"/>
      <c r="C400" s="258"/>
      <c r="D400" s="229" t="s">
        <v>231</v>
      </c>
      <c r="E400" s="259" t="s">
        <v>3144</v>
      </c>
      <c r="F400" s="260" t="s">
        <v>236</v>
      </c>
      <c r="G400" s="258"/>
      <c r="H400" s="261">
        <v>32</v>
      </c>
      <c r="I400" s="262"/>
      <c r="J400" s="258"/>
      <c r="K400" s="258"/>
      <c r="L400" s="263"/>
      <c r="M400" s="264"/>
      <c r="N400" s="265"/>
      <c r="O400" s="265"/>
      <c r="P400" s="265"/>
      <c r="Q400" s="265"/>
      <c r="R400" s="265"/>
      <c r="S400" s="265"/>
      <c r="T400" s="266"/>
      <c r="U400" s="15"/>
      <c r="V400" s="15"/>
      <c r="W400" s="15"/>
      <c r="X400" s="15"/>
      <c r="Y400" s="15"/>
      <c r="Z400" s="15"/>
      <c r="AA400" s="15"/>
      <c r="AB400" s="15"/>
      <c r="AC400" s="15"/>
      <c r="AD400" s="15"/>
      <c r="AE400" s="15"/>
      <c r="AT400" s="267" t="s">
        <v>231</v>
      </c>
      <c r="AU400" s="267" t="s">
        <v>86</v>
      </c>
      <c r="AV400" s="15" t="s">
        <v>225</v>
      </c>
      <c r="AW400" s="15" t="s">
        <v>37</v>
      </c>
      <c r="AX400" s="15" t="s">
        <v>84</v>
      </c>
      <c r="AY400" s="267" t="s">
        <v>219</v>
      </c>
    </row>
    <row r="401" s="2" customFormat="1" ht="16.5" customHeight="1">
      <c r="A401" s="40"/>
      <c r="B401" s="41"/>
      <c r="C401" s="216" t="s">
        <v>1844</v>
      </c>
      <c r="D401" s="216" t="s">
        <v>221</v>
      </c>
      <c r="E401" s="217" t="s">
        <v>3437</v>
      </c>
      <c r="F401" s="218" t="s">
        <v>3438</v>
      </c>
      <c r="G401" s="219" t="s">
        <v>517</v>
      </c>
      <c r="H401" s="220">
        <v>1</v>
      </c>
      <c r="I401" s="221"/>
      <c r="J401" s="222">
        <f>ROUND(I401*H401,2)</f>
        <v>0</v>
      </c>
      <c r="K401" s="218" t="s">
        <v>224</v>
      </c>
      <c r="L401" s="46"/>
      <c r="M401" s="223" t="s">
        <v>19</v>
      </c>
      <c r="N401" s="224" t="s">
        <v>47</v>
      </c>
      <c r="O401" s="86"/>
      <c r="P401" s="225">
        <f>O401*H401</f>
        <v>0</v>
      </c>
      <c r="Q401" s="225">
        <v>0.22394</v>
      </c>
      <c r="R401" s="225">
        <f>Q401*H401</f>
        <v>0.22394</v>
      </c>
      <c r="S401" s="225">
        <v>0</v>
      </c>
      <c r="T401" s="226">
        <f>S401*H401</f>
        <v>0</v>
      </c>
      <c r="U401" s="40"/>
      <c r="V401" s="40"/>
      <c r="W401" s="40"/>
      <c r="X401" s="40"/>
      <c r="Y401" s="40"/>
      <c r="Z401" s="40"/>
      <c r="AA401" s="40"/>
      <c r="AB401" s="40"/>
      <c r="AC401" s="40"/>
      <c r="AD401" s="40"/>
      <c r="AE401" s="40"/>
      <c r="AR401" s="227" t="s">
        <v>225</v>
      </c>
      <c r="AT401" s="227" t="s">
        <v>221</v>
      </c>
      <c r="AU401" s="227" t="s">
        <v>86</v>
      </c>
      <c r="AY401" s="19" t="s">
        <v>219</v>
      </c>
      <c r="BE401" s="228">
        <f>IF(N401="základní",J401,0)</f>
        <v>0</v>
      </c>
      <c r="BF401" s="228">
        <f>IF(N401="snížená",J401,0)</f>
        <v>0</v>
      </c>
      <c r="BG401" s="228">
        <f>IF(N401="zákl. přenesená",J401,0)</f>
        <v>0</v>
      </c>
      <c r="BH401" s="228">
        <f>IF(N401="sníž. přenesená",J401,0)</f>
        <v>0</v>
      </c>
      <c r="BI401" s="228">
        <f>IF(N401="nulová",J401,0)</f>
        <v>0</v>
      </c>
      <c r="BJ401" s="19" t="s">
        <v>84</v>
      </c>
      <c r="BK401" s="228">
        <f>ROUND(I401*H401,2)</f>
        <v>0</v>
      </c>
      <c r="BL401" s="19" t="s">
        <v>225</v>
      </c>
      <c r="BM401" s="227" t="s">
        <v>3439</v>
      </c>
    </row>
    <row r="402" s="2" customFormat="1">
      <c r="A402" s="40"/>
      <c r="B402" s="41"/>
      <c r="C402" s="42"/>
      <c r="D402" s="229" t="s">
        <v>227</v>
      </c>
      <c r="E402" s="42"/>
      <c r="F402" s="230" t="s">
        <v>3440</v>
      </c>
      <c r="G402" s="42"/>
      <c r="H402" s="42"/>
      <c r="I402" s="231"/>
      <c r="J402" s="42"/>
      <c r="K402" s="42"/>
      <c r="L402" s="46"/>
      <c r="M402" s="232"/>
      <c r="N402" s="233"/>
      <c r="O402" s="86"/>
      <c r="P402" s="86"/>
      <c r="Q402" s="86"/>
      <c r="R402" s="86"/>
      <c r="S402" s="86"/>
      <c r="T402" s="87"/>
      <c r="U402" s="40"/>
      <c r="V402" s="40"/>
      <c r="W402" s="40"/>
      <c r="X402" s="40"/>
      <c r="Y402" s="40"/>
      <c r="Z402" s="40"/>
      <c r="AA402" s="40"/>
      <c r="AB402" s="40"/>
      <c r="AC402" s="40"/>
      <c r="AD402" s="40"/>
      <c r="AE402" s="40"/>
      <c r="AT402" s="19" t="s">
        <v>227</v>
      </c>
      <c r="AU402" s="19" t="s">
        <v>86</v>
      </c>
    </row>
    <row r="403" s="2" customFormat="1">
      <c r="A403" s="40"/>
      <c r="B403" s="41"/>
      <c r="C403" s="42"/>
      <c r="D403" s="234" t="s">
        <v>229</v>
      </c>
      <c r="E403" s="42"/>
      <c r="F403" s="235" t="s">
        <v>3441</v>
      </c>
      <c r="G403" s="42"/>
      <c r="H403" s="42"/>
      <c r="I403" s="231"/>
      <c r="J403" s="42"/>
      <c r="K403" s="42"/>
      <c r="L403" s="46"/>
      <c r="M403" s="232"/>
      <c r="N403" s="233"/>
      <c r="O403" s="86"/>
      <c r="P403" s="86"/>
      <c r="Q403" s="86"/>
      <c r="R403" s="86"/>
      <c r="S403" s="86"/>
      <c r="T403" s="87"/>
      <c r="U403" s="40"/>
      <c r="V403" s="40"/>
      <c r="W403" s="40"/>
      <c r="X403" s="40"/>
      <c r="Y403" s="40"/>
      <c r="Z403" s="40"/>
      <c r="AA403" s="40"/>
      <c r="AB403" s="40"/>
      <c r="AC403" s="40"/>
      <c r="AD403" s="40"/>
      <c r="AE403" s="40"/>
      <c r="AT403" s="19" t="s">
        <v>229</v>
      </c>
      <c r="AU403" s="19" t="s">
        <v>86</v>
      </c>
    </row>
    <row r="404" s="13" customFormat="1">
      <c r="A404" s="13"/>
      <c r="B404" s="236"/>
      <c r="C404" s="237"/>
      <c r="D404" s="229" t="s">
        <v>231</v>
      </c>
      <c r="E404" s="238" t="s">
        <v>19</v>
      </c>
      <c r="F404" s="239" t="s">
        <v>3436</v>
      </c>
      <c r="G404" s="237"/>
      <c r="H404" s="238" t="s">
        <v>19</v>
      </c>
      <c r="I404" s="240"/>
      <c r="J404" s="237"/>
      <c r="K404" s="237"/>
      <c r="L404" s="241"/>
      <c r="M404" s="242"/>
      <c r="N404" s="243"/>
      <c r="O404" s="243"/>
      <c r="P404" s="243"/>
      <c r="Q404" s="243"/>
      <c r="R404" s="243"/>
      <c r="S404" s="243"/>
      <c r="T404" s="244"/>
      <c r="U404" s="13"/>
      <c r="V404" s="13"/>
      <c r="W404" s="13"/>
      <c r="X404" s="13"/>
      <c r="Y404" s="13"/>
      <c r="Z404" s="13"/>
      <c r="AA404" s="13"/>
      <c r="AB404" s="13"/>
      <c r="AC404" s="13"/>
      <c r="AD404" s="13"/>
      <c r="AE404" s="13"/>
      <c r="AT404" s="245" t="s">
        <v>231</v>
      </c>
      <c r="AU404" s="245" t="s">
        <v>86</v>
      </c>
      <c r="AV404" s="13" t="s">
        <v>84</v>
      </c>
      <c r="AW404" s="13" t="s">
        <v>37</v>
      </c>
      <c r="AX404" s="13" t="s">
        <v>76</v>
      </c>
      <c r="AY404" s="245" t="s">
        <v>219</v>
      </c>
    </row>
    <row r="405" s="14" customFormat="1">
      <c r="A405" s="14"/>
      <c r="B405" s="246"/>
      <c r="C405" s="247"/>
      <c r="D405" s="229" t="s">
        <v>231</v>
      </c>
      <c r="E405" s="248" t="s">
        <v>19</v>
      </c>
      <c r="F405" s="249" t="s">
        <v>3145</v>
      </c>
      <c r="G405" s="247"/>
      <c r="H405" s="250">
        <v>1</v>
      </c>
      <c r="I405" s="251"/>
      <c r="J405" s="247"/>
      <c r="K405" s="247"/>
      <c r="L405" s="252"/>
      <c r="M405" s="253"/>
      <c r="N405" s="254"/>
      <c r="O405" s="254"/>
      <c r="P405" s="254"/>
      <c r="Q405" s="254"/>
      <c r="R405" s="254"/>
      <c r="S405" s="254"/>
      <c r="T405" s="255"/>
      <c r="U405" s="14"/>
      <c r="V405" s="14"/>
      <c r="W405" s="14"/>
      <c r="X405" s="14"/>
      <c r="Y405" s="14"/>
      <c r="Z405" s="14"/>
      <c r="AA405" s="14"/>
      <c r="AB405" s="14"/>
      <c r="AC405" s="14"/>
      <c r="AD405" s="14"/>
      <c r="AE405" s="14"/>
      <c r="AT405" s="256" t="s">
        <v>231</v>
      </c>
      <c r="AU405" s="256" t="s">
        <v>86</v>
      </c>
      <c r="AV405" s="14" t="s">
        <v>86</v>
      </c>
      <c r="AW405" s="14" t="s">
        <v>37</v>
      </c>
      <c r="AX405" s="14" t="s">
        <v>76</v>
      </c>
      <c r="AY405" s="256" t="s">
        <v>219</v>
      </c>
    </row>
    <row r="406" s="15" customFormat="1">
      <c r="A406" s="15"/>
      <c r="B406" s="257"/>
      <c r="C406" s="258"/>
      <c r="D406" s="229" t="s">
        <v>231</v>
      </c>
      <c r="E406" s="259" t="s">
        <v>19</v>
      </c>
      <c r="F406" s="260" t="s">
        <v>236</v>
      </c>
      <c r="G406" s="258"/>
      <c r="H406" s="261">
        <v>1</v>
      </c>
      <c r="I406" s="262"/>
      <c r="J406" s="258"/>
      <c r="K406" s="258"/>
      <c r="L406" s="263"/>
      <c r="M406" s="264"/>
      <c r="N406" s="265"/>
      <c r="O406" s="265"/>
      <c r="P406" s="265"/>
      <c r="Q406" s="265"/>
      <c r="R406" s="265"/>
      <c r="S406" s="265"/>
      <c r="T406" s="266"/>
      <c r="U406" s="15"/>
      <c r="V406" s="15"/>
      <c r="W406" s="15"/>
      <c r="X406" s="15"/>
      <c r="Y406" s="15"/>
      <c r="Z406" s="15"/>
      <c r="AA406" s="15"/>
      <c r="AB406" s="15"/>
      <c r="AC406" s="15"/>
      <c r="AD406" s="15"/>
      <c r="AE406" s="15"/>
      <c r="AT406" s="267" t="s">
        <v>231</v>
      </c>
      <c r="AU406" s="267" t="s">
        <v>86</v>
      </c>
      <c r="AV406" s="15" t="s">
        <v>225</v>
      </c>
      <c r="AW406" s="15" t="s">
        <v>37</v>
      </c>
      <c r="AX406" s="15" t="s">
        <v>84</v>
      </c>
      <c r="AY406" s="267" t="s">
        <v>219</v>
      </c>
    </row>
    <row r="407" s="2" customFormat="1" ht="16.5" customHeight="1">
      <c r="A407" s="40"/>
      <c r="B407" s="41"/>
      <c r="C407" s="283" t="s">
        <v>1851</v>
      </c>
      <c r="D407" s="283" t="s">
        <v>623</v>
      </c>
      <c r="E407" s="284" t="s">
        <v>3442</v>
      </c>
      <c r="F407" s="285" t="s">
        <v>3443</v>
      </c>
      <c r="G407" s="286" t="s">
        <v>517</v>
      </c>
      <c r="H407" s="287">
        <v>1</v>
      </c>
      <c r="I407" s="288"/>
      <c r="J407" s="289">
        <f>ROUND(I407*H407,2)</f>
        <v>0</v>
      </c>
      <c r="K407" s="285" t="s">
        <v>224</v>
      </c>
      <c r="L407" s="290"/>
      <c r="M407" s="291" t="s">
        <v>19</v>
      </c>
      <c r="N407" s="292" t="s">
        <v>47</v>
      </c>
      <c r="O407" s="86"/>
      <c r="P407" s="225">
        <f>O407*H407</f>
        <v>0</v>
      </c>
      <c r="Q407" s="225">
        <v>0.052999999999999998</v>
      </c>
      <c r="R407" s="225">
        <f>Q407*H407</f>
        <v>0.052999999999999998</v>
      </c>
      <c r="S407" s="225">
        <v>0</v>
      </c>
      <c r="T407" s="226">
        <f>S407*H407</f>
        <v>0</v>
      </c>
      <c r="U407" s="40"/>
      <c r="V407" s="40"/>
      <c r="W407" s="40"/>
      <c r="X407" s="40"/>
      <c r="Y407" s="40"/>
      <c r="Z407" s="40"/>
      <c r="AA407" s="40"/>
      <c r="AB407" s="40"/>
      <c r="AC407" s="40"/>
      <c r="AD407" s="40"/>
      <c r="AE407" s="40"/>
      <c r="AR407" s="227" t="s">
        <v>300</v>
      </c>
      <c r="AT407" s="227" t="s">
        <v>623</v>
      </c>
      <c r="AU407" s="227" t="s">
        <v>86</v>
      </c>
      <c r="AY407" s="19" t="s">
        <v>219</v>
      </c>
      <c r="BE407" s="228">
        <f>IF(N407="základní",J407,0)</f>
        <v>0</v>
      </c>
      <c r="BF407" s="228">
        <f>IF(N407="snížená",J407,0)</f>
        <v>0</v>
      </c>
      <c r="BG407" s="228">
        <f>IF(N407="zákl. přenesená",J407,0)</f>
        <v>0</v>
      </c>
      <c r="BH407" s="228">
        <f>IF(N407="sníž. přenesená",J407,0)</f>
        <v>0</v>
      </c>
      <c r="BI407" s="228">
        <f>IF(N407="nulová",J407,0)</f>
        <v>0</v>
      </c>
      <c r="BJ407" s="19" t="s">
        <v>84</v>
      </c>
      <c r="BK407" s="228">
        <f>ROUND(I407*H407,2)</f>
        <v>0</v>
      </c>
      <c r="BL407" s="19" t="s">
        <v>225</v>
      </c>
      <c r="BM407" s="227" t="s">
        <v>3444</v>
      </c>
    </row>
    <row r="408" s="2" customFormat="1">
      <c r="A408" s="40"/>
      <c r="B408" s="41"/>
      <c r="C408" s="42"/>
      <c r="D408" s="229" t="s">
        <v>227</v>
      </c>
      <c r="E408" s="42"/>
      <c r="F408" s="230" t="s">
        <v>3443</v>
      </c>
      <c r="G408" s="42"/>
      <c r="H408" s="42"/>
      <c r="I408" s="231"/>
      <c r="J408" s="42"/>
      <c r="K408" s="42"/>
      <c r="L408" s="46"/>
      <c r="M408" s="232"/>
      <c r="N408" s="233"/>
      <c r="O408" s="86"/>
      <c r="P408" s="86"/>
      <c r="Q408" s="86"/>
      <c r="R408" s="86"/>
      <c r="S408" s="86"/>
      <c r="T408" s="87"/>
      <c r="U408" s="40"/>
      <c r="V408" s="40"/>
      <c r="W408" s="40"/>
      <c r="X408" s="40"/>
      <c r="Y408" s="40"/>
      <c r="Z408" s="40"/>
      <c r="AA408" s="40"/>
      <c r="AB408" s="40"/>
      <c r="AC408" s="40"/>
      <c r="AD408" s="40"/>
      <c r="AE408" s="40"/>
      <c r="AT408" s="19" t="s">
        <v>227</v>
      </c>
      <c r="AU408" s="19" t="s">
        <v>86</v>
      </c>
    </row>
    <row r="409" s="13" customFormat="1">
      <c r="A409" s="13"/>
      <c r="B409" s="236"/>
      <c r="C409" s="237"/>
      <c r="D409" s="229" t="s">
        <v>231</v>
      </c>
      <c r="E409" s="238" t="s">
        <v>19</v>
      </c>
      <c r="F409" s="239" t="s">
        <v>3436</v>
      </c>
      <c r="G409" s="237"/>
      <c r="H409" s="238" t="s">
        <v>19</v>
      </c>
      <c r="I409" s="240"/>
      <c r="J409" s="237"/>
      <c r="K409" s="237"/>
      <c r="L409" s="241"/>
      <c r="M409" s="242"/>
      <c r="N409" s="243"/>
      <c r="O409" s="243"/>
      <c r="P409" s="243"/>
      <c r="Q409" s="243"/>
      <c r="R409" s="243"/>
      <c r="S409" s="243"/>
      <c r="T409" s="244"/>
      <c r="U409" s="13"/>
      <c r="V409" s="13"/>
      <c r="W409" s="13"/>
      <c r="X409" s="13"/>
      <c r="Y409" s="13"/>
      <c r="Z409" s="13"/>
      <c r="AA409" s="13"/>
      <c r="AB409" s="13"/>
      <c r="AC409" s="13"/>
      <c r="AD409" s="13"/>
      <c r="AE409" s="13"/>
      <c r="AT409" s="245" t="s">
        <v>231</v>
      </c>
      <c r="AU409" s="245" t="s">
        <v>86</v>
      </c>
      <c r="AV409" s="13" t="s">
        <v>84</v>
      </c>
      <c r="AW409" s="13" t="s">
        <v>37</v>
      </c>
      <c r="AX409" s="13" t="s">
        <v>76</v>
      </c>
      <c r="AY409" s="245" t="s">
        <v>219</v>
      </c>
    </row>
    <row r="410" s="14" customFormat="1">
      <c r="A410" s="14"/>
      <c r="B410" s="246"/>
      <c r="C410" s="247"/>
      <c r="D410" s="229" t="s">
        <v>231</v>
      </c>
      <c r="E410" s="248" t="s">
        <v>19</v>
      </c>
      <c r="F410" s="249" t="s">
        <v>3445</v>
      </c>
      <c r="G410" s="247"/>
      <c r="H410" s="250">
        <v>1</v>
      </c>
      <c r="I410" s="251"/>
      <c r="J410" s="247"/>
      <c r="K410" s="247"/>
      <c r="L410" s="252"/>
      <c r="M410" s="253"/>
      <c r="N410" s="254"/>
      <c r="O410" s="254"/>
      <c r="P410" s="254"/>
      <c r="Q410" s="254"/>
      <c r="R410" s="254"/>
      <c r="S410" s="254"/>
      <c r="T410" s="255"/>
      <c r="U410" s="14"/>
      <c r="V410" s="14"/>
      <c r="W410" s="14"/>
      <c r="X410" s="14"/>
      <c r="Y410" s="14"/>
      <c r="Z410" s="14"/>
      <c r="AA410" s="14"/>
      <c r="AB410" s="14"/>
      <c r="AC410" s="14"/>
      <c r="AD410" s="14"/>
      <c r="AE410" s="14"/>
      <c r="AT410" s="256" t="s">
        <v>231</v>
      </c>
      <c r="AU410" s="256" t="s">
        <v>86</v>
      </c>
      <c r="AV410" s="14" t="s">
        <v>86</v>
      </c>
      <c r="AW410" s="14" t="s">
        <v>37</v>
      </c>
      <c r="AX410" s="14" t="s">
        <v>76</v>
      </c>
      <c r="AY410" s="256" t="s">
        <v>219</v>
      </c>
    </row>
    <row r="411" s="15" customFormat="1">
      <c r="A411" s="15"/>
      <c r="B411" s="257"/>
      <c r="C411" s="258"/>
      <c r="D411" s="229" t="s">
        <v>231</v>
      </c>
      <c r="E411" s="259" t="s">
        <v>3145</v>
      </c>
      <c r="F411" s="260" t="s">
        <v>236</v>
      </c>
      <c r="G411" s="258"/>
      <c r="H411" s="261">
        <v>1</v>
      </c>
      <c r="I411" s="262"/>
      <c r="J411" s="258"/>
      <c r="K411" s="258"/>
      <c r="L411" s="263"/>
      <c r="M411" s="264"/>
      <c r="N411" s="265"/>
      <c r="O411" s="265"/>
      <c r="P411" s="265"/>
      <c r="Q411" s="265"/>
      <c r="R411" s="265"/>
      <c r="S411" s="265"/>
      <c r="T411" s="266"/>
      <c r="U411" s="15"/>
      <c r="V411" s="15"/>
      <c r="W411" s="15"/>
      <c r="X411" s="15"/>
      <c r="Y411" s="15"/>
      <c r="Z411" s="15"/>
      <c r="AA411" s="15"/>
      <c r="AB411" s="15"/>
      <c r="AC411" s="15"/>
      <c r="AD411" s="15"/>
      <c r="AE411" s="15"/>
      <c r="AT411" s="267" t="s">
        <v>231</v>
      </c>
      <c r="AU411" s="267" t="s">
        <v>86</v>
      </c>
      <c r="AV411" s="15" t="s">
        <v>225</v>
      </c>
      <c r="AW411" s="15" t="s">
        <v>37</v>
      </c>
      <c r="AX411" s="15" t="s">
        <v>84</v>
      </c>
      <c r="AY411" s="267" t="s">
        <v>219</v>
      </c>
    </row>
    <row r="412" s="2" customFormat="1" ht="21.75" customHeight="1">
      <c r="A412" s="40"/>
      <c r="B412" s="41"/>
      <c r="C412" s="216" t="s">
        <v>1856</v>
      </c>
      <c r="D412" s="216" t="s">
        <v>221</v>
      </c>
      <c r="E412" s="217" t="s">
        <v>3446</v>
      </c>
      <c r="F412" s="218" t="s">
        <v>3447</v>
      </c>
      <c r="G412" s="219" t="s">
        <v>148</v>
      </c>
      <c r="H412" s="220">
        <v>2.1880000000000002</v>
      </c>
      <c r="I412" s="221"/>
      <c r="J412" s="222">
        <f>ROUND(I412*H412,2)</f>
        <v>0</v>
      </c>
      <c r="K412" s="218" t="s">
        <v>224</v>
      </c>
      <c r="L412" s="46"/>
      <c r="M412" s="223" t="s">
        <v>19</v>
      </c>
      <c r="N412" s="224" t="s">
        <v>47</v>
      </c>
      <c r="O412" s="86"/>
      <c r="P412" s="225">
        <f>O412*H412</f>
        <v>0</v>
      </c>
      <c r="Q412" s="225">
        <v>0</v>
      </c>
      <c r="R412" s="225">
        <f>Q412*H412</f>
        <v>0</v>
      </c>
      <c r="S412" s="225">
        <v>0</v>
      </c>
      <c r="T412" s="226">
        <f>S412*H412</f>
        <v>0</v>
      </c>
      <c r="U412" s="40"/>
      <c r="V412" s="40"/>
      <c r="W412" s="40"/>
      <c r="X412" s="40"/>
      <c r="Y412" s="40"/>
      <c r="Z412" s="40"/>
      <c r="AA412" s="40"/>
      <c r="AB412" s="40"/>
      <c r="AC412" s="40"/>
      <c r="AD412" s="40"/>
      <c r="AE412" s="40"/>
      <c r="AR412" s="227" t="s">
        <v>225</v>
      </c>
      <c r="AT412" s="227" t="s">
        <v>221</v>
      </c>
      <c r="AU412" s="227" t="s">
        <v>86</v>
      </c>
      <c r="AY412" s="19" t="s">
        <v>219</v>
      </c>
      <c r="BE412" s="228">
        <f>IF(N412="základní",J412,0)</f>
        <v>0</v>
      </c>
      <c r="BF412" s="228">
        <f>IF(N412="snížená",J412,0)</f>
        <v>0</v>
      </c>
      <c r="BG412" s="228">
        <f>IF(N412="zákl. přenesená",J412,0)</f>
        <v>0</v>
      </c>
      <c r="BH412" s="228">
        <f>IF(N412="sníž. přenesená",J412,0)</f>
        <v>0</v>
      </c>
      <c r="BI412" s="228">
        <f>IF(N412="nulová",J412,0)</f>
        <v>0</v>
      </c>
      <c r="BJ412" s="19" t="s">
        <v>84</v>
      </c>
      <c r="BK412" s="228">
        <f>ROUND(I412*H412,2)</f>
        <v>0</v>
      </c>
      <c r="BL412" s="19" t="s">
        <v>225</v>
      </c>
      <c r="BM412" s="227" t="s">
        <v>3448</v>
      </c>
    </row>
    <row r="413" s="2" customFormat="1">
      <c r="A413" s="40"/>
      <c r="B413" s="41"/>
      <c r="C413" s="42"/>
      <c r="D413" s="229" t="s">
        <v>227</v>
      </c>
      <c r="E413" s="42"/>
      <c r="F413" s="230" t="s">
        <v>3449</v>
      </c>
      <c r="G413" s="42"/>
      <c r="H413" s="42"/>
      <c r="I413" s="231"/>
      <c r="J413" s="42"/>
      <c r="K413" s="42"/>
      <c r="L413" s="46"/>
      <c r="M413" s="232"/>
      <c r="N413" s="233"/>
      <c r="O413" s="86"/>
      <c r="P413" s="86"/>
      <c r="Q413" s="86"/>
      <c r="R413" s="86"/>
      <c r="S413" s="86"/>
      <c r="T413" s="87"/>
      <c r="U413" s="40"/>
      <c r="V413" s="40"/>
      <c r="W413" s="40"/>
      <c r="X413" s="40"/>
      <c r="Y413" s="40"/>
      <c r="Z413" s="40"/>
      <c r="AA413" s="40"/>
      <c r="AB413" s="40"/>
      <c r="AC413" s="40"/>
      <c r="AD413" s="40"/>
      <c r="AE413" s="40"/>
      <c r="AT413" s="19" t="s">
        <v>227</v>
      </c>
      <c r="AU413" s="19" t="s">
        <v>86</v>
      </c>
    </row>
    <row r="414" s="2" customFormat="1">
      <c r="A414" s="40"/>
      <c r="B414" s="41"/>
      <c r="C414" s="42"/>
      <c r="D414" s="234" t="s">
        <v>229</v>
      </c>
      <c r="E414" s="42"/>
      <c r="F414" s="235" t="s">
        <v>3450</v>
      </c>
      <c r="G414" s="42"/>
      <c r="H414" s="42"/>
      <c r="I414" s="231"/>
      <c r="J414" s="42"/>
      <c r="K414" s="42"/>
      <c r="L414" s="46"/>
      <c r="M414" s="232"/>
      <c r="N414" s="233"/>
      <c r="O414" s="86"/>
      <c r="P414" s="86"/>
      <c r="Q414" s="86"/>
      <c r="R414" s="86"/>
      <c r="S414" s="86"/>
      <c r="T414" s="87"/>
      <c r="U414" s="40"/>
      <c r="V414" s="40"/>
      <c r="W414" s="40"/>
      <c r="X414" s="40"/>
      <c r="Y414" s="40"/>
      <c r="Z414" s="40"/>
      <c r="AA414" s="40"/>
      <c r="AB414" s="40"/>
      <c r="AC414" s="40"/>
      <c r="AD414" s="40"/>
      <c r="AE414" s="40"/>
      <c r="AT414" s="19" t="s">
        <v>229</v>
      </c>
      <c r="AU414" s="19" t="s">
        <v>86</v>
      </c>
    </row>
    <row r="415" s="13" customFormat="1">
      <c r="A415" s="13"/>
      <c r="B415" s="236"/>
      <c r="C415" s="237"/>
      <c r="D415" s="229" t="s">
        <v>231</v>
      </c>
      <c r="E415" s="238" t="s">
        <v>19</v>
      </c>
      <c r="F415" s="239" t="s">
        <v>3229</v>
      </c>
      <c r="G415" s="237"/>
      <c r="H415" s="238" t="s">
        <v>19</v>
      </c>
      <c r="I415" s="240"/>
      <c r="J415" s="237"/>
      <c r="K415" s="237"/>
      <c r="L415" s="241"/>
      <c r="M415" s="242"/>
      <c r="N415" s="243"/>
      <c r="O415" s="243"/>
      <c r="P415" s="243"/>
      <c r="Q415" s="243"/>
      <c r="R415" s="243"/>
      <c r="S415" s="243"/>
      <c r="T415" s="244"/>
      <c r="U415" s="13"/>
      <c r="V415" s="13"/>
      <c r="W415" s="13"/>
      <c r="X415" s="13"/>
      <c r="Y415" s="13"/>
      <c r="Z415" s="13"/>
      <c r="AA415" s="13"/>
      <c r="AB415" s="13"/>
      <c r="AC415" s="13"/>
      <c r="AD415" s="13"/>
      <c r="AE415" s="13"/>
      <c r="AT415" s="245" t="s">
        <v>231</v>
      </c>
      <c r="AU415" s="245" t="s">
        <v>86</v>
      </c>
      <c r="AV415" s="13" t="s">
        <v>84</v>
      </c>
      <c r="AW415" s="13" t="s">
        <v>37</v>
      </c>
      <c r="AX415" s="13" t="s">
        <v>76</v>
      </c>
      <c r="AY415" s="245" t="s">
        <v>219</v>
      </c>
    </row>
    <row r="416" s="14" customFormat="1">
      <c r="A416" s="14"/>
      <c r="B416" s="246"/>
      <c r="C416" s="247"/>
      <c r="D416" s="229" t="s">
        <v>231</v>
      </c>
      <c r="E416" s="248" t="s">
        <v>19</v>
      </c>
      <c r="F416" s="249" t="s">
        <v>3451</v>
      </c>
      <c r="G416" s="247"/>
      <c r="H416" s="250">
        <v>2.1880000000000002</v>
      </c>
      <c r="I416" s="251"/>
      <c r="J416" s="247"/>
      <c r="K416" s="247"/>
      <c r="L416" s="252"/>
      <c r="M416" s="253"/>
      <c r="N416" s="254"/>
      <c r="O416" s="254"/>
      <c r="P416" s="254"/>
      <c r="Q416" s="254"/>
      <c r="R416" s="254"/>
      <c r="S416" s="254"/>
      <c r="T416" s="255"/>
      <c r="U416" s="14"/>
      <c r="V416" s="14"/>
      <c r="W416" s="14"/>
      <c r="X416" s="14"/>
      <c r="Y416" s="14"/>
      <c r="Z416" s="14"/>
      <c r="AA416" s="14"/>
      <c r="AB416" s="14"/>
      <c r="AC416" s="14"/>
      <c r="AD416" s="14"/>
      <c r="AE416" s="14"/>
      <c r="AT416" s="256" t="s">
        <v>231</v>
      </c>
      <c r="AU416" s="256" t="s">
        <v>86</v>
      </c>
      <c r="AV416" s="14" t="s">
        <v>86</v>
      </c>
      <c r="AW416" s="14" t="s">
        <v>37</v>
      </c>
      <c r="AX416" s="14" t="s">
        <v>84</v>
      </c>
      <c r="AY416" s="256" t="s">
        <v>219</v>
      </c>
    </row>
    <row r="417" s="2" customFormat="1" ht="16.5" customHeight="1">
      <c r="A417" s="40"/>
      <c r="B417" s="41"/>
      <c r="C417" s="216" t="s">
        <v>860</v>
      </c>
      <c r="D417" s="216" t="s">
        <v>221</v>
      </c>
      <c r="E417" s="217" t="s">
        <v>2585</v>
      </c>
      <c r="F417" s="218" t="s">
        <v>2586</v>
      </c>
      <c r="G417" s="219" t="s">
        <v>152</v>
      </c>
      <c r="H417" s="220">
        <v>143.11000000000001</v>
      </c>
      <c r="I417" s="221"/>
      <c r="J417" s="222">
        <f>ROUND(I417*H417,2)</f>
        <v>0</v>
      </c>
      <c r="K417" s="218" t="s">
        <v>224</v>
      </c>
      <c r="L417" s="46"/>
      <c r="M417" s="223" t="s">
        <v>19</v>
      </c>
      <c r="N417" s="224" t="s">
        <v>47</v>
      </c>
      <c r="O417" s="86"/>
      <c r="P417" s="225">
        <f>O417*H417</f>
        <v>0</v>
      </c>
      <c r="Q417" s="225">
        <v>0.93779000000000001</v>
      </c>
      <c r="R417" s="225">
        <f>Q417*H417</f>
        <v>134.20712690000002</v>
      </c>
      <c r="S417" s="225">
        <v>0</v>
      </c>
      <c r="T417" s="226">
        <f>S417*H417</f>
        <v>0</v>
      </c>
      <c r="U417" s="40"/>
      <c r="V417" s="40"/>
      <c r="W417" s="40"/>
      <c r="X417" s="40"/>
      <c r="Y417" s="40"/>
      <c r="Z417" s="40"/>
      <c r="AA417" s="40"/>
      <c r="AB417" s="40"/>
      <c r="AC417" s="40"/>
      <c r="AD417" s="40"/>
      <c r="AE417" s="40"/>
      <c r="AR417" s="227" t="s">
        <v>225</v>
      </c>
      <c r="AT417" s="227" t="s">
        <v>221</v>
      </c>
      <c r="AU417" s="227" t="s">
        <v>86</v>
      </c>
      <c r="AY417" s="19" t="s">
        <v>219</v>
      </c>
      <c r="BE417" s="228">
        <f>IF(N417="základní",J417,0)</f>
        <v>0</v>
      </c>
      <c r="BF417" s="228">
        <f>IF(N417="snížená",J417,0)</f>
        <v>0</v>
      </c>
      <c r="BG417" s="228">
        <f>IF(N417="zákl. přenesená",J417,0)</f>
        <v>0</v>
      </c>
      <c r="BH417" s="228">
        <f>IF(N417="sníž. přenesená",J417,0)</f>
        <v>0</v>
      </c>
      <c r="BI417" s="228">
        <f>IF(N417="nulová",J417,0)</f>
        <v>0</v>
      </c>
      <c r="BJ417" s="19" t="s">
        <v>84</v>
      </c>
      <c r="BK417" s="228">
        <f>ROUND(I417*H417,2)</f>
        <v>0</v>
      </c>
      <c r="BL417" s="19" t="s">
        <v>225</v>
      </c>
      <c r="BM417" s="227" t="s">
        <v>3452</v>
      </c>
    </row>
    <row r="418" s="2" customFormat="1">
      <c r="A418" s="40"/>
      <c r="B418" s="41"/>
      <c r="C418" s="42"/>
      <c r="D418" s="229" t="s">
        <v>227</v>
      </c>
      <c r="E418" s="42"/>
      <c r="F418" s="230" t="s">
        <v>2588</v>
      </c>
      <c r="G418" s="42"/>
      <c r="H418" s="42"/>
      <c r="I418" s="231"/>
      <c r="J418" s="42"/>
      <c r="K418" s="42"/>
      <c r="L418" s="46"/>
      <c r="M418" s="232"/>
      <c r="N418" s="233"/>
      <c r="O418" s="86"/>
      <c r="P418" s="86"/>
      <c r="Q418" s="86"/>
      <c r="R418" s="86"/>
      <c r="S418" s="86"/>
      <c r="T418" s="87"/>
      <c r="U418" s="40"/>
      <c r="V418" s="40"/>
      <c r="W418" s="40"/>
      <c r="X418" s="40"/>
      <c r="Y418" s="40"/>
      <c r="Z418" s="40"/>
      <c r="AA418" s="40"/>
      <c r="AB418" s="40"/>
      <c r="AC418" s="40"/>
      <c r="AD418" s="40"/>
      <c r="AE418" s="40"/>
      <c r="AT418" s="19" t="s">
        <v>227</v>
      </c>
      <c r="AU418" s="19" t="s">
        <v>86</v>
      </c>
    </row>
    <row r="419" s="2" customFormat="1">
      <c r="A419" s="40"/>
      <c r="B419" s="41"/>
      <c r="C419" s="42"/>
      <c r="D419" s="234" t="s">
        <v>229</v>
      </c>
      <c r="E419" s="42"/>
      <c r="F419" s="235" t="s">
        <v>2589</v>
      </c>
      <c r="G419" s="42"/>
      <c r="H419" s="42"/>
      <c r="I419" s="231"/>
      <c r="J419" s="42"/>
      <c r="K419" s="42"/>
      <c r="L419" s="46"/>
      <c r="M419" s="232"/>
      <c r="N419" s="233"/>
      <c r="O419" s="86"/>
      <c r="P419" s="86"/>
      <c r="Q419" s="86"/>
      <c r="R419" s="86"/>
      <c r="S419" s="86"/>
      <c r="T419" s="87"/>
      <c r="U419" s="40"/>
      <c r="V419" s="40"/>
      <c r="W419" s="40"/>
      <c r="X419" s="40"/>
      <c r="Y419" s="40"/>
      <c r="Z419" s="40"/>
      <c r="AA419" s="40"/>
      <c r="AB419" s="40"/>
      <c r="AC419" s="40"/>
      <c r="AD419" s="40"/>
      <c r="AE419" s="40"/>
      <c r="AT419" s="19" t="s">
        <v>229</v>
      </c>
      <c r="AU419" s="19" t="s">
        <v>86</v>
      </c>
    </row>
    <row r="420" s="13" customFormat="1">
      <c r="A420" s="13"/>
      <c r="B420" s="236"/>
      <c r="C420" s="237"/>
      <c r="D420" s="229" t="s">
        <v>231</v>
      </c>
      <c r="E420" s="238" t="s">
        <v>19</v>
      </c>
      <c r="F420" s="239" t="s">
        <v>375</v>
      </c>
      <c r="G420" s="237"/>
      <c r="H420" s="238" t="s">
        <v>19</v>
      </c>
      <c r="I420" s="240"/>
      <c r="J420" s="237"/>
      <c r="K420" s="237"/>
      <c r="L420" s="241"/>
      <c r="M420" s="242"/>
      <c r="N420" s="243"/>
      <c r="O420" s="243"/>
      <c r="P420" s="243"/>
      <c r="Q420" s="243"/>
      <c r="R420" s="243"/>
      <c r="S420" s="243"/>
      <c r="T420" s="244"/>
      <c r="U420" s="13"/>
      <c r="V420" s="13"/>
      <c r="W420" s="13"/>
      <c r="X420" s="13"/>
      <c r="Y420" s="13"/>
      <c r="Z420" s="13"/>
      <c r="AA420" s="13"/>
      <c r="AB420" s="13"/>
      <c r="AC420" s="13"/>
      <c r="AD420" s="13"/>
      <c r="AE420" s="13"/>
      <c r="AT420" s="245" t="s">
        <v>231</v>
      </c>
      <c r="AU420" s="245" t="s">
        <v>86</v>
      </c>
      <c r="AV420" s="13" t="s">
        <v>84</v>
      </c>
      <c r="AW420" s="13" t="s">
        <v>37</v>
      </c>
      <c r="AX420" s="13" t="s">
        <v>76</v>
      </c>
      <c r="AY420" s="245" t="s">
        <v>219</v>
      </c>
    </row>
    <row r="421" s="14" customFormat="1">
      <c r="A421" s="14"/>
      <c r="B421" s="246"/>
      <c r="C421" s="247"/>
      <c r="D421" s="229" t="s">
        <v>231</v>
      </c>
      <c r="E421" s="248" t="s">
        <v>19</v>
      </c>
      <c r="F421" s="249" t="s">
        <v>3453</v>
      </c>
      <c r="G421" s="247"/>
      <c r="H421" s="250">
        <v>143.11000000000001</v>
      </c>
      <c r="I421" s="251"/>
      <c r="J421" s="247"/>
      <c r="K421" s="247"/>
      <c r="L421" s="252"/>
      <c r="M421" s="253"/>
      <c r="N421" s="254"/>
      <c r="O421" s="254"/>
      <c r="P421" s="254"/>
      <c r="Q421" s="254"/>
      <c r="R421" s="254"/>
      <c r="S421" s="254"/>
      <c r="T421" s="255"/>
      <c r="U421" s="14"/>
      <c r="V421" s="14"/>
      <c r="W421" s="14"/>
      <c r="X421" s="14"/>
      <c r="Y421" s="14"/>
      <c r="Z421" s="14"/>
      <c r="AA421" s="14"/>
      <c r="AB421" s="14"/>
      <c r="AC421" s="14"/>
      <c r="AD421" s="14"/>
      <c r="AE421" s="14"/>
      <c r="AT421" s="256" t="s">
        <v>231</v>
      </c>
      <c r="AU421" s="256" t="s">
        <v>86</v>
      </c>
      <c r="AV421" s="14" t="s">
        <v>86</v>
      </c>
      <c r="AW421" s="14" t="s">
        <v>37</v>
      </c>
      <c r="AX421" s="14" t="s">
        <v>76</v>
      </c>
      <c r="AY421" s="256" t="s">
        <v>219</v>
      </c>
    </row>
    <row r="422" s="15" customFormat="1">
      <c r="A422" s="15"/>
      <c r="B422" s="257"/>
      <c r="C422" s="258"/>
      <c r="D422" s="229" t="s">
        <v>231</v>
      </c>
      <c r="E422" s="259" t="s">
        <v>2527</v>
      </c>
      <c r="F422" s="260" t="s">
        <v>236</v>
      </c>
      <c r="G422" s="258"/>
      <c r="H422" s="261">
        <v>143.11000000000001</v>
      </c>
      <c r="I422" s="262"/>
      <c r="J422" s="258"/>
      <c r="K422" s="258"/>
      <c r="L422" s="263"/>
      <c r="M422" s="264"/>
      <c r="N422" s="265"/>
      <c r="O422" s="265"/>
      <c r="P422" s="265"/>
      <c r="Q422" s="265"/>
      <c r="R422" s="265"/>
      <c r="S422" s="265"/>
      <c r="T422" s="266"/>
      <c r="U422" s="15"/>
      <c r="V422" s="15"/>
      <c r="W422" s="15"/>
      <c r="X422" s="15"/>
      <c r="Y422" s="15"/>
      <c r="Z422" s="15"/>
      <c r="AA422" s="15"/>
      <c r="AB422" s="15"/>
      <c r="AC422" s="15"/>
      <c r="AD422" s="15"/>
      <c r="AE422" s="15"/>
      <c r="AT422" s="267" t="s">
        <v>231</v>
      </c>
      <c r="AU422" s="267" t="s">
        <v>86</v>
      </c>
      <c r="AV422" s="15" t="s">
        <v>225</v>
      </c>
      <c r="AW422" s="15" t="s">
        <v>37</v>
      </c>
      <c r="AX422" s="15" t="s">
        <v>84</v>
      </c>
      <c r="AY422" s="267" t="s">
        <v>219</v>
      </c>
    </row>
    <row r="423" s="12" customFormat="1" ht="22.8" customHeight="1">
      <c r="A423" s="12"/>
      <c r="B423" s="200"/>
      <c r="C423" s="201"/>
      <c r="D423" s="202" t="s">
        <v>75</v>
      </c>
      <c r="E423" s="214" t="s">
        <v>300</v>
      </c>
      <c r="F423" s="214" t="s">
        <v>368</v>
      </c>
      <c r="G423" s="201"/>
      <c r="H423" s="201"/>
      <c r="I423" s="204"/>
      <c r="J423" s="215">
        <f>BK423</f>
        <v>0</v>
      </c>
      <c r="K423" s="201"/>
      <c r="L423" s="206"/>
      <c r="M423" s="207"/>
      <c r="N423" s="208"/>
      <c r="O423" s="208"/>
      <c r="P423" s="209">
        <f>SUM(P424:P566)</f>
        <v>0</v>
      </c>
      <c r="Q423" s="208"/>
      <c r="R423" s="209">
        <f>SUM(R424:R566)</f>
        <v>7.6781850799999996</v>
      </c>
      <c r="S423" s="208"/>
      <c r="T423" s="210">
        <f>SUM(T424:T566)</f>
        <v>0.20000000000000001</v>
      </c>
      <c r="U423" s="12"/>
      <c r="V423" s="12"/>
      <c r="W423" s="12"/>
      <c r="X423" s="12"/>
      <c r="Y423" s="12"/>
      <c r="Z423" s="12"/>
      <c r="AA423" s="12"/>
      <c r="AB423" s="12"/>
      <c r="AC423" s="12"/>
      <c r="AD423" s="12"/>
      <c r="AE423" s="12"/>
      <c r="AR423" s="211" t="s">
        <v>84</v>
      </c>
      <c r="AT423" s="212" t="s">
        <v>75</v>
      </c>
      <c r="AU423" s="212" t="s">
        <v>84</v>
      </c>
      <c r="AY423" s="211" t="s">
        <v>219</v>
      </c>
      <c r="BK423" s="213">
        <f>SUM(BK424:BK566)</f>
        <v>0</v>
      </c>
    </row>
    <row r="424" s="2" customFormat="1" ht="24.15" customHeight="1">
      <c r="A424" s="40"/>
      <c r="B424" s="41"/>
      <c r="C424" s="216" t="s">
        <v>1871</v>
      </c>
      <c r="D424" s="216" t="s">
        <v>221</v>
      </c>
      <c r="E424" s="217" t="s">
        <v>3454</v>
      </c>
      <c r="F424" s="218" t="s">
        <v>3455</v>
      </c>
      <c r="G424" s="219" t="s">
        <v>158</v>
      </c>
      <c r="H424" s="220">
        <v>16.699999999999999</v>
      </c>
      <c r="I424" s="221"/>
      <c r="J424" s="222">
        <f>ROUND(I424*H424,2)</f>
        <v>0</v>
      </c>
      <c r="K424" s="218" t="s">
        <v>224</v>
      </c>
      <c r="L424" s="46"/>
      <c r="M424" s="223" t="s">
        <v>19</v>
      </c>
      <c r="N424" s="224" t="s">
        <v>47</v>
      </c>
      <c r="O424" s="86"/>
      <c r="P424" s="225">
        <f>O424*H424</f>
        <v>0</v>
      </c>
      <c r="Q424" s="225">
        <v>0.00017000000000000001</v>
      </c>
      <c r="R424" s="225">
        <f>Q424*H424</f>
        <v>0.0028389999999999999</v>
      </c>
      <c r="S424" s="225">
        <v>0</v>
      </c>
      <c r="T424" s="226">
        <f>S424*H424</f>
        <v>0</v>
      </c>
      <c r="U424" s="40"/>
      <c r="V424" s="40"/>
      <c r="W424" s="40"/>
      <c r="X424" s="40"/>
      <c r="Y424" s="40"/>
      <c r="Z424" s="40"/>
      <c r="AA424" s="40"/>
      <c r="AB424" s="40"/>
      <c r="AC424" s="40"/>
      <c r="AD424" s="40"/>
      <c r="AE424" s="40"/>
      <c r="AR424" s="227" t="s">
        <v>225</v>
      </c>
      <c r="AT424" s="227" t="s">
        <v>221</v>
      </c>
      <c r="AU424" s="227" t="s">
        <v>86</v>
      </c>
      <c r="AY424" s="19" t="s">
        <v>219</v>
      </c>
      <c r="BE424" s="228">
        <f>IF(N424="základní",J424,0)</f>
        <v>0</v>
      </c>
      <c r="BF424" s="228">
        <f>IF(N424="snížená",J424,0)</f>
        <v>0</v>
      </c>
      <c r="BG424" s="228">
        <f>IF(N424="zákl. přenesená",J424,0)</f>
        <v>0</v>
      </c>
      <c r="BH424" s="228">
        <f>IF(N424="sníž. přenesená",J424,0)</f>
        <v>0</v>
      </c>
      <c r="BI424" s="228">
        <f>IF(N424="nulová",J424,0)</f>
        <v>0</v>
      </c>
      <c r="BJ424" s="19" t="s">
        <v>84</v>
      </c>
      <c r="BK424" s="228">
        <f>ROUND(I424*H424,2)</f>
        <v>0</v>
      </c>
      <c r="BL424" s="19" t="s">
        <v>225</v>
      </c>
      <c r="BM424" s="227" t="s">
        <v>3456</v>
      </c>
    </row>
    <row r="425" s="2" customFormat="1">
      <c r="A425" s="40"/>
      <c r="B425" s="41"/>
      <c r="C425" s="42"/>
      <c r="D425" s="229" t="s">
        <v>227</v>
      </c>
      <c r="E425" s="42"/>
      <c r="F425" s="230" t="s">
        <v>3457</v>
      </c>
      <c r="G425" s="42"/>
      <c r="H425" s="42"/>
      <c r="I425" s="231"/>
      <c r="J425" s="42"/>
      <c r="K425" s="42"/>
      <c r="L425" s="46"/>
      <c r="M425" s="232"/>
      <c r="N425" s="233"/>
      <c r="O425" s="86"/>
      <c r="P425" s="86"/>
      <c r="Q425" s="86"/>
      <c r="R425" s="86"/>
      <c r="S425" s="86"/>
      <c r="T425" s="87"/>
      <c r="U425" s="40"/>
      <c r="V425" s="40"/>
      <c r="W425" s="40"/>
      <c r="X425" s="40"/>
      <c r="Y425" s="40"/>
      <c r="Z425" s="40"/>
      <c r="AA425" s="40"/>
      <c r="AB425" s="40"/>
      <c r="AC425" s="40"/>
      <c r="AD425" s="40"/>
      <c r="AE425" s="40"/>
      <c r="AT425" s="19" t="s">
        <v>227</v>
      </c>
      <c r="AU425" s="19" t="s">
        <v>86</v>
      </c>
    </row>
    <row r="426" s="2" customFormat="1">
      <c r="A426" s="40"/>
      <c r="B426" s="41"/>
      <c r="C426" s="42"/>
      <c r="D426" s="234" t="s">
        <v>229</v>
      </c>
      <c r="E426" s="42"/>
      <c r="F426" s="235" t="s">
        <v>3458</v>
      </c>
      <c r="G426" s="42"/>
      <c r="H426" s="42"/>
      <c r="I426" s="231"/>
      <c r="J426" s="42"/>
      <c r="K426" s="42"/>
      <c r="L426" s="46"/>
      <c r="M426" s="232"/>
      <c r="N426" s="233"/>
      <c r="O426" s="86"/>
      <c r="P426" s="86"/>
      <c r="Q426" s="86"/>
      <c r="R426" s="86"/>
      <c r="S426" s="86"/>
      <c r="T426" s="87"/>
      <c r="U426" s="40"/>
      <c r="V426" s="40"/>
      <c r="W426" s="40"/>
      <c r="X426" s="40"/>
      <c r="Y426" s="40"/>
      <c r="Z426" s="40"/>
      <c r="AA426" s="40"/>
      <c r="AB426" s="40"/>
      <c r="AC426" s="40"/>
      <c r="AD426" s="40"/>
      <c r="AE426" s="40"/>
      <c r="AT426" s="19" t="s">
        <v>229</v>
      </c>
      <c r="AU426" s="19" t="s">
        <v>86</v>
      </c>
    </row>
    <row r="427" s="13" customFormat="1">
      <c r="A427" s="13"/>
      <c r="B427" s="236"/>
      <c r="C427" s="237"/>
      <c r="D427" s="229" t="s">
        <v>231</v>
      </c>
      <c r="E427" s="238" t="s">
        <v>19</v>
      </c>
      <c r="F427" s="239" t="s">
        <v>3459</v>
      </c>
      <c r="G427" s="237"/>
      <c r="H427" s="238" t="s">
        <v>19</v>
      </c>
      <c r="I427" s="240"/>
      <c r="J427" s="237"/>
      <c r="K427" s="237"/>
      <c r="L427" s="241"/>
      <c r="M427" s="242"/>
      <c r="N427" s="243"/>
      <c r="O427" s="243"/>
      <c r="P427" s="243"/>
      <c r="Q427" s="243"/>
      <c r="R427" s="243"/>
      <c r="S427" s="243"/>
      <c r="T427" s="244"/>
      <c r="U427" s="13"/>
      <c r="V427" s="13"/>
      <c r="W427" s="13"/>
      <c r="X427" s="13"/>
      <c r="Y427" s="13"/>
      <c r="Z427" s="13"/>
      <c r="AA427" s="13"/>
      <c r="AB427" s="13"/>
      <c r="AC427" s="13"/>
      <c r="AD427" s="13"/>
      <c r="AE427" s="13"/>
      <c r="AT427" s="245" t="s">
        <v>231</v>
      </c>
      <c r="AU427" s="245" t="s">
        <v>86</v>
      </c>
      <c r="AV427" s="13" t="s">
        <v>84</v>
      </c>
      <c r="AW427" s="13" t="s">
        <v>37</v>
      </c>
      <c r="AX427" s="13" t="s">
        <v>76</v>
      </c>
      <c r="AY427" s="245" t="s">
        <v>219</v>
      </c>
    </row>
    <row r="428" s="14" customFormat="1">
      <c r="A428" s="14"/>
      <c r="B428" s="246"/>
      <c r="C428" s="247"/>
      <c r="D428" s="229" t="s">
        <v>231</v>
      </c>
      <c r="E428" s="248" t="s">
        <v>19</v>
      </c>
      <c r="F428" s="249" t="s">
        <v>3148</v>
      </c>
      <c r="G428" s="247"/>
      <c r="H428" s="250">
        <v>16.699999999999999</v>
      </c>
      <c r="I428" s="251"/>
      <c r="J428" s="247"/>
      <c r="K428" s="247"/>
      <c r="L428" s="252"/>
      <c r="M428" s="253"/>
      <c r="N428" s="254"/>
      <c r="O428" s="254"/>
      <c r="P428" s="254"/>
      <c r="Q428" s="254"/>
      <c r="R428" s="254"/>
      <c r="S428" s="254"/>
      <c r="T428" s="255"/>
      <c r="U428" s="14"/>
      <c r="V428" s="14"/>
      <c r="W428" s="14"/>
      <c r="X428" s="14"/>
      <c r="Y428" s="14"/>
      <c r="Z428" s="14"/>
      <c r="AA428" s="14"/>
      <c r="AB428" s="14"/>
      <c r="AC428" s="14"/>
      <c r="AD428" s="14"/>
      <c r="AE428" s="14"/>
      <c r="AT428" s="256" t="s">
        <v>231</v>
      </c>
      <c r="AU428" s="256" t="s">
        <v>86</v>
      </c>
      <c r="AV428" s="14" t="s">
        <v>86</v>
      </c>
      <c r="AW428" s="14" t="s">
        <v>37</v>
      </c>
      <c r="AX428" s="14" t="s">
        <v>76</v>
      </c>
      <c r="AY428" s="256" t="s">
        <v>219</v>
      </c>
    </row>
    <row r="429" s="15" customFormat="1">
      <c r="A429" s="15"/>
      <c r="B429" s="257"/>
      <c r="C429" s="258"/>
      <c r="D429" s="229" t="s">
        <v>231</v>
      </c>
      <c r="E429" s="259" t="s">
        <v>3146</v>
      </c>
      <c r="F429" s="260" t="s">
        <v>236</v>
      </c>
      <c r="G429" s="258"/>
      <c r="H429" s="261">
        <v>16.699999999999999</v>
      </c>
      <c r="I429" s="262"/>
      <c r="J429" s="258"/>
      <c r="K429" s="258"/>
      <c r="L429" s="263"/>
      <c r="M429" s="264"/>
      <c r="N429" s="265"/>
      <c r="O429" s="265"/>
      <c r="P429" s="265"/>
      <c r="Q429" s="265"/>
      <c r="R429" s="265"/>
      <c r="S429" s="265"/>
      <c r="T429" s="266"/>
      <c r="U429" s="15"/>
      <c r="V429" s="15"/>
      <c r="W429" s="15"/>
      <c r="X429" s="15"/>
      <c r="Y429" s="15"/>
      <c r="Z429" s="15"/>
      <c r="AA429" s="15"/>
      <c r="AB429" s="15"/>
      <c r="AC429" s="15"/>
      <c r="AD429" s="15"/>
      <c r="AE429" s="15"/>
      <c r="AT429" s="267" t="s">
        <v>231</v>
      </c>
      <c r="AU429" s="267" t="s">
        <v>86</v>
      </c>
      <c r="AV429" s="15" t="s">
        <v>225</v>
      </c>
      <c r="AW429" s="15" t="s">
        <v>37</v>
      </c>
      <c r="AX429" s="15" t="s">
        <v>84</v>
      </c>
      <c r="AY429" s="267" t="s">
        <v>219</v>
      </c>
    </row>
    <row r="430" s="2" customFormat="1" ht="16.5" customHeight="1">
      <c r="A430" s="40"/>
      <c r="B430" s="41"/>
      <c r="C430" s="283" t="s">
        <v>1877</v>
      </c>
      <c r="D430" s="283" t="s">
        <v>623</v>
      </c>
      <c r="E430" s="284" t="s">
        <v>3460</v>
      </c>
      <c r="F430" s="285" t="s">
        <v>3461</v>
      </c>
      <c r="G430" s="286" t="s">
        <v>158</v>
      </c>
      <c r="H430" s="287">
        <v>16.867000000000001</v>
      </c>
      <c r="I430" s="288"/>
      <c r="J430" s="289">
        <f>ROUND(I430*H430,2)</f>
        <v>0</v>
      </c>
      <c r="K430" s="285" t="s">
        <v>224</v>
      </c>
      <c r="L430" s="290"/>
      <c r="M430" s="291" t="s">
        <v>19</v>
      </c>
      <c r="N430" s="292" t="s">
        <v>47</v>
      </c>
      <c r="O430" s="86"/>
      <c r="P430" s="225">
        <f>O430*H430</f>
        <v>0</v>
      </c>
      <c r="Q430" s="225">
        <v>0.188</v>
      </c>
      <c r="R430" s="225">
        <f>Q430*H430</f>
        <v>3.1709960000000001</v>
      </c>
      <c r="S430" s="225">
        <v>0</v>
      </c>
      <c r="T430" s="226">
        <f>S430*H430</f>
        <v>0</v>
      </c>
      <c r="U430" s="40"/>
      <c r="V430" s="40"/>
      <c r="W430" s="40"/>
      <c r="X430" s="40"/>
      <c r="Y430" s="40"/>
      <c r="Z430" s="40"/>
      <c r="AA430" s="40"/>
      <c r="AB430" s="40"/>
      <c r="AC430" s="40"/>
      <c r="AD430" s="40"/>
      <c r="AE430" s="40"/>
      <c r="AR430" s="227" t="s">
        <v>300</v>
      </c>
      <c r="AT430" s="227" t="s">
        <v>623</v>
      </c>
      <c r="AU430" s="227" t="s">
        <v>86</v>
      </c>
      <c r="AY430" s="19" t="s">
        <v>219</v>
      </c>
      <c r="BE430" s="228">
        <f>IF(N430="základní",J430,0)</f>
        <v>0</v>
      </c>
      <c r="BF430" s="228">
        <f>IF(N430="snížená",J430,0)</f>
        <v>0</v>
      </c>
      <c r="BG430" s="228">
        <f>IF(N430="zákl. přenesená",J430,0)</f>
        <v>0</v>
      </c>
      <c r="BH430" s="228">
        <f>IF(N430="sníž. přenesená",J430,0)</f>
        <v>0</v>
      </c>
      <c r="BI430" s="228">
        <f>IF(N430="nulová",J430,0)</f>
        <v>0</v>
      </c>
      <c r="BJ430" s="19" t="s">
        <v>84</v>
      </c>
      <c r="BK430" s="228">
        <f>ROUND(I430*H430,2)</f>
        <v>0</v>
      </c>
      <c r="BL430" s="19" t="s">
        <v>225</v>
      </c>
      <c r="BM430" s="227" t="s">
        <v>3462</v>
      </c>
    </row>
    <row r="431" s="2" customFormat="1">
      <c r="A431" s="40"/>
      <c r="B431" s="41"/>
      <c r="C431" s="42"/>
      <c r="D431" s="229" t="s">
        <v>227</v>
      </c>
      <c r="E431" s="42"/>
      <c r="F431" s="230" t="s">
        <v>3461</v>
      </c>
      <c r="G431" s="42"/>
      <c r="H431" s="42"/>
      <c r="I431" s="231"/>
      <c r="J431" s="42"/>
      <c r="K431" s="42"/>
      <c r="L431" s="46"/>
      <c r="M431" s="232"/>
      <c r="N431" s="233"/>
      <c r="O431" s="86"/>
      <c r="P431" s="86"/>
      <c r="Q431" s="86"/>
      <c r="R431" s="86"/>
      <c r="S431" s="86"/>
      <c r="T431" s="87"/>
      <c r="U431" s="40"/>
      <c r="V431" s="40"/>
      <c r="W431" s="40"/>
      <c r="X431" s="40"/>
      <c r="Y431" s="40"/>
      <c r="Z431" s="40"/>
      <c r="AA431" s="40"/>
      <c r="AB431" s="40"/>
      <c r="AC431" s="40"/>
      <c r="AD431" s="40"/>
      <c r="AE431" s="40"/>
      <c r="AT431" s="19" t="s">
        <v>227</v>
      </c>
      <c r="AU431" s="19" t="s">
        <v>86</v>
      </c>
    </row>
    <row r="432" s="14" customFormat="1">
      <c r="A432" s="14"/>
      <c r="B432" s="246"/>
      <c r="C432" s="247"/>
      <c r="D432" s="229" t="s">
        <v>231</v>
      </c>
      <c r="E432" s="248" t="s">
        <v>19</v>
      </c>
      <c r="F432" s="249" t="s">
        <v>3146</v>
      </c>
      <c r="G432" s="247"/>
      <c r="H432" s="250">
        <v>16.699999999999999</v>
      </c>
      <c r="I432" s="251"/>
      <c r="J432" s="247"/>
      <c r="K432" s="247"/>
      <c r="L432" s="252"/>
      <c r="M432" s="253"/>
      <c r="N432" s="254"/>
      <c r="O432" s="254"/>
      <c r="P432" s="254"/>
      <c r="Q432" s="254"/>
      <c r="R432" s="254"/>
      <c r="S432" s="254"/>
      <c r="T432" s="255"/>
      <c r="U432" s="14"/>
      <c r="V432" s="14"/>
      <c r="W432" s="14"/>
      <c r="X432" s="14"/>
      <c r="Y432" s="14"/>
      <c r="Z432" s="14"/>
      <c r="AA432" s="14"/>
      <c r="AB432" s="14"/>
      <c r="AC432" s="14"/>
      <c r="AD432" s="14"/>
      <c r="AE432" s="14"/>
      <c r="AT432" s="256" t="s">
        <v>231</v>
      </c>
      <c r="AU432" s="256" t="s">
        <v>86</v>
      </c>
      <c r="AV432" s="14" t="s">
        <v>86</v>
      </c>
      <c r="AW432" s="14" t="s">
        <v>37</v>
      </c>
      <c r="AX432" s="14" t="s">
        <v>84</v>
      </c>
      <c r="AY432" s="256" t="s">
        <v>219</v>
      </c>
    </row>
    <row r="433" s="14" customFormat="1">
      <c r="A433" s="14"/>
      <c r="B433" s="246"/>
      <c r="C433" s="247"/>
      <c r="D433" s="229" t="s">
        <v>231</v>
      </c>
      <c r="E433" s="247"/>
      <c r="F433" s="249" t="s">
        <v>3463</v>
      </c>
      <c r="G433" s="247"/>
      <c r="H433" s="250">
        <v>16.867000000000001</v>
      </c>
      <c r="I433" s="251"/>
      <c r="J433" s="247"/>
      <c r="K433" s="247"/>
      <c r="L433" s="252"/>
      <c r="M433" s="253"/>
      <c r="N433" s="254"/>
      <c r="O433" s="254"/>
      <c r="P433" s="254"/>
      <c r="Q433" s="254"/>
      <c r="R433" s="254"/>
      <c r="S433" s="254"/>
      <c r="T433" s="255"/>
      <c r="U433" s="14"/>
      <c r="V433" s="14"/>
      <c r="W433" s="14"/>
      <c r="X433" s="14"/>
      <c r="Y433" s="14"/>
      <c r="Z433" s="14"/>
      <c r="AA433" s="14"/>
      <c r="AB433" s="14"/>
      <c r="AC433" s="14"/>
      <c r="AD433" s="14"/>
      <c r="AE433" s="14"/>
      <c r="AT433" s="256" t="s">
        <v>231</v>
      </c>
      <c r="AU433" s="256" t="s">
        <v>86</v>
      </c>
      <c r="AV433" s="14" t="s">
        <v>86</v>
      </c>
      <c r="AW433" s="14" t="s">
        <v>4</v>
      </c>
      <c r="AX433" s="14" t="s">
        <v>84</v>
      </c>
      <c r="AY433" s="256" t="s">
        <v>219</v>
      </c>
    </row>
    <row r="434" s="2" customFormat="1" ht="16.5" customHeight="1">
      <c r="A434" s="40"/>
      <c r="B434" s="41"/>
      <c r="C434" s="216" t="s">
        <v>1882</v>
      </c>
      <c r="D434" s="216" t="s">
        <v>221</v>
      </c>
      <c r="E434" s="217" t="s">
        <v>3464</v>
      </c>
      <c r="F434" s="218" t="s">
        <v>3465</v>
      </c>
      <c r="G434" s="219" t="s">
        <v>517</v>
      </c>
      <c r="H434" s="220">
        <v>1</v>
      </c>
      <c r="I434" s="221"/>
      <c r="J434" s="222">
        <f>ROUND(I434*H434,2)</f>
        <v>0</v>
      </c>
      <c r="K434" s="218" t="s">
        <v>224</v>
      </c>
      <c r="L434" s="46"/>
      <c r="M434" s="223" t="s">
        <v>19</v>
      </c>
      <c r="N434" s="224" t="s">
        <v>47</v>
      </c>
      <c r="O434" s="86"/>
      <c r="P434" s="225">
        <f>O434*H434</f>
        <v>0</v>
      </c>
      <c r="Q434" s="225">
        <v>0.12723000000000001</v>
      </c>
      <c r="R434" s="225">
        <f>Q434*H434</f>
        <v>0.12723000000000001</v>
      </c>
      <c r="S434" s="225">
        <v>0</v>
      </c>
      <c r="T434" s="226">
        <f>S434*H434</f>
        <v>0</v>
      </c>
      <c r="U434" s="40"/>
      <c r="V434" s="40"/>
      <c r="W434" s="40"/>
      <c r="X434" s="40"/>
      <c r="Y434" s="40"/>
      <c r="Z434" s="40"/>
      <c r="AA434" s="40"/>
      <c r="AB434" s="40"/>
      <c r="AC434" s="40"/>
      <c r="AD434" s="40"/>
      <c r="AE434" s="40"/>
      <c r="AR434" s="227" t="s">
        <v>225</v>
      </c>
      <c r="AT434" s="227" t="s">
        <v>221</v>
      </c>
      <c r="AU434" s="227" t="s">
        <v>86</v>
      </c>
      <c r="AY434" s="19" t="s">
        <v>219</v>
      </c>
      <c r="BE434" s="228">
        <f>IF(N434="základní",J434,0)</f>
        <v>0</v>
      </c>
      <c r="BF434" s="228">
        <f>IF(N434="snížená",J434,0)</f>
        <v>0</v>
      </c>
      <c r="BG434" s="228">
        <f>IF(N434="zákl. přenesená",J434,0)</f>
        <v>0</v>
      </c>
      <c r="BH434" s="228">
        <f>IF(N434="sníž. přenesená",J434,0)</f>
        <v>0</v>
      </c>
      <c r="BI434" s="228">
        <f>IF(N434="nulová",J434,0)</f>
        <v>0</v>
      </c>
      <c r="BJ434" s="19" t="s">
        <v>84</v>
      </c>
      <c r="BK434" s="228">
        <f>ROUND(I434*H434,2)</f>
        <v>0</v>
      </c>
      <c r="BL434" s="19" t="s">
        <v>225</v>
      </c>
      <c r="BM434" s="227" t="s">
        <v>3466</v>
      </c>
    </row>
    <row r="435" s="2" customFormat="1">
      <c r="A435" s="40"/>
      <c r="B435" s="41"/>
      <c r="C435" s="42"/>
      <c r="D435" s="229" t="s">
        <v>227</v>
      </c>
      <c r="E435" s="42"/>
      <c r="F435" s="230" t="s">
        <v>3467</v>
      </c>
      <c r="G435" s="42"/>
      <c r="H435" s="42"/>
      <c r="I435" s="231"/>
      <c r="J435" s="42"/>
      <c r="K435" s="42"/>
      <c r="L435" s="46"/>
      <c r="M435" s="232"/>
      <c r="N435" s="233"/>
      <c r="O435" s="86"/>
      <c r="P435" s="86"/>
      <c r="Q435" s="86"/>
      <c r="R435" s="86"/>
      <c r="S435" s="86"/>
      <c r="T435" s="87"/>
      <c r="U435" s="40"/>
      <c r="V435" s="40"/>
      <c r="W435" s="40"/>
      <c r="X435" s="40"/>
      <c r="Y435" s="40"/>
      <c r="Z435" s="40"/>
      <c r="AA435" s="40"/>
      <c r="AB435" s="40"/>
      <c r="AC435" s="40"/>
      <c r="AD435" s="40"/>
      <c r="AE435" s="40"/>
      <c r="AT435" s="19" t="s">
        <v>227</v>
      </c>
      <c r="AU435" s="19" t="s">
        <v>86</v>
      </c>
    </row>
    <row r="436" s="2" customFormat="1">
      <c r="A436" s="40"/>
      <c r="B436" s="41"/>
      <c r="C436" s="42"/>
      <c r="D436" s="234" t="s">
        <v>229</v>
      </c>
      <c r="E436" s="42"/>
      <c r="F436" s="235" t="s">
        <v>3468</v>
      </c>
      <c r="G436" s="42"/>
      <c r="H436" s="42"/>
      <c r="I436" s="231"/>
      <c r="J436" s="42"/>
      <c r="K436" s="42"/>
      <c r="L436" s="46"/>
      <c r="M436" s="232"/>
      <c r="N436" s="233"/>
      <c r="O436" s="86"/>
      <c r="P436" s="86"/>
      <c r="Q436" s="86"/>
      <c r="R436" s="86"/>
      <c r="S436" s="86"/>
      <c r="T436" s="87"/>
      <c r="U436" s="40"/>
      <c r="V436" s="40"/>
      <c r="W436" s="40"/>
      <c r="X436" s="40"/>
      <c r="Y436" s="40"/>
      <c r="Z436" s="40"/>
      <c r="AA436" s="40"/>
      <c r="AB436" s="40"/>
      <c r="AC436" s="40"/>
      <c r="AD436" s="40"/>
      <c r="AE436" s="40"/>
      <c r="AT436" s="19" t="s">
        <v>229</v>
      </c>
      <c r="AU436" s="19" t="s">
        <v>86</v>
      </c>
    </row>
    <row r="437" s="14" customFormat="1">
      <c r="A437" s="14"/>
      <c r="B437" s="246"/>
      <c r="C437" s="247"/>
      <c r="D437" s="229" t="s">
        <v>231</v>
      </c>
      <c r="E437" s="248" t="s">
        <v>19</v>
      </c>
      <c r="F437" s="249" t="s">
        <v>3129</v>
      </c>
      <c r="G437" s="247"/>
      <c r="H437" s="250">
        <v>1</v>
      </c>
      <c r="I437" s="251"/>
      <c r="J437" s="247"/>
      <c r="K437" s="247"/>
      <c r="L437" s="252"/>
      <c r="M437" s="253"/>
      <c r="N437" s="254"/>
      <c r="O437" s="254"/>
      <c r="P437" s="254"/>
      <c r="Q437" s="254"/>
      <c r="R437" s="254"/>
      <c r="S437" s="254"/>
      <c r="T437" s="255"/>
      <c r="U437" s="14"/>
      <c r="V437" s="14"/>
      <c r="W437" s="14"/>
      <c r="X437" s="14"/>
      <c r="Y437" s="14"/>
      <c r="Z437" s="14"/>
      <c r="AA437" s="14"/>
      <c r="AB437" s="14"/>
      <c r="AC437" s="14"/>
      <c r="AD437" s="14"/>
      <c r="AE437" s="14"/>
      <c r="AT437" s="256" t="s">
        <v>231</v>
      </c>
      <c r="AU437" s="256" t="s">
        <v>86</v>
      </c>
      <c r="AV437" s="14" t="s">
        <v>86</v>
      </c>
      <c r="AW437" s="14" t="s">
        <v>37</v>
      </c>
      <c r="AX437" s="14" t="s">
        <v>84</v>
      </c>
      <c r="AY437" s="256" t="s">
        <v>219</v>
      </c>
    </row>
    <row r="438" s="2" customFormat="1" ht="16.5" customHeight="1">
      <c r="A438" s="40"/>
      <c r="B438" s="41"/>
      <c r="C438" s="283" t="s">
        <v>1887</v>
      </c>
      <c r="D438" s="283" t="s">
        <v>623</v>
      </c>
      <c r="E438" s="284" t="s">
        <v>3469</v>
      </c>
      <c r="F438" s="285" t="s">
        <v>3470</v>
      </c>
      <c r="G438" s="286" t="s">
        <v>517</v>
      </c>
      <c r="H438" s="287">
        <v>1</v>
      </c>
      <c r="I438" s="288"/>
      <c r="J438" s="289">
        <f>ROUND(I438*H438,2)</f>
        <v>0</v>
      </c>
      <c r="K438" s="285" t="s">
        <v>224</v>
      </c>
      <c r="L438" s="290"/>
      <c r="M438" s="291" t="s">
        <v>19</v>
      </c>
      <c r="N438" s="292" t="s">
        <v>47</v>
      </c>
      <c r="O438" s="86"/>
      <c r="P438" s="225">
        <f>O438*H438</f>
        <v>0</v>
      </c>
      <c r="Q438" s="225">
        <v>0.0050000000000000001</v>
      </c>
      <c r="R438" s="225">
        <f>Q438*H438</f>
        <v>0.0050000000000000001</v>
      </c>
      <c r="S438" s="225">
        <v>0</v>
      </c>
      <c r="T438" s="226">
        <f>S438*H438</f>
        <v>0</v>
      </c>
      <c r="U438" s="40"/>
      <c r="V438" s="40"/>
      <c r="W438" s="40"/>
      <c r="X438" s="40"/>
      <c r="Y438" s="40"/>
      <c r="Z438" s="40"/>
      <c r="AA438" s="40"/>
      <c r="AB438" s="40"/>
      <c r="AC438" s="40"/>
      <c r="AD438" s="40"/>
      <c r="AE438" s="40"/>
      <c r="AR438" s="227" t="s">
        <v>300</v>
      </c>
      <c r="AT438" s="227" t="s">
        <v>623</v>
      </c>
      <c r="AU438" s="227" t="s">
        <v>86</v>
      </c>
      <c r="AY438" s="19" t="s">
        <v>219</v>
      </c>
      <c r="BE438" s="228">
        <f>IF(N438="základní",J438,0)</f>
        <v>0</v>
      </c>
      <c r="BF438" s="228">
        <f>IF(N438="snížená",J438,0)</f>
        <v>0</v>
      </c>
      <c r="BG438" s="228">
        <f>IF(N438="zákl. přenesená",J438,0)</f>
        <v>0</v>
      </c>
      <c r="BH438" s="228">
        <f>IF(N438="sníž. přenesená",J438,0)</f>
        <v>0</v>
      </c>
      <c r="BI438" s="228">
        <f>IF(N438="nulová",J438,0)</f>
        <v>0</v>
      </c>
      <c r="BJ438" s="19" t="s">
        <v>84</v>
      </c>
      <c r="BK438" s="228">
        <f>ROUND(I438*H438,2)</f>
        <v>0</v>
      </c>
      <c r="BL438" s="19" t="s">
        <v>225</v>
      </c>
      <c r="BM438" s="227" t="s">
        <v>3471</v>
      </c>
    </row>
    <row r="439" s="2" customFormat="1">
      <c r="A439" s="40"/>
      <c r="B439" s="41"/>
      <c r="C439" s="42"/>
      <c r="D439" s="229" t="s">
        <v>227</v>
      </c>
      <c r="E439" s="42"/>
      <c r="F439" s="230" t="s">
        <v>3470</v>
      </c>
      <c r="G439" s="42"/>
      <c r="H439" s="42"/>
      <c r="I439" s="231"/>
      <c r="J439" s="42"/>
      <c r="K439" s="42"/>
      <c r="L439" s="46"/>
      <c r="M439" s="232"/>
      <c r="N439" s="233"/>
      <c r="O439" s="86"/>
      <c r="P439" s="86"/>
      <c r="Q439" s="86"/>
      <c r="R439" s="86"/>
      <c r="S439" s="86"/>
      <c r="T439" s="87"/>
      <c r="U439" s="40"/>
      <c r="V439" s="40"/>
      <c r="W439" s="40"/>
      <c r="X439" s="40"/>
      <c r="Y439" s="40"/>
      <c r="Z439" s="40"/>
      <c r="AA439" s="40"/>
      <c r="AB439" s="40"/>
      <c r="AC439" s="40"/>
      <c r="AD439" s="40"/>
      <c r="AE439" s="40"/>
      <c r="AT439" s="19" t="s">
        <v>227</v>
      </c>
      <c r="AU439" s="19" t="s">
        <v>86</v>
      </c>
    </row>
    <row r="440" s="14" customFormat="1">
      <c r="A440" s="14"/>
      <c r="B440" s="246"/>
      <c r="C440" s="247"/>
      <c r="D440" s="229" t="s">
        <v>231</v>
      </c>
      <c r="E440" s="248" t="s">
        <v>19</v>
      </c>
      <c r="F440" s="249" t="s">
        <v>3129</v>
      </c>
      <c r="G440" s="247"/>
      <c r="H440" s="250">
        <v>1</v>
      </c>
      <c r="I440" s="251"/>
      <c r="J440" s="247"/>
      <c r="K440" s="247"/>
      <c r="L440" s="252"/>
      <c r="M440" s="253"/>
      <c r="N440" s="254"/>
      <c r="O440" s="254"/>
      <c r="P440" s="254"/>
      <c r="Q440" s="254"/>
      <c r="R440" s="254"/>
      <c r="S440" s="254"/>
      <c r="T440" s="255"/>
      <c r="U440" s="14"/>
      <c r="V440" s="14"/>
      <c r="W440" s="14"/>
      <c r="X440" s="14"/>
      <c r="Y440" s="14"/>
      <c r="Z440" s="14"/>
      <c r="AA440" s="14"/>
      <c r="AB440" s="14"/>
      <c r="AC440" s="14"/>
      <c r="AD440" s="14"/>
      <c r="AE440" s="14"/>
      <c r="AT440" s="256" t="s">
        <v>231</v>
      </c>
      <c r="AU440" s="256" t="s">
        <v>86</v>
      </c>
      <c r="AV440" s="14" t="s">
        <v>86</v>
      </c>
      <c r="AW440" s="14" t="s">
        <v>37</v>
      </c>
      <c r="AX440" s="14" t="s">
        <v>84</v>
      </c>
      <c r="AY440" s="256" t="s">
        <v>219</v>
      </c>
    </row>
    <row r="441" s="2" customFormat="1" ht="16.5" customHeight="1">
      <c r="A441" s="40"/>
      <c r="B441" s="41"/>
      <c r="C441" s="283" t="s">
        <v>1898</v>
      </c>
      <c r="D441" s="283" t="s">
        <v>623</v>
      </c>
      <c r="E441" s="284" t="s">
        <v>3472</v>
      </c>
      <c r="F441" s="285" t="s">
        <v>3473</v>
      </c>
      <c r="G441" s="286" t="s">
        <v>517</v>
      </c>
      <c r="H441" s="287">
        <v>1</v>
      </c>
      <c r="I441" s="288"/>
      <c r="J441" s="289">
        <f>ROUND(I441*H441,2)</f>
        <v>0</v>
      </c>
      <c r="K441" s="285" t="s">
        <v>224</v>
      </c>
      <c r="L441" s="290"/>
      <c r="M441" s="291" t="s">
        <v>19</v>
      </c>
      <c r="N441" s="292" t="s">
        <v>47</v>
      </c>
      <c r="O441" s="86"/>
      <c r="P441" s="225">
        <f>O441*H441</f>
        <v>0</v>
      </c>
      <c r="Q441" s="225">
        <v>0.021999999999999999</v>
      </c>
      <c r="R441" s="225">
        <f>Q441*H441</f>
        <v>0.021999999999999999</v>
      </c>
      <c r="S441" s="225">
        <v>0</v>
      </c>
      <c r="T441" s="226">
        <f>S441*H441</f>
        <v>0</v>
      </c>
      <c r="U441" s="40"/>
      <c r="V441" s="40"/>
      <c r="W441" s="40"/>
      <c r="X441" s="40"/>
      <c r="Y441" s="40"/>
      <c r="Z441" s="40"/>
      <c r="AA441" s="40"/>
      <c r="AB441" s="40"/>
      <c r="AC441" s="40"/>
      <c r="AD441" s="40"/>
      <c r="AE441" s="40"/>
      <c r="AR441" s="227" t="s">
        <v>300</v>
      </c>
      <c r="AT441" s="227" t="s">
        <v>623</v>
      </c>
      <c r="AU441" s="227" t="s">
        <v>86</v>
      </c>
      <c r="AY441" s="19" t="s">
        <v>219</v>
      </c>
      <c r="BE441" s="228">
        <f>IF(N441="základní",J441,0)</f>
        <v>0</v>
      </c>
      <c r="BF441" s="228">
        <f>IF(N441="snížená",J441,0)</f>
        <v>0</v>
      </c>
      <c r="BG441" s="228">
        <f>IF(N441="zákl. přenesená",J441,0)</f>
        <v>0</v>
      </c>
      <c r="BH441" s="228">
        <f>IF(N441="sníž. přenesená",J441,0)</f>
        <v>0</v>
      </c>
      <c r="BI441" s="228">
        <f>IF(N441="nulová",J441,0)</f>
        <v>0</v>
      </c>
      <c r="BJ441" s="19" t="s">
        <v>84</v>
      </c>
      <c r="BK441" s="228">
        <f>ROUND(I441*H441,2)</f>
        <v>0</v>
      </c>
      <c r="BL441" s="19" t="s">
        <v>225</v>
      </c>
      <c r="BM441" s="227" t="s">
        <v>3474</v>
      </c>
    </row>
    <row r="442" s="2" customFormat="1">
      <c r="A442" s="40"/>
      <c r="B442" s="41"/>
      <c r="C442" s="42"/>
      <c r="D442" s="229" t="s">
        <v>227</v>
      </c>
      <c r="E442" s="42"/>
      <c r="F442" s="230" t="s">
        <v>3473</v>
      </c>
      <c r="G442" s="42"/>
      <c r="H442" s="42"/>
      <c r="I442" s="231"/>
      <c r="J442" s="42"/>
      <c r="K442" s="42"/>
      <c r="L442" s="46"/>
      <c r="M442" s="232"/>
      <c r="N442" s="233"/>
      <c r="O442" s="86"/>
      <c r="P442" s="86"/>
      <c r="Q442" s="86"/>
      <c r="R442" s="86"/>
      <c r="S442" s="86"/>
      <c r="T442" s="87"/>
      <c r="U442" s="40"/>
      <c r="V442" s="40"/>
      <c r="W442" s="40"/>
      <c r="X442" s="40"/>
      <c r="Y442" s="40"/>
      <c r="Z442" s="40"/>
      <c r="AA442" s="40"/>
      <c r="AB442" s="40"/>
      <c r="AC442" s="40"/>
      <c r="AD442" s="40"/>
      <c r="AE442" s="40"/>
      <c r="AT442" s="19" t="s">
        <v>227</v>
      </c>
      <c r="AU442" s="19" t="s">
        <v>86</v>
      </c>
    </row>
    <row r="443" s="13" customFormat="1">
      <c r="A443" s="13"/>
      <c r="B443" s="236"/>
      <c r="C443" s="237"/>
      <c r="D443" s="229" t="s">
        <v>231</v>
      </c>
      <c r="E443" s="238" t="s">
        <v>19</v>
      </c>
      <c r="F443" s="239" t="s">
        <v>3475</v>
      </c>
      <c r="G443" s="237"/>
      <c r="H443" s="238" t="s">
        <v>19</v>
      </c>
      <c r="I443" s="240"/>
      <c r="J443" s="237"/>
      <c r="K443" s="237"/>
      <c r="L443" s="241"/>
      <c r="M443" s="242"/>
      <c r="N443" s="243"/>
      <c r="O443" s="243"/>
      <c r="P443" s="243"/>
      <c r="Q443" s="243"/>
      <c r="R443" s="243"/>
      <c r="S443" s="243"/>
      <c r="T443" s="244"/>
      <c r="U443" s="13"/>
      <c r="V443" s="13"/>
      <c r="W443" s="13"/>
      <c r="X443" s="13"/>
      <c r="Y443" s="13"/>
      <c r="Z443" s="13"/>
      <c r="AA443" s="13"/>
      <c r="AB443" s="13"/>
      <c r="AC443" s="13"/>
      <c r="AD443" s="13"/>
      <c r="AE443" s="13"/>
      <c r="AT443" s="245" t="s">
        <v>231</v>
      </c>
      <c r="AU443" s="245" t="s">
        <v>86</v>
      </c>
      <c r="AV443" s="13" t="s">
        <v>84</v>
      </c>
      <c r="AW443" s="13" t="s">
        <v>37</v>
      </c>
      <c r="AX443" s="13" t="s">
        <v>76</v>
      </c>
      <c r="AY443" s="245" t="s">
        <v>219</v>
      </c>
    </row>
    <row r="444" s="14" customFormat="1">
      <c r="A444" s="14"/>
      <c r="B444" s="246"/>
      <c r="C444" s="247"/>
      <c r="D444" s="229" t="s">
        <v>231</v>
      </c>
      <c r="E444" s="248" t="s">
        <v>3129</v>
      </c>
      <c r="F444" s="249" t="s">
        <v>3476</v>
      </c>
      <c r="G444" s="247"/>
      <c r="H444" s="250">
        <v>1</v>
      </c>
      <c r="I444" s="251"/>
      <c r="J444" s="247"/>
      <c r="K444" s="247"/>
      <c r="L444" s="252"/>
      <c r="M444" s="253"/>
      <c r="N444" s="254"/>
      <c r="O444" s="254"/>
      <c r="P444" s="254"/>
      <c r="Q444" s="254"/>
      <c r="R444" s="254"/>
      <c r="S444" s="254"/>
      <c r="T444" s="255"/>
      <c r="U444" s="14"/>
      <c r="V444" s="14"/>
      <c r="W444" s="14"/>
      <c r="X444" s="14"/>
      <c r="Y444" s="14"/>
      <c r="Z444" s="14"/>
      <c r="AA444" s="14"/>
      <c r="AB444" s="14"/>
      <c r="AC444" s="14"/>
      <c r="AD444" s="14"/>
      <c r="AE444" s="14"/>
      <c r="AT444" s="256" t="s">
        <v>231</v>
      </c>
      <c r="AU444" s="256" t="s">
        <v>86</v>
      </c>
      <c r="AV444" s="14" t="s">
        <v>86</v>
      </c>
      <c r="AW444" s="14" t="s">
        <v>37</v>
      </c>
      <c r="AX444" s="14" t="s">
        <v>84</v>
      </c>
      <c r="AY444" s="256" t="s">
        <v>219</v>
      </c>
    </row>
    <row r="445" s="2" customFormat="1" ht="16.5" customHeight="1">
      <c r="A445" s="40"/>
      <c r="B445" s="41"/>
      <c r="C445" s="216" t="s">
        <v>1901</v>
      </c>
      <c r="D445" s="216" t="s">
        <v>221</v>
      </c>
      <c r="E445" s="217" t="s">
        <v>3477</v>
      </c>
      <c r="F445" s="218" t="s">
        <v>3478</v>
      </c>
      <c r="G445" s="219" t="s">
        <v>517</v>
      </c>
      <c r="H445" s="220">
        <v>1</v>
      </c>
      <c r="I445" s="221"/>
      <c r="J445" s="222">
        <f>ROUND(I445*H445,2)</f>
        <v>0</v>
      </c>
      <c r="K445" s="218" t="s">
        <v>224</v>
      </c>
      <c r="L445" s="46"/>
      <c r="M445" s="223" t="s">
        <v>19</v>
      </c>
      <c r="N445" s="224" t="s">
        <v>47</v>
      </c>
      <c r="O445" s="86"/>
      <c r="P445" s="225">
        <f>O445*H445</f>
        <v>0</v>
      </c>
      <c r="Q445" s="225">
        <v>0</v>
      </c>
      <c r="R445" s="225">
        <f>Q445*H445</f>
        <v>0</v>
      </c>
      <c r="S445" s="225">
        <v>0</v>
      </c>
      <c r="T445" s="226">
        <f>S445*H445</f>
        <v>0</v>
      </c>
      <c r="U445" s="40"/>
      <c r="V445" s="40"/>
      <c r="W445" s="40"/>
      <c r="X445" s="40"/>
      <c r="Y445" s="40"/>
      <c r="Z445" s="40"/>
      <c r="AA445" s="40"/>
      <c r="AB445" s="40"/>
      <c r="AC445" s="40"/>
      <c r="AD445" s="40"/>
      <c r="AE445" s="40"/>
      <c r="AR445" s="227" t="s">
        <v>225</v>
      </c>
      <c r="AT445" s="227" t="s">
        <v>221</v>
      </c>
      <c r="AU445" s="227" t="s">
        <v>86</v>
      </c>
      <c r="AY445" s="19" t="s">
        <v>219</v>
      </c>
      <c r="BE445" s="228">
        <f>IF(N445="základní",J445,0)</f>
        <v>0</v>
      </c>
      <c r="BF445" s="228">
        <f>IF(N445="snížená",J445,0)</f>
        <v>0</v>
      </c>
      <c r="BG445" s="228">
        <f>IF(N445="zákl. přenesená",J445,0)</f>
        <v>0</v>
      </c>
      <c r="BH445" s="228">
        <f>IF(N445="sníž. přenesená",J445,0)</f>
        <v>0</v>
      </c>
      <c r="BI445" s="228">
        <f>IF(N445="nulová",J445,0)</f>
        <v>0</v>
      </c>
      <c r="BJ445" s="19" t="s">
        <v>84</v>
      </c>
      <c r="BK445" s="228">
        <f>ROUND(I445*H445,2)</f>
        <v>0</v>
      </c>
      <c r="BL445" s="19" t="s">
        <v>225</v>
      </c>
      <c r="BM445" s="227" t="s">
        <v>3479</v>
      </c>
    </row>
    <row r="446" s="2" customFormat="1">
      <c r="A446" s="40"/>
      <c r="B446" s="41"/>
      <c r="C446" s="42"/>
      <c r="D446" s="229" t="s">
        <v>227</v>
      </c>
      <c r="E446" s="42"/>
      <c r="F446" s="230" t="s">
        <v>3480</v>
      </c>
      <c r="G446" s="42"/>
      <c r="H446" s="42"/>
      <c r="I446" s="231"/>
      <c r="J446" s="42"/>
      <c r="K446" s="42"/>
      <c r="L446" s="46"/>
      <c r="M446" s="232"/>
      <c r="N446" s="233"/>
      <c r="O446" s="86"/>
      <c r="P446" s="86"/>
      <c r="Q446" s="86"/>
      <c r="R446" s="86"/>
      <c r="S446" s="86"/>
      <c r="T446" s="87"/>
      <c r="U446" s="40"/>
      <c r="V446" s="40"/>
      <c r="W446" s="40"/>
      <c r="X446" s="40"/>
      <c r="Y446" s="40"/>
      <c r="Z446" s="40"/>
      <c r="AA446" s="40"/>
      <c r="AB446" s="40"/>
      <c r="AC446" s="40"/>
      <c r="AD446" s="40"/>
      <c r="AE446" s="40"/>
      <c r="AT446" s="19" t="s">
        <v>227</v>
      </c>
      <c r="AU446" s="19" t="s">
        <v>86</v>
      </c>
    </row>
    <row r="447" s="2" customFormat="1">
      <c r="A447" s="40"/>
      <c r="B447" s="41"/>
      <c r="C447" s="42"/>
      <c r="D447" s="234" t="s">
        <v>229</v>
      </c>
      <c r="E447" s="42"/>
      <c r="F447" s="235" t="s">
        <v>3481</v>
      </c>
      <c r="G447" s="42"/>
      <c r="H447" s="42"/>
      <c r="I447" s="231"/>
      <c r="J447" s="42"/>
      <c r="K447" s="42"/>
      <c r="L447" s="46"/>
      <c r="M447" s="232"/>
      <c r="N447" s="233"/>
      <c r="O447" s="86"/>
      <c r="P447" s="86"/>
      <c r="Q447" s="86"/>
      <c r="R447" s="86"/>
      <c r="S447" s="86"/>
      <c r="T447" s="87"/>
      <c r="U447" s="40"/>
      <c r="V447" s="40"/>
      <c r="W447" s="40"/>
      <c r="X447" s="40"/>
      <c r="Y447" s="40"/>
      <c r="Z447" s="40"/>
      <c r="AA447" s="40"/>
      <c r="AB447" s="40"/>
      <c r="AC447" s="40"/>
      <c r="AD447" s="40"/>
      <c r="AE447" s="40"/>
      <c r="AT447" s="19" t="s">
        <v>229</v>
      </c>
      <c r="AU447" s="19" t="s">
        <v>86</v>
      </c>
    </row>
    <row r="448" s="14" customFormat="1">
      <c r="A448" s="14"/>
      <c r="B448" s="246"/>
      <c r="C448" s="247"/>
      <c r="D448" s="229" t="s">
        <v>231</v>
      </c>
      <c r="E448" s="248" t="s">
        <v>19</v>
      </c>
      <c r="F448" s="249" t="s">
        <v>3123</v>
      </c>
      <c r="G448" s="247"/>
      <c r="H448" s="250">
        <v>1</v>
      </c>
      <c r="I448" s="251"/>
      <c r="J448" s="247"/>
      <c r="K448" s="247"/>
      <c r="L448" s="252"/>
      <c r="M448" s="253"/>
      <c r="N448" s="254"/>
      <c r="O448" s="254"/>
      <c r="P448" s="254"/>
      <c r="Q448" s="254"/>
      <c r="R448" s="254"/>
      <c r="S448" s="254"/>
      <c r="T448" s="255"/>
      <c r="U448" s="14"/>
      <c r="V448" s="14"/>
      <c r="W448" s="14"/>
      <c r="X448" s="14"/>
      <c r="Y448" s="14"/>
      <c r="Z448" s="14"/>
      <c r="AA448" s="14"/>
      <c r="AB448" s="14"/>
      <c r="AC448" s="14"/>
      <c r="AD448" s="14"/>
      <c r="AE448" s="14"/>
      <c r="AT448" s="256" t="s">
        <v>231</v>
      </c>
      <c r="AU448" s="256" t="s">
        <v>86</v>
      </c>
      <c r="AV448" s="14" t="s">
        <v>86</v>
      </c>
      <c r="AW448" s="14" t="s">
        <v>37</v>
      </c>
      <c r="AX448" s="14" t="s">
        <v>84</v>
      </c>
      <c r="AY448" s="256" t="s">
        <v>219</v>
      </c>
    </row>
    <row r="449" s="2" customFormat="1" ht="16.5" customHeight="1">
      <c r="A449" s="40"/>
      <c r="B449" s="41"/>
      <c r="C449" s="283" t="s">
        <v>1905</v>
      </c>
      <c r="D449" s="283" t="s">
        <v>623</v>
      </c>
      <c r="E449" s="284" t="s">
        <v>3482</v>
      </c>
      <c r="F449" s="285" t="s">
        <v>3483</v>
      </c>
      <c r="G449" s="286" t="s">
        <v>517</v>
      </c>
      <c r="H449" s="287">
        <v>1</v>
      </c>
      <c r="I449" s="288"/>
      <c r="J449" s="289">
        <f>ROUND(I449*H449,2)</f>
        <v>0</v>
      </c>
      <c r="K449" s="285" t="s">
        <v>224</v>
      </c>
      <c r="L449" s="290"/>
      <c r="M449" s="291" t="s">
        <v>19</v>
      </c>
      <c r="N449" s="292" t="s">
        <v>47</v>
      </c>
      <c r="O449" s="86"/>
      <c r="P449" s="225">
        <f>O449*H449</f>
        <v>0</v>
      </c>
      <c r="Q449" s="225">
        <v>0.0080000000000000002</v>
      </c>
      <c r="R449" s="225">
        <f>Q449*H449</f>
        <v>0.0080000000000000002</v>
      </c>
      <c r="S449" s="225">
        <v>0</v>
      </c>
      <c r="T449" s="226">
        <f>S449*H449</f>
        <v>0</v>
      </c>
      <c r="U449" s="40"/>
      <c r="V449" s="40"/>
      <c r="W449" s="40"/>
      <c r="X449" s="40"/>
      <c r="Y449" s="40"/>
      <c r="Z449" s="40"/>
      <c r="AA449" s="40"/>
      <c r="AB449" s="40"/>
      <c r="AC449" s="40"/>
      <c r="AD449" s="40"/>
      <c r="AE449" s="40"/>
      <c r="AR449" s="227" t="s">
        <v>300</v>
      </c>
      <c r="AT449" s="227" t="s">
        <v>623</v>
      </c>
      <c r="AU449" s="227" t="s">
        <v>86</v>
      </c>
      <c r="AY449" s="19" t="s">
        <v>219</v>
      </c>
      <c r="BE449" s="228">
        <f>IF(N449="základní",J449,0)</f>
        <v>0</v>
      </c>
      <c r="BF449" s="228">
        <f>IF(N449="snížená",J449,0)</f>
        <v>0</v>
      </c>
      <c r="BG449" s="228">
        <f>IF(N449="zákl. přenesená",J449,0)</f>
        <v>0</v>
      </c>
      <c r="BH449" s="228">
        <f>IF(N449="sníž. přenesená",J449,0)</f>
        <v>0</v>
      </c>
      <c r="BI449" s="228">
        <f>IF(N449="nulová",J449,0)</f>
        <v>0</v>
      </c>
      <c r="BJ449" s="19" t="s">
        <v>84</v>
      </c>
      <c r="BK449" s="228">
        <f>ROUND(I449*H449,2)</f>
        <v>0</v>
      </c>
      <c r="BL449" s="19" t="s">
        <v>225</v>
      </c>
      <c r="BM449" s="227" t="s">
        <v>3484</v>
      </c>
    </row>
    <row r="450" s="2" customFormat="1">
      <c r="A450" s="40"/>
      <c r="B450" s="41"/>
      <c r="C450" s="42"/>
      <c r="D450" s="229" t="s">
        <v>227</v>
      </c>
      <c r="E450" s="42"/>
      <c r="F450" s="230" t="s">
        <v>3483</v>
      </c>
      <c r="G450" s="42"/>
      <c r="H450" s="42"/>
      <c r="I450" s="231"/>
      <c r="J450" s="42"/>
      <c r="K450" s="42"/>
      <c r="L450" s="46"/>
      <c r="M450" s="232"/>
      <c r="N450" s="233"/>
      <c r="O450" s="86"/>
      <c r="P450" s="86"/>
      <c r="Q450" s="86"/>
      <c r="R450" s="86"/>
      <c r="S450" s="86"/>
      <c r="T450" s="87"/>
      <c r="U450" s="40"/>
      <c r="V450" s="40"/>
      <c r="W450" s="40"/>
      <c r="X450" s="40"/>
      <c r="Y450" s="40"/>
      <c r="Z450" s="40"/>
      <c r="AA450" s="40"/>
      <c r="AB450" s="40"/>
      <c r="AC450" s="40"/>
      <c r="AD450" s="40"/>
      <c r="AE450" s="40"/>
      <c r="AT450" s="19" t="s">
        <v>227</v>
      </c>
      <c r="AU450" s="19" t="s">
        <v>86</v>
      </c>
    </row>
    <row r="451" s="13" customFormat="1">
      <c r="A451" s="13"/>
      <c r="B451" s="236"/>
      <c r="C451" s="237"/>
      <c r="D451" s="229" t="s">
        <v>231</v>
      </c>
      <c r="E451" s="238" t="s">
        <v>19</v>
      </c>
      <c r="F451" s="239" t="s">
        <v>3311</v>
      </c>
      <c r="G451" s="237"/>
      <c r="H451" s="238" t="s">
        <v>19</v>
      </c>
      <c r="I451" s="240"/>
      <c r="J451" s="237"/>
      <c r="K451" s="237"/>
      <c r="L451" s="241"/>
      <c r="M451" s="242"/>
      <c r="N451" s="243"/>
      <c r="O451" s="243"/>
      <c r="P451" s="243"/>
      <c r="Q451" s="243"/>
      <c r="R451" s="243"/>
      <c r="S451" s="243"/>
      <c r="T451" s="244"/>
      <c r="U451" s="13"/>
      <c r="V451" s="13"/>
      <c r="W451" s="13"/>
      <c r="X451" s="13"/>
      <c r="Y451" s="13"/>
      <c r="Z451" s="13"/>
      <c r="AA451" s="13"/>
      <c r="AB451" s="13"/>
      <c r="AC451" s="13"/>
      <c r="AD451" s="13"/>
      <c r="AE451" s="13"/>
      <c r="AT451" s="245" t="s">
        <v>231</v>
      </c>
      <c r="AU451" s="245" t="s">
        <v>86</v>
      </c>
      <c r="AV451" s="13" t="s">
        <v>84</v>
      </c>
      <c r="AW451" s="13" t="s">
        <v>37</v>
      </c>
      <c r="AX451" s="13" t="s">
        <v>76</v>
      </c>
      <c r="AY451" s="245" t="s">
        <v>219</v>
      </c>
    </row>
    <row r="452" s="14" customFormat="1">
      <c r="A452" s="14"/>
      <c r="B452" s="246"/>
      <c r="C452" s="247"/>
      <c r="D452" s="229" t="s">
        <v>231</v>
      </c>
      <c r="E452" s="248" t="s">
        <v>3123</v>
      </c>
      <c r="F452" s="249" t="s">
        <v>3485</v>
      </c>
      <c r="G452" s="247"/>
      <c r="H452" s="250">
        <v>1</v>
      </c>
      <c r="I452" s="251"/>
      <c r="J452" s="247"/>
      <c r="K452" s="247"/>
      <c r="L452" s="252"/>
      <c r="M452" s="253"/>
      <c r="N452" s="254"/>
      <c r="O452" s="254"/>
      <c r="P452" s="254"/>
      <c r="Q452" s="254"/>
      <c r="R452" s="254"/>
      <c r="S452" s="254"/>
      <c r="T452" s="255"/>
      <c r="U452" s="14"/>
      <c r="V452" s="14"/>
      <c r="W452" s="14"/>
      <c r="X452" s="14"/>
      <c r="Y452" s="14"/>
      <c r="Z452" s="14"/>
      <c r="AA452" s="14"/>
      <c r="AB452" s="14"/>
      <c r="AC452" s="14"/>
      <c r="AD452" s="14"/>
      <c r="AE452" s="14"/>
      <c r="AT452" s="256" t="s">
        <v>231</v>
      </c>
      <c r="AU452" s="256" t="s">
        <v>86</v>
      </c>
      <c r="AV452" s="14" t="s">
        <v>86</v>
      </c>
      <c r="AW452" s="14" t="s">
        <v>37</v>
      </c>
      <c r="AX452" s="14" t="s">
        <v>84</v>
      </c>
      <c r="AY452" s="256" t="s">
        <v>219</v>
      </c>
    </row>
    <row r="453" s="2" customFormat="1" ht="16.5" customHeight="1">
      <c r="A453" s="40"/>
      <c r="B453" s="41"/>
      <c r="C453" s="283" t="s">
        <v>1909</v>
      </c>
      <c r="D453" s="283" t="s">
        <v>623</v>
      </c>
      <c r="E453" s="284" t="s">
        <v>3486</v>
      </c>
      <c r="F453" s="285" t="s">
        <v>3487</v>
      </c>
      <c r="G453" s="286" t="s">
        <v>517</v>
      </c>
      <c r="H453" s="287">
        <v>1</v>
      </c>
      <c r="I453" s="288"/>
      <c r="J453" s="289">
        <f>ROUND(I453*H453,2)</f>
        <v>0</v>
      </c>
      <c r="K453" s="285" t="s">
        <v>224</v>
      </c>
      <c r="L453" s="290"/>
      <c r="M453" s="291" t="s">
        <v>19</v>
      </c>
      <c r="N453" s="292" t="s">
        <v>47</v>
      </c>
      <c r="O453" s="86"/>
      <c r="P453" s="225">
        <f>O453*H453</f>
        <v>0</v>
      </c>
      <c r="Q453" s="225">
        <v>0.002</v>
      </c>
      <c r="R453" s="225">
        <f>Q453*H453</f>
        <v>0.002</v>
      </c>
      <c r="S453" s="225">
        <v>0</v>
      </c>
      <c r="T453" s="226">
        <f>S453*H453</f>
        <v>0</v>
      </c>
      <c r="U453" s="40"/>
      <c r="V453" s="40"/>
      <c r="W453" s="40"/>
      <c r="X453" s="40"/>
      <c r="Y453" s="40"/>
      <c r="Z453" s="40"/>
      <c r="AA453" s="40"/>
      <c r="AB453" s="40"/>
      <c r="AC453" s="40"/>
      <c r="AD453" s="40"/>
      <c r="AE453" s="40"/>
      <c r="AR453" s="227" t="s">
        <v>300</v>
      </c>
      <c r="AT453" s="227" t="s">
        <v>623</v>
      </c>
      <c r="AU453" s="227" t="s">
        <v>86</v>
      </c>
      <c r="AY453" s="19" t="s">
        <v>219</v>
      </c>
      <c r="BE453" s="228">
        <f>IF(N453="základní",J453,0)</f>
        <v>0</v>
      </c>
      <c r="BF453" s="228">
        <f>IF(N453="snížená",J453,0)</f>
        <v>0</v>
      </c>
      <c r="BG453" s="228">
        <f>IF(N453="zákl. přenesená",J453,0)</f>
        <v>0</v>
      </c>
      <c r="BH453" s="228">
        <f>IF(N453="sníž. přenesená",J453,0)</f>
        <v>0</v>
      </c>
      <c r="BI453" s="228">
        <f>IF(N453="nulová",J453,0)</f>
        <v>0</v>
      </c>
      <c r="BJ453" s="19" t="s">
        <v>84</v>
      </c>
      <c r="BK453" s="228">
        <f>ROUND(I453*H453,2)</f>
        <v>0</v>
      </c>
      <c r="BL453" s="19" t="s">
        <v>225</v>
      </c>
      <c r="BM453" s="227" t="s">
        <v>3488</v>
      </c>
    </row>
    <row r="454" s="2" customFormat="1">
      <c r="A454" s="40"/>
      <c r="B454" s="41"/>
      <c r="C454" s="42"/>
      <c r="D454" s="229" t="s">
        <v>227</v>
      </c>
      <c r="E454" s="42"/>
      <c r="F454" s="230" t="s">
        <v>3487</v>
      </c>
      <c r="G454" s="42"/>
      <c r="H454" s="42"/>
      <c r="I454" s="231"/>
      <c r="J454" s="42"/>
      <c r="K454" s="42"/>
      <c r="L454" s="46"/>
      <c r="M454" s="232"/>
      <c r="N454" s="233"/>
      <c r="O454" s="86"/>
      <c r="P454" s="86"/>
      <c r="Q454" s="86"/>
      <c r="R454" s="86"/>
      <c r="S454" s="86"/>
      <c r="T454" s="87"/>
      <c r="U454" s="40"/>
      <c r="V454" s="40"/>
      <c r="W454" s="40"/>
      <c r="X454" s="40"/>
      <c r="Y454" s="40"/>
      <c r="Z454" s="40"/>
      <c r="AA454" s="40"/>
      <c r="AB454" s="40"/>
      <c r="AC454" s="40"/>
      <c r="AD454" s="40"/>
      <c r="AE454" s="40"/>
      <c r="AT454" s="19" t="s">
        <v>227</v>
      </c>
      <c r="AU454" s="19" t="s">
        <v>86</v>
      </c>
    </row>
    <row r="455" s="14" customFormat="1">
      <c r="A455" s="14"/>
      <c r="B455" s="246"/>
      <c r="C455" s="247"/>
      <c r="D455" s="229" t="s">
        <v>231</v>
      </c>
      <c r="E455" s="248" t="s">
        <v>19</v>
      </c>
      <c r="F455" s="249" t="s">
        <v>3123</v>
      </c>
      <c r="G455" s="247"/>
      <c r="H455" s="250">
        <v>1</v>
      </c>
      <c r="I455" s="251"/>
      <c r="J455" s="247"/>
      <c r="K455" s="247"/>
      <c r="L455" s="252"/>
      <c r="M455" s="253"/>
      <c r="N455" s="254"/>
      <c r="O455" s="254"/>
      <c r="P455" s="254"/>
      <c r="Q455" s="254"/>
      <c r="R455" s="254"/>
      <c r="S455" s="254"/>
      <c r="T455" s="255"/>
      <c r="U455" s="14"/>
      <c r="V455" s="14"/>
      <c r="W455" s="14"/>
      <c r="X455" s="14"/>
      <c r="Y455" s="14"/>
      <c r="Z455" s="14"/>
      <c r="AA455" s="14"/>
      <c r="AB455" s="14"/>
      <c r="AC455" s="14"/>
      <c r="AD455" s="14"/>
      <c r="AE455" s="14"/>
      <c r="AT455" s="256" t="s">
        <v>231</v>
      </c>
      <c r="AU455" s="256" t="s">
        <v>86</v>
      </c>
      <c r="AV455" s="14" t="s">
        <v>86</v>
      </c>
      <c r="AW455" s="14" t="s">
        <v>37</v>
      </c>
      <c r="AX455" s="14" t="s">
        <v>84</v>
      </c>
      <c r="AY455" s="256" t="s">
        <v>219</v>
      </c>
    </row>
    <row r="456" s="2" customFormat="1" ht="16.5" customHeight="1">
      <c r="A456" s="40"/>
      <c r="B456" s="41"/>
      <c r="C456" s="216" t="s">
        <v>1915</v>
      </c>
      <c r="D456" s="216" t="s">
        <v>221</v>
      </c>
      <c r="E456" s="217" t="s">
        <v>3489</v>
      </c>
      <c r="F456" s="218" t="s">
        <v>3490</v>
      </c>
      <c r="G456" s="219" t="s">
        <v>517</v>
      </c>
      <c r="H456" s="220">
        <v>2</v>
      </c>
      <c r="I456" s="221"/>
      <c r="J456" s="222">
        <f>ROUND(I456*H456,2)</f>
        <v>0</v>
      </c>
      <c r="K456" s="218" t="s">
        <v>224</v>
      </c>
      <c r="L456" s="46"/>
      <c r="M456" s="223" t="s">
        <v>19</v>
      </c>
      <c r="N456" s="224" t="s">
        <v>47</v>
      </c>
      <c r="O456" s="86"/>
      <c r="P456" s="225">
        <f>O456*H456</f>
        <v>0</v>
      </c>
      <c r="Q456" s="225">
        <v>0.010189999999999999</v>
      </c>
      <c r="R456" s="225">
        <f>Q456*H456</f>
        <v>0.020379999999999999</v>
      </c>
      <c r="S456" s="225">
        <v>0</v>
      </c>
      <c r="T456" s="226">
        <f>S456*H456</f>
        <v>0</v>
      </c>
      <c r="U456" s="40"/>
      <c r="V456" s="40"/>
      <c r="W456" s="40"/>
      <c r="X456" s="40"/>
      <c r="Y456" s="40"/>
      <c r="Z456" s="40"/>
      <c r="AA456" s="40"/>
      <c r="AB456" s="40"/>
      <c r="AC456" s="40"/>
      <c r="AD456" s="40"/>
      <c r="AE456" s="40"/>
      <c r="AR456" s="227" t="s">
        <v>225</v>
      </c>
      <c r="AT456" s="227" t="s">
        <v>221</v>
      </c>
      <c r="AU456" s="227" t="s">
        <v>86</v>
      </c>
      <c r="AY456" s="19" t="s">
        <v>219</v>
      </c>
      <c r="BE456" s="228">
        <f>IF(N456="základní",J456,0)</f>
        <v>0</v>
      </c>
      <c r="BF456" s="228">
        <f>IF(N456="snížená",J456,0)</f>
        <v>0</v>
      </c>
      <c r="BG456" s="228">
        <f>IF(N456="zákl. přenesená",J456,0)</f>
        <v>0</v>
      </c>
      <c r="BH456" s="228">
        <f>IF(N456="sníž. přenesená",J456,0)</f>
        <v>0</v>
      </c>
      <c r="BI456" s="228">
        <f>IF(N456="nulová",J456,0)</f>
        <v>0</v>
      </c>
      <c r="BJ456" s="19" t="s">
        <v>84</v>
      </c>
      <c r="BK456" s="228">
        <f>ROUND(I456*H456,2)</f>
        <v>0</v>
      </c>
      <c r="BL456" s="19" t="s">
        <v>225</v>
      </c>
      <c r="BM456" s="227" t="s">
        <v>3491</v>
      </c>
    </row>
    <row r="457" s="2" customFormat="1">
      <c r="A457" s="40"/>
      <c r="B457" s="41"/>
      <c r="C457" s="42"/>
      <c r="D457" s="229" t="s">
        <v>227</v>
      </c>
      <c r="E457" s="42"/>
      <c r="F457" s="230" t="s">
        <v>3490</v>
      </c>
      <c r="G457" s="42"/>
      <c r="H457" s="42"/>
      <c r="I457" s="231"/>
      <c r="J457" s="42"/>
      <c r="K457" s="42"/>
      <c r="L457" s="46"/>
      <c r="M457" s="232"/>
      <c r="N457" s="233"/>
      <c r="O457" s="86"/>
      <c r="P457" s="86"/>
      <c r="Q457" s="86"/>
      <c r="R457" s="86"/>
      <c r="S457" s="86"/>
      <c r="T457" s="87"/>
      <c r="U457" s="40"/>
      <c r="V457" s="40"/>
      <c r="W457" s="40"/>
      <c r="X457" s="40"/>
      <c r="Y457" s="40"/>
      <c r="Z457" s="40"/>
      <c r="AA457" s="40"/>
      <c r="AB457" s="40"/>
      <c r="AC457" s="40"/>
      <c r="AD457" s="40"/>
      <c r="AE457" s="40"/>
      <c r="AT457" s="19" t="s">
        <v>227</v>
      </c>
      <c r="AU457" s="19" t="s">
        <v>86</v>
      </c>
    </row>
    <row r="458" s="2" customFormat="1">
      <c r="A458" s="40"/>
      <c r="B458" s="41"/>
      <c r="C458" s="42"/>
      <c r="D458" s="234" t="s">
        <v>229</v>
      </c>
      <c r="E458" s="42"/>
      <c r="F458" s="235" t="s">
        <v>3492</v>
      </c>
      <c r="G458" s="42"/>
      <c r="H458" s="42"/>
      <c r="I458" s="231"/>
      <c r="J458" s="42"/>
      <c r="K458" s="42"/>
      <c r="L458" s="46"/>
      <c r="M458" s="232"/>
      <c r="N458" s="233"/>
      <c r="O458" s="86"/>
      <c r="P458" s="86"/>
      <c r="Q458" s="86"/>
      <c r="R458" s="86"/>
      <c r="S458" s="86"/>
      <c r="T458" s="87"/>
      <c r="U458" s="40"/>
      <c r="V458" s="40"/>
      <c r="W458" s="40"/>
      <c r="X458" s="40"/>
      <c r="Y458" s="40"/>
      <c r="Z458" s="40"/>
      <c r="AA458" s="40"/>
      <c r="AB458" s="40"/>
      <c r="AC458" s="40"/>
      <c r="AD458" s="40"/>
      <c r="AE458" s="40"/>
      <c r="AT458" s="19" t="s">
        <v>229</v>
      </c>
      <c r="AU458" s="19" t="s">
        <v>86</v>
      </c>
    </row>
    <row r="459" s="13" customFormat="1">
      <c r="A459" s="13"/>
      <c r="B459" s="236"/>
      <c r="C459" s="237"/>
      <c r="D459" s="229" t="s">
        <v>231</v>
      </c>
      <c r="E459" s="238" t="s">
        <v>19</v>
      </c>
      <c r="F459" s="239" t="s">
        <v>3493</v>
      </c>
      <c r="G459" s="237"/>
      <c r="H459" s="238" t="s">
        <v>19</v>
      </c>
      <c r="I459" s="240"/>
      <c r="J459" s="237"/>
      <c r="K459" s="237"/>
      <c r="L459" s="241"/>
      <c r="M459" s="242"/>
      <c r="N459" s="243"/>
      <c r="O459" s="243"/>
      <c r="P459" s="243"/>
      <c r="Q459" s="243"/>
      <c r="R459" s="243"/>
      <c r="S459" s="243"/>
      <c r="T459" s="244"/>
      <c r="U459" s="13"/>
      <c r="V459" s="13"/>
      <c r="W459" s="13"/>
      <c r="X459" s="13"/>
      <c r="Y459" s="13"/>
      <c r="Z459" s="13"/>
      <c r="AA459" s="13"/>
      <c r="AB459" s="13"/>
      <c r="AC459" s="13"/>
      <c r="AD459" s="13"/>
      <c r="AE459" s="13"/>
      <c r="AT459" s="245" t="s">
        <v>231</v>
      </c>
      <c r="AU459" s="245" t="s">
        <v>86</v>
      </c>
      <c r="AV459" s="13" t="s">
        <v>84</v>
      </c>
      <c r="AW459" s="13" t="s">
        <v>37</v>
      </c>
      <c r="AX459" s="13" t="s">
        <v>76</v>
      </c>
      <c r="AY459" s="245" t="s">
        <v>219</v>
      </c>
    </row>
    <row r="460" s="14" customFormat="1">
      <c r="A460" s="14"/>
      <c r="B460" s="246"/>
      <c r="C460" s="247"/>
      <c r="D460" s="229" t="s">
        <v>231</v>
      </c>
      <c r="E460" s="248" t="s">
        <v>19</v>
      </c>
      <c r="F460" s="249" t="s">
        <v>3125</v>
      </c>
      <c r="G460" s="247"/>
      <c r="H460" s="250">
        <v>1</v>
      </c>
      <c r="I460" s="251"/>
      <c r="J460" s="247"/>
      <c r="K460" s="247"/>
      <c r="L460" s="252"/>
      <c r="M460" s="253"/>
      <c r="N460" s="254"/>
      <c r="O460" s="254"/>
      <c r="P460" s="254"/>
      <c r="Q460" s="254"/>
      <c r="R460" s="254"/>
      <c r="S460" s="254"/>
      <c r="T460" s="255"/>
      <c r="U460" s="14"/>
      <c r="V460" s="14"/>
      <c r="W460" s="14"/>
      <c r="X460" s="14"/>
      <c r="Y460" s="14"/>
      <c r="Z460" s="14"/>
      <c r="AA460" s="14"/>
      <c r="AB460" s="14"/>
      <c r="AC460" s="14"/>
      <c r="AD460" s="14"/>
      <c r="AE460" s="14"/>
      <c r="AT460" s="256" t="s">
        <v>231</v>
      </c>
      <c r="AU460" s="256" t="s">
        <v>86</v>
      </c>
      <c r="AV460" s="14" t="s">
        <v>86</v>
      </c>
      <c r="AW460" s="14" t="s">
        <v>37</v>
      </c>
      <c r="AX460" s="14" t="s">
        <v>76</v>
      </c>
      <c r="AY460" s="256" t="s">
        <v>219</v>
      </c>
    </row>
    <row r="461" s="14" customFormat="1">
      <c r="A461" s="14"/>
      <c r="B461" s="246"/>
      <c r="C461" s="247"/>
      <c r="D461" s="229" t="s">
        <v>231</v>
      </c>
      <c r="E461" s="248" t="s">
        <v>19</v>
      </c>
      <c r="F461" s="249" t="s">
        <v>3143</v>
      </c>
      <c r="G461" s="247"/>
      <c r="H461" s="250">
        <v>1</v>
      </c>
      <c r="I461" s="251"/>
      <c r="J461" s="247"/>
      <c r="K461" s="247"/>
      <c r="L461" s="252"/>
      <c r="M461" s="253"/>
      <c r="N461" s="254"/>
      <c r="O461" s="254"/>
      <c r="P461" s="254"/>
      <c r="Q461" s="254"/>
      <c r="R461" s="254"/>
      <c r="S461" s="254"/>
      <c r="T461" s="255"/>
      <c r="U461" s="14"/>
      <c r="V461" s="14"/>
      <c r="W461" s="14"/>
      <c r="X461" s="14"/>
      <c r="Y461" s="14"/>
      <c r="Z461" s="14"/>
      <c r="AA461" s="14"/>
      <c r="AB461" s="14"/>
      <c r="AC461" s="14"/>
      <c r="AD461" s="14"/>
      <c r="AE461" s="14"/>
      <c r="AT461" s="256" t="s">
        <v>231</v>
      </c>
      <c r="AU461" s="256" t="s">
        <v>86</v>
      </c>
      <c r="AV461" s="14" t="s">
        <v>86</v>
      </c>
      <c r="AW461" s="14" t="s">
        <v>37</v>
      </c>
      <c r="AX461" s="14" t="s">
        <v>76</v>
      </c>
      <c r="AY461" s="256" t="s">
        <v>219</v>
      </c>
    </row>
    <row r="462" s="15" customFormat="1">
      <c r="A462" s="15"/>
      <c r="B462" s="257"/>
      <c r="C462" s="258"/>
      <c r="D462" s="229" t="s">
        <v>231</v>
      </c>
      <c r="E462" s="259" t="s">
        <v>19</v>
      </c>
      <c r="F462" s="260" t="s">
        <v>236</v>
      </c>
      <c r="G462" s="258"/>
      <c r="H462" s="261">
        <v>2</v>
      </c>
      <c r="I462" s="262"/>
      <c r="J462" s="258"/>
      <c r="K462" s="258"/>
      <c r="L462" s="263"/>
      <c r="M462" s="264"/>
      <c r="N462" s="265"/>
      <c r="O462" s="265"/>
      <c r="P462" s="265"/>
      <c r="Q462" s="265"/>
      <c r="R462" s="265"/>
      <c r="S462" s="265"/>
      <c r="T462" s="266"/>
      <c r="U462" s="15"/>
      <c r="V462" s="15"/>
      <c r="W462" s="15"/>
      <c r="X462" s="15"/>
      <c r="Y462" s="15"/>
      <c r="Z462" s="15"/>
      <c r="AA462" s="15"/>
      <c r="AB462" s="15"/>
      <c r="AC462" s="15"/>
      <c r="AD462" s="15"/>
      <c r="AE462" s="15"/>
      <c r="AT462" s="267" t="s">
        <v>231</v>
      </c>
      <c r="AU462" s="267" t="s">
        <v>86</v>
      </c>
      <c r="AV462" s="15" t="s">
        <v>225</v>
      </c>
      <c r="AW462" s="15" t="s">
        <v>37</v>
      </c>
      <c r="AX462" s="15" t="s">
        <v>84</v>
      </c>
      <c r="AY462" s="267" t="s">
        <v>219</v>
      </c>
    </row>
    <row r="463" s="2" customFormat="1" ht="16.5" customHeight="1">
      <c r="A463" s="40"/>
      <c r="B463" s="41"/>
      <c r="C463" s="283" t="s">
        <v>1919</v>
      </c>
      <c r="D463" s="283" t="s">
        <v>623</v>
      </c>
      <c r="E463" s="284" t="s">
        <v>3494</v>
      </c>
      <c r="F463" s="285" t="s">
        <v>3495</v>
      </c>
      <c r="G463" s="286" t="s">
        <v>517</v>
      </c>
      <c r="H463" s="287">
        <v>1</v>
      </c>
      <c r="I463" s="288"/>
      <c r="J463" s="289">
        <f>ROUND(I463*H463,2)</f>
        <v>0</v>
      </c>
      <c r="K463" s="285" t="s">
        <v>224</v>
      </c>
      <c r="L463" s="290"/>
      <c r="M463" s="291" t="s">
        <v>19</v>
      </c>
      <c r="N463" s="292" t="s">
        <v>47</v>
      </c>
      <c r="O463" s="86"/>
      <c r="P463" s="225">
        <f>O463*H463</f>
        <v>0</v>
      </c>
      <c r="Q463" s="225">
        <v>0.50600000000000001</v>
      </c>
      <c r="R463" s="225">
        <f>Q463*H463</f>
        <v>0.50600000000000001</v>
      </c>
      <c r="S463" s="225">
        <v>0</v>
      </c>
      <c r="T463" s="226">
        <f>S463*H463</f>
        <v>0</v>
      </c>
      <c r="U463" s="40"/>
      <c r="V463" s="40"/>
      <c r="W463" s="40"/>
      <c r="X463" s="40"/>
      <c r="Y463" s="40"/>
      <c r="Z463" s="40"/>
      <c r="AA463" s="40"/>
      <c r="AB463" s="40"/>
      <c r="AC463" s="40"/>
      <c r="AD463" s="40"/>
      <c r="AE463" s="40"/>
      <c r="AR463" s="227" t="s">
        <v>300</v>
      </c>
      <c r="AT463" s="227" t="s">
        <v>623</v>
      </c>
      <c r="AU463" s="227" t="s">
        <v>86</v>
      </c>
      <c r="AY463" s="19" t="s">
        <v>219</v>
      </c>
      <c r="BE463" s="228">
        <f>IF(N463="základní",J463,0)</f>
        <v>0</v>
      </c>
      <c r="BF463" s="228">
        <f>IF(N463="snížená",J463,0)</f>
        <v>0</v>
      </c>
      <c r="BG463" s="228">
        <f>IF(N463="zákl. přenesená",J463,0)</f>
        <v>0</v>
      </c>
      <c r="BH463" s="228">
        <f>IF(N463="sníž. přenesená",J463,0)</f>
        <v>0</v>
      </c>
      <c r="BI463" s="228">
        <f>IF(N463="nulová",J463,0)</f>
        <v>0</v>
      </c>
      <c r="BJ463" s="19" t="s">
        <v>84</v>
      </c>
      <c r="BK463" s="228">
        <f>ROUND(I463*H463,2)</f>
        <v>0</v>
      </c>
      <c r="BL463" s="19" t="s">
        <v>225</v>
      </c>
      <c r="BM463" s="227" t="s">
        <v>3496</v>
      </c>
    </row>
    <row r="464" s="2" customFormat="1">
      <c r="A464" s="40"/>
      <c r="B464" s="41"/>
      <c r="C464" s="42"/>
      <c r="D464" s="229" t="s">
        <v>227</v>
      </c>
      <c r="E464" s="42"/>
      <c r="F464" s="230" t="s">
        <v>3495</v>
      </c>
      <c r="G464" s="42"/>
      <c r="H464" s="42"/>
      <c r="I464" s="231"/>
      <c r="J464" s="42"/>
      <c r="K464" s="42"/>
      <c r="L464" s="46"/>
      <c r="M464" s="232"/>
      <c r="N464" s="233"/>
      <c r="O464" s="86"/>
      <c r="P464" s="86"/>
      <c r="Q464" s="86"/>
      <c r="R464" s="86"/>
      <c r="S464" s="86"/>
      <c r="T464" s="87"/>
      <c r="U464" s="40"/>
      <c r="V464" s="40"/>
      <c r="W464" s="40"/>
      <c r="X464" s="40"/>
      <c r="Y464" s="40"/>
      <c r="Z464" s="40"/>
      <c r="AA464" s="40"/>
      <c r="AB464" s="40"/>
      <c r="AC464" s="40"/>
      <c r="AD464" s="40"/>
      <c r="AE464" s="40"/>
      <c r="AT464" s="19" t="s">
        <v>227</v>
      </c>
      <c r="AU464" s="19" t="s">
        <v>86</v>
      </c>
    </row>
    <row r="465" s="2" customFormat="1">
      <c r="A465" s="40"/>
      <c r="B465" s="41"/>
      <c r="C465" s="42"/>
      <c r="D465" s="229" t="s">
        <v>275</v>
      </c>
      <c r="E465" s="42"/>
      <c r="F465" s="268" t="s">
        <v>3497</v>
      </c>
      <c r="G465" s="42"/>
      <c r="H465" s="42"/>
      <c r="I465" s="231"/>
      <c r="J465" s="42"/>
      <c r="K465" s="42"/>
      <c r="L465" s="46"/>
      <c r="M465" s="232"/>
      <c r="N465" s="233"/>
      <c r="O465" s="86"/>
      <c r="P465" s="86"/>
      <c r="Q465" s="86"/>
      <c r="R465" s="86"/>
      <c r="S465" s="86"/>
      <c r="T465" s="87"/>
      <c r="U465" s="40"/>
      <c r="V465" s="40"/>
      <c r="W465" s="40"/>
      <c r="X465" s="40"/>
      <c r="Y465" s="40"/>
      <c r="Z465" s="40"/>
      <c r="AA465" s="40"/>
      <c r="AB465" s="40"/>
      <c r="AC465" s="40"/>
      <c r="AD465" s="40"/>
      <c r="AE465" s="40"/>
      <c r="AT465" s="19" t="s">
        <v>275</v>
      </c>
      <c r="AU465" s="19" t="s">
        <v>86</v>
      </c>
    </row>
    <row r="466" s="13" customFormat="1">
      <c r="A466" s="13"/>
      <c r="B466" s="236"/>
      <c r="C466" s="237"/>
      <c r="D466" s="229" t="s">
        <v>231</v>
      </c>
      <c r="E466" s="238" t="s">
        <v>19</v>
      </c>
      <c r="F466" s="239" t="s">
        <v>3493</v>
      </c>
      <c r="G466" s="237"/>
      <c r="H466" s="238" t="s">
        <v>19</v>
      </c>
      <c r="I466" s="240"/>
      <c r="J466" s="237"/>
      <c r="K466" s="237"/>
      <c r="L466" s="241"/>
      <c r="M466" s="242"/>
      <c r="N466" s="243"/>
      <c r="O466" s="243"/>
      <c r="P466" s="243"/>
      <c r="Q466" s="243"/>
      <c r="R466" s="243"/>
      <c r="S466" s="243"/>
      <c r="T466" s="244"/>
      <c r="U466" s="13"/>
      <c r="V466" s="13"/>
      <c r="W466" s="13"/>
      <c r="X466" s="13"/>
      <c r="Y466" s="13"/>
      <c r="Z466" s="13"/>
      <c r="AA466" s="13"/>
      <c r="AB466" s="13"/>
      <c r="AC466" s="13"/>
      <c r="AD466" s="13"/>
      <c r="AE466" s="13"/>
      <c r="AT466" s="245" t="s">
        <v>231</v>
      </c>
      <c r="AU466" s="245" t="s">
        <v>86</v>
      </c>
      <c r="AV466" s="13" t="s">
        <v>84</v>
      </c>
      <c r="AW466" s="13" t="s">
        <v>37</v>
      </c>
      <c r="AX466" s="13" t="s">
        <v>76</v>
      </c>
      <c r="AY466" s="245" t="s">
        <v>219</v>
      </c>
    </row>
    <row r="467" s="14" customFormat="1">
      <c r="A467" s="14"/>
      <c r="B467" s="246"/>
      <c r="C467" s="247"/>
      <c r="D467" s="229" t="s">
        <v>231</v>
      </c>
      <c r="E467" s="248" t="s">
        <v>3143</v>
      </c>
      <c r="F467" s="249" t="s">
        <v>3498</v>
      </c>
      <c r="G467" s="247"/>
      <c r="H467" s="250">
        <v>1</v>
      </c>
      <c r="I467" s="251"/>
      <c r="J467" s="247"/>
      <c r="K467" s="247"/>
      <c r="L467" s="252"/>
      <c r="M467" s="253"/>
      <c r="N467" s="254"/>
      <c r="O467" s="254"/>
      <c r="P467" s="254"/>
      <c r="Q467" s="254"/>
      <c r="R467" s="254"/>
      <c r="S467" s="254"/>
      <c r="T467" s="255"/>
      <c r="U467" s="14"/>
      <c r="V467" s="14"/>
      <c r="W467" s="14"/>
      <c r="X467" s="14"/>
      <c r="Y467" s="14"/>
      <c r="Z467" s="14"/>
      <c r="AA467" s="14"/>
      <c r="AB467" s="14"/>
      <c r="AC467" s="14"/>
      <c r="AD467" s="14"/>
      <c r="AE467" s="14"/>
      <c r="AT467" s="256" t="s">
        <v>231</v>
      </c>
      <c r="AU467" s="256" t="s">
        <v>86</v>
      </c>
      <c r="AV467" s="14" t="s">
        <v>86</v>
      </c>
      <c r="AW467" s="14" t="s">
        <v>37</v>
      </c>
      <c r="AX467" s="14" t="s">
        <v>84</v>
      </c>
      <c r="AY467" s="256" t="s">
        <v>219</v>
      </c>
    </row>
    <row r="468" s="2" customFormat="1" ht="16.5" customHeight="1">
      <c r="A468" s="40"/>
      <c r="B468" s="41"/>
      <c r="C468" s="283" t="s">
        <v>1929</v>
      </c>
      <c r="D468" s="283" t="s">
        <v>623</v>
      </c>
      <c r="E468" s="284" t="s">
        <v>3499</v>
      </c>
      <c r="F468" s="285" t="s">
        <v>3500</v>
      </c>
      <c r="G468" s="286" t="s">
        <v>517</v>
      </c>
      <c r="H468" s="287">
        <v>1</v>
      </c>
      <c r="I468" s="288"/>
      <c r="J468" s="289">
        <f>ROUND(I468*H468,2)</f>
        <v>0</v>
      </c>
      <c r="K468" s="285" t="s">
        <v>224</v>
      </c>
      <c r="L468" s="290"/>
      <c r="M468" s="291" t="s">
        <v>19</v>
      </c>
      <c r="N468" s="292" t="s">
        <v>47</v>
      </c>
      <c r="O468" s="86"/>
      <c r="P468" s="225">
        <f>O468*H468</f>
        <v>0</v>
      </c>
      <c r="Q468" s="225">
        <v>1.0129999999999999</v>
      </c>
      <c r="R468" s="225">
        <f>Q468*H468</f>
        <v>1.0129999999999999</v>
      </c>
      <c r="S468" s="225">
        <v>0</v>
      </c>
      <c r="T468" s="226">
        <f>S468*H468</f>
        <v>0</v>
      </c>
      <c r="U468" s="40"/>
      <c r="V468" s="40"/>
      <c r="W468" s="40"/>
      <c r="X468" s="40"/>
      <c r="Y468" s="40"/>
      <c r="Z468" s="40"/>
      <c r="AA468" s="40"/>
      <c r="AB468" s="40"/>
      <c r="AC468" s="40"/>
      <c r="AD468" s="40"/>
      <c r="AE468" s="40"/>
      <c r="AR468" s="227" t="s">
        <v>300</v>
      </c>
      <c r="AT468" s="227" t="s">
        <v>623</v>
      </c>
      <c r="AU468" s="227" t="s">
        <v>86</v>
      </c>
      <c r="AY468" s="19" t="s">
        <v>219</v>
      </c>
      <c r="BE468" s="228">
        <f>IF(N468="základní",J468,0)</f>
        <v>0</v>
      </c>
      <c r="BF468" s="228">
        <f>IF(N468="snížená",J468,0)</f>
        <v>0</v>
      </c>
      <c r="BG468" s="228">
        <f>IF(N468="zákl. přenesená",J468,0)</f>
        <v>0</v>
      </c>
      <c r="BH468" s="228">
        <f>IF(N468="sníž. přenesená",J468,0)</f>
        <v>0</v>
      </c>
      <c r="BI468" s="228">
        <f>IF(N468="nulová",J468,0)</f>
        <v>0</v>
      </c>
      <c r="BJ468" s="19" t="s">
        <v>84</v>
      </c>
      <c r="BK468" s="228">
        <f>ROUND(I468*H468,2)</f>
        <v>0</v>
      </c>
      <c r="BL468" s="19" t="s">
        <v>225</v>
      </c>
      <c r="BM468" s="227" t="s">
        <v>3501</v>
      </c>
    </row>
    <row r="469" s="2" customFormat="1">
      <c r="A469" s="40"/>
      <c r="B469" s="41"/>
      <c r="C469" s="42"/>
      <c r="D469" s="229" t="s">
        <v>227</v>
      </c>
      <c r="E469" s="42"/>
      <c r="F469" s="230" t="s">
        <v>3500</v>
      </c>
      <c r="G469" s="42"/>
      <c r="H469" s="42"/>
      <c r="I469" s="231"/>
      <c r="J469" s="42"/>
      <c r="K469" s="42"/>
      <c r="L469" s="46"/>
      <c r="M469" s="232"/>
      <c r="N469" s="233"/>
      <c r="O469" s="86"/>
      <c r="P469" s="86"/>
      <c r="Q469" s="86"/>
      <c r="R469" s="86"/>
      <c r="S469" s="86"/>
      <c r="T469" s="87"/>
      <c r="U469" s="40"/>
      <c r="V469" s="40"/>
      <c r="W469" s="40"/>
      <c r="X469" s="40"/>
      <c r="Y469" s="40"/>
      <c r="Z469" s="40"/>
      <c r="AA469" s="40"/>
      <c r="AB469" s="40"/>
      <c r="AC469" s="40"/>
      <c r="AD469" s="40"/>
      <c r="AE469" s="40"/>
      <c r="AT469" s="19" t="s">
        <v>227</v>
      </c>
      <c r="AU469" s="19" t="s">
        <v>86</v>
      </c>
    </row>
    <row r="470" s="2" customFormat="1">
      <c r="A470" s="40"/>
      <c r="B470" s="41"/>
      <c r="C470" s="42"/>
      <c r="D470" s="229" t="s">
        <v>275</v>
      </c>
      <c r="E470" s="42"/>
      <c r="F470" s="268" t="s">
        <v>3497</v>
      </c>
      <c r="G470" s="42"/>
      <c r="H470" s="42"/>
      <c r="I470" s="231"/>
      <c r="J470" s="42"/>
      <c r="K470" s="42"/>
      <c r="L470" s="46"/>
      <c r="M470" s="232"/>
      <c r="N470" s="233"/>
      <c r="O470" s="86"/>
      <c r="P470" s="86"/>
      <c r="Q470" s="86"/>
      <c r="R470" s="86"/>
      <c r="S470" s="86"/>
      <c r="T470" s="87"/>
      <c r="U470" s="40"/>
      <c r="V470" s="40"/>
      <c r="W470" s="40"/>
      <c r="X470" s="40"/>
      <c r="Y470" s="40"/>
      <c r="Z470" s="40"/>
      <c r="AA470" s="40"/>
      <c r="AB470" s="40"/>
      <c r="AC470" s="40"/>
      <c r="AD470" s="40"/>
      <c r="AE470" s="40"/>
      <c r="AT470" s="19" t="s">
        <v>275</v>
      </c>
      <c r="AU470" s="19" t="s">
        <v>86</v>
      </c>
    </row>
    <row r="471" s="13" customFormat="1">
      <c r="A471" s="13"/>
      <c r="B471" s="236"/>
      <c r="C471" s="237"/>
      <c r="D471" s="229" t="s">
        <v>231</v>
      </c>
      <c r="E471" s="238" t="s">
        <v>19</v>
      </c>
      <c r="F471" s="239" t="s">
        <v>3493</v>
      </c>
      <c r="G471" s="237"/>
      <c r="H471" s="238" t="s">
        <v>19</v>
      </c>
      <c r="I471" s="240"/>
      <c r="J471" s="237"/>
      <c r="K471" s="237"/>
      <c r="L471" s="241"/>
      <c r="M471" s="242"/>
      <c r="N471" s="243"/>
      <c r="O471" s="243"/>
      <c r="P471" s="243"/>
      <c r="Q471" s="243"/>
      <c r="R471" s="243"/>
      <c r="S471" s="243"/>
      <c r="T471" s="244"/>
      <c r="U471" s="13"/>
      <c r="V471" s="13"/>
      <c r="W471" s="13"/>
      <c r="X471" s="13"/>
      <c r="Y471" s="13"/>
      <c r="Z471" s="13"/>
      <c r="AA471" s="13"/>
      <c r="AB471" s="13"/>
      <c r="AC471" s="13"/>
      <c r="AD471" s="13"/>
      <c r="AE471" s="13"/>
      <c r="AT471" s="245" t="s">
        <v>231</v>
      </c>
      <c r="AU471" s="245" t="s">
        <v>86</v>
      </c>
      <c r="AV471" s="13" t="s">
        <v>84</v>
      </c>
      <c r="AW471" s="13" t="s">
        <v>37</v>
      </c>
      <c r="AX471" s="13" t="s">
        <v>76</v>
      </c>
      <c r="AY471" s="245" t="s">
        <v>219</v>
      </c>
    </row>
    <row r="472" s="14" customFormat="1">
      <c r="A472" s="14"/>
      <c r="B472" s="246"/>
      <c r="C472" s="247"/>
      <c r="D472" s="229" t="s">
        <v>231</v>
      </c>
      <c r="E472" s="248" t="s">
        <v>19</v>
      </c>
      <c r="F472" s="249" t="s">
        <v>3502</v>
      </c>
      <c r="G472" s="247"/>
      <c r="H472" s="250">
        <v>1</v>
      </c>
      <c r="I472" s="251"/>
      <c r="J472" s="247"/>
      <c r="K472" s="247"/>
      <c r="L472" s="252"/>
      <c r="M472" s="253"/>
      <c r="N472" s="254"/>
      <c r="O472" s="254"/>
      <c r="P472" s="254"/>
      <c r="Q472" s="254"/>
      <c r="R472" s="254"/>
      <c r="S472" s="254"/>
      <c r="T472" s="255"/>
      <c r="U472" s="14"/>
      <c r="V472" s="14"/>
      <c r="W472" s="14"/>
      <c r="X472" s="14"/>
      <c r="Y472" s="14"/>
      <c r="Z472" s="14"/>
      <c r="AA472" s="14"/>
      <c r="AB472" s="14"/>
      <c r="AC472" s="14"/>
      <c r="AD472" s="14"/>
      <c r="AE472" s="14"/>
      <c r="AT472" s="256" t="s">
        <v>231</v>
      </c>
      <c r="AU472" s="256" t="s">
        <v>86</v>
      </c>
      <c r="AV472" s="14" t="s">
        <v>86</v>
      </c>
      <c r="AW472" s="14" t="s">
        <v>37</v>
      </c>
      <c r="AX472" s="14" t="s">
        <v>76</v>
      </c>
      <c r="AY472" s="256" t="s">
        <v>219</v>
      </c>
    </row>
    <row r="473" s="15" customFormat="1">
      <c r="A473" s="15"/>
      <c r="B473" s="257"/>
      <c r="C473" s="258"/>
      <c r="D473" s="229" t="s">
        <v>231</v>
      </c>
      <c r="E473" s="259" t="s">
        <v>3125</v>
      </c>
      <c r="F473" s="260" t="s">
        <v>236</v>
      </c>
      <c r="G473" s="258"/>
      <c r="H473" s="261">
        <v>1</v>
      </c>
      <c r="I473" s="262"/>
      <c r="J473" s="258"/>
      <c r="K473" s="258"/>
      <c r="L473" s="263"/>
      <c r="M473" s="264"/>
      <c r="N473" s="265"/>
      <c r="O473" s="265"/>
      <c r="P473" s="265"/>
      <c r="Q473" s="265"/>
      <c r="R473" s="265"/>
      <c r="S473" s="265"/>
      <c r="T473" s="266"/>
      <c r="U473" s="15"/>
      <c r="V473" s="15"/>
      <c r="W473" s="15"/>
      <c r="X473" s="15"/>
      <c r="Y473" s="15"/>
      <c r="Z473" s="15"/>
      <c r="AA473" s="15"/>
      <c r="AB473" s="15"/>
      <c r="AC473" s="15"/>
      <c r="AD473" s="15"/>
      <c r="AE473" s="15"/>
      <c r="AT473" s="267" t="s">
        <v>231</v>
      </c>
      <c r="AU473" s="267" t="s">
        <v>86</v>
      </c>
      <c r="AV473" s="15" t="s">
        <v>225</v>
      </c>
      <c r="AW473" s="15" t="s">
        <v>37</v>
      </c>
      <c r="AX473" s="15" t="s">
        <v>84</v>
      </c>
      <c r="AY473" s="267" t="s">
        <v>219</v>
      </c>
    </row>
    <row r="474" s="2" customFormat="1" ht="16.5" customHeight="1">
      <c r="A474" s="40"/>
      <c r="B474" s="41"/>
      <c r="C474" s="216" t="s">
        <v>1934</v>
      </c>
      <c r="D474" s="216" t="s">
        <v>221</v>
      </c>
      <c r="E474" s="217" t="s">
        <v>3503</v>
      </c>
      <c r="F474" s="218" t="s">
        <v>3504</v>
      </c>
      <c r="G474" s="219" t="s">
        <v>517</v>
      </c>
      <c r="H474" s="220">
        <v>2</v>
      </c>
      <c r="I474" s="221"/>
      <c r="J474" s="222">
        <f>ROUND(I474*H474,2)</f>
        <v>0</v>
      </c>
      <c r="K474" s="218" t="s">
        <v>224</v>
      </c>
      <c r="L474" s="46"/>
      <c r="M474" s="223" t="s">
        <v>19</v>
      </c>
      <c r="N474" s="224" t="s">
        <v>47</v>
      </c>
      <c r="O474" s="86"/>
      <c r="P474" s="225">
        <f>O474*H474</f>
        <v>0</v>
      </c>
      <c r="Q474" s="225">
        <v>0.01248</v>
      </c>
      <c r="R474" s="225">
        <f>Q474*H474</f>
        <v>0.02496</v>
      </c>
      <c r="S474" s="225">
        <v>0</v>
      </c>
      <c r="T474" s="226">
        <f>S474*H474</f>
        <v>0</v>
      </c>
      <c r="U474" s="40"/>
      <c r="V474" s="40"/>
      <c r="W474" s="40"/>
      <c r="X474" s="40"/>
      <c r="Y474" s="40"/>
      <c r="Z474" s="40"/>
      <c r="AA474" s="40"/>
      <c r="AB474" s="40"/>
      <c r="AC474" s="40"/>
      <c r="AD474" s="40"/>
      <c r="AE474" s="40"/>
      <c r="AR474" s="227" t="s">
        <v>225</v>
      </c>
      <c r="AT474" s="227" t="s">
        <v>221</v>
      </c>
      <c r="AU474" s="227" t="s">
        <v>86</v>
      </c>
      <c r="AY474" s="19" t="s">
        <v>219</v>
      </c>
      <c r="BE474" s="228">
        <f>IF(N474="základní",J474,0)</f>
        <v>0</v>
      </c>
      <c r="BF474" s="228">
        <f>IF(N474="snížená",J474,0)</f>
        <v>0</v>
      </c>
      <c r="BG474" s="228">
        <f>IF(N474="zákl. přenesená",J474,0)</f>
        <v>0</v>
      </c>
      <c r="BH474" s="228">
        <f>IF(N474="sníž. přenesená",J474,0)</f>
        <v>0</v>
      </c>
      <c r="BI474" s="228">
        <f>IF(N474="nulová",J474,0)</f>
        <v>0</v>
      </c>
      <c r="BJ474" s="19" t="s">
        <v>84</v>
      </c>
      <c r="BK474" s="228">
        <f>ROUND(I474*H474,2)</f>
        <v>0</v>
      </c>
      <c r="BL474" s="19" t="s">
        <v>225</v>
      </c>
      <c r="BM474" s="227" t="s">
        <v>3505</v>
      </c>
    </row>
    <row r="475" s="2" customFormat="1">
      <c r="A475" s="40"/>
      <c r="B475" s="41"/>
      <c r="C475" s="42"/>
      <c r="D475" s="229" t="s">
        <v>227</v>
      </c>
      <c r="E475" s="42"/>
      <c r="F475" s="230" t="s">
        <v>3504</v>
      </c>
      <c r="G475" s="42"/>
      <c r="H475" s="42"/>
      <c r="I475" s="231"/>
      <c r="J475" s="42"/>
      <c r="K475" s="42"/>
      <c r="L475" s="46"/>
      <c r="M475" s="232"/>
      <c r="N475" s="233"/>
      <c r="O475" s="86"/>
      <c r="P475" s="86"/>
      <c r="Q475" s="86"/>
      <c r="R475" s="86"/>
      <c r="S475" s="86"/>
      <c r="T475" s="87"/>
      <c r="U475" s="40"/>
      <c r="V475" s="40"/>
      <c r="W475" s="40"/>
      <c r="X475" s="40"/>
      <c r="Y475" s="40"/>
      <c r="Z475" s="40"/>
      <c r="AA475" s="40"/>
      <c r="AB475" s="40"/>
      <c r="AC475" s="40"/>
      <c r="AD475" s="40"/>
      <c r="AE475" s="40"/>
      <c r="AT475" s="19" t="s">
        <v>227</v>
      </c>
      <c r="AU475" s="19" t="s">
        <v>86</v>
      </c>
    </row>
    <row r="476" s="2" customFormat="1">
      <c r="A476" s="40"/>
      <c r="B476" s="41"/>
      <c r="C476" s="42"/>
      <c r="D476" s="234" t="s">
        <v>229</v>
      </c>
      <c r="E476" s="42"/>
      <c r="F476" s="235" t="s">
        <v>3506</v>
      </c>
      <c r="G476" s="42"/>
      <c r="H476" s="42"/>
      <c r="I476" s="231"/>
      <c r="J476" s="42"/>
      <c r="K476" s="42"/>
      <c r="L476" s="46"/>
      <c r="M476" s="232"/>
      <c r="N476" s="233"/>
      <c r="O476" s="86"/>
      <c r="P476" s="86"/>
      <c r="Q476" s="86"/>
      <c r="R476" s="86"/>
      <c r="S476" s="86"/>
      <c r="T476" s="87"/>
      <c r="U476" s="40"/>
      <c r="V476" s="40"/>
      <c r="W476" s="40"/>
      <c r="X476" s="40"/>
      <c r="Y476" s="40"/>
      <c r="Z476" s="40"/>
      <c r="AA476" s="40"/>
      <c r="AB476" s="40"/>
      <c r="AC476" s="40"/>
      <c r="AD476" s="40"/>
      <c r="AE476" s="40"/>
      <c r="AT476" s="19" t="s">
        <v>229</v>
      </c>
      <c r="AU476" s="19" t="s">
        <v>86</v>
      </c>
    </row>
    <row r="477" s="14" customFormat="1">
      <c r="A477" s="14"/>
      <c r="B477" s="246"/>
      <c r="C477" s="247"/>
      <c r="D477" s="229" t="s">
        <v>231</v>
      </c>
      <c r="E477" s="248" t="s">
        <v>19</v>
      </c>
      <c r="F477" s="249" t="s">
        <v>3138</v>
      </c>
      <c r="G477" s="247"/>
      <c r="H477" s="250">
        <v>1</v>
      </c>
      <c r="I477" s="251"/>
      <c r="J477" s="247"/>
      <c r="K477" s="247"/>
      <c r="L477" s="252"/>
      <c r="M477" s="253"/>
      <c r="N477" s="254"/>
      <c r="O477" s="254"/>
      <c r="P477" s="254"/>
      <c r="Q477" s="254"/>
      <c r="R477" s="254"/>
      <c r="S477" s="254"/>
      <c r="T477" s="255"/>
      <c r="U477" s="14"/>
      <c r="V477" s="14"/>
      <c r="W477" s="14"/>
      <c r="X477" s="14"/>
      <c r="Y477" s="14"/>
      <c r="Z477" s="14"/>
      <c r="AA477" s="14"/>
      <c r="AB477" s="14"/>
      <c r="AC477" s="14"/>
      <c r="AD477" s="14"/>
      <c r="AE477" s="14"/>
      <c r="AT477" s="256" t="s">
        <v>231</v>
      </c>
      <c r="AU477" s="256" t="s">
        <v>86</v>
      </c>
      <c r="AV477" s="14" t="s">
        <v>86</v>
      </c>
      <c r="AW477" s="14" t="s">
        <v>37</v>
      </c>
      <c r="AX477" s="14" t="s">
        <v>76</v>
      </c>
      <c r="AY477" s="256" t="s">
        <v>219</v>
      </c>
    </row>
    <row r="478" s="14" customFormat="1">
      <c r="A478" s="14"/>
      <c r="B478" s="246"/>
      <c r="C478" s="247"/>
      <c r="D478" s="229" t="s">
        <v>231</v>
      </c>
      <c r="E478" s="248" t="s">
        <v>19</v>
      </c>
      <c r="F478" s="249" t="s">
        <v>3507</v>
      </c>
      <c r="G478" s="247"/>
      <c r="H478" s="250">
        <v>1</v>
      </c>
      <c r="I478" s="251"/>
      <c r="J478" s="247"/>
      <c r="K478" s="247"/>
      <c r="L478" s="252"/>
      <c r="M478" s="253"/>
      <c r="N478" s="254"/>
      <c r="O478" s="254"/>
      <c r="P478" s="254"/>
      <c r="Q478" s="254"/>
      <c r="R478" s="254"/>
      <c r="S478" s="254"/>
      <c r="T478" s="255"/>
      <c r="U478" s="14"/>
      <c r="V478" s="14"/>
      <c r="W478" s="14"/>
      <c r="X478" s="14"/>
      <c r="Y478" s="14"/>
      <c r="Z478" s="14"/>
      <c r="AA478" s="14"/>
      <c r="AB478" s="14"/>
      <c r="AC478" s="14"/>
      <c r="AD478" s="14"/>
      <c r="AE478" s="14"/>
      <c r="AT478" s="256" t="s">
        <v>231</v>
      </c>
      <c r="AU478" s="256" t="s">
        <v>86</v>
      </c>
      <c r="AV478" s="14" t="s">
        <v>86</v>
      </c>
      <c r="AW478" s="14" t="s">
        <v>37</v>
      </c>
      <c r="AX478" s="14" t="s">
        <v>76</v>
      </c>
      <c r="AY478" s="256" t="s">
        <v>219</v>
      </c>
    </row>
    <row r="479" s="15" customFormat="1">
      <c r="A479" s="15"/>
      <c r="B479" s="257"/>
      <c r="C479" s="258"/>
      <c r="D479" s="229" t="s">
        <v>231</v>
      </c>
      <c r="E479" s="259" t="s">
        <v>19</v>
      </c>
      <c r="F479" s="260" t="s">
        <v>236</v>
      </c>
      <c r="G479" s="258"/>
      <c r="H479" s="261">
        <v>2</v>
      </c>
      <c r="I479" s="262"/>
      <c r="J479" s="258"/>
      <c r="K479" s="258"/>
      <c r="L479" s="263"/>
      <c r="M479" s="264"/>
      <c r="N479" s="265"/>
      <c r="O479" s="265"/>
      <c r="P479" s="265"/>
      <c r="Q479" s="265"/>
      <c r="R479" s="265"/>
      <c r="S479" s="265"/>
      <c r="T479" s="266"/>
      <c r="U479" s="15"/>
      <c r="V479" s="15"/>
      <c r="W479" s="15"/>
      <c r="X479" s="15"/>
      <c r="Y479" s="15"/>
      <c r="Z479" s="15"/>
      <c r="AA479" s="15"/>
      <c r="AB479" s="15"/>
      <c r="AC479" s="15"/>
      <c r="AD479" s="15"/>
      <c r="AE479" s="15"/>
      <c r="AT479" s="267" t="s">
        <v>231</v>
      </c>
      <c r="AU479" s="267" t="s">
        <v>86</v>
      </c>
      <c r="AV479" s="15" t="s">
        <v>225</v>
      </c>
      <c r="AW479" s="15" t="s">
        <v>37</v>
      </c>
      <c r="AX479" s="15" t="s">
        <v>84</v>
      </c>
      <c r="AY479" s="267" t="s">
        <v>219</v>
      </c>
    </row>
    <row r="480" s="2" customFormat="1" ht="16.5" customHeight="1">
      <c r="A480" s="40"/>
      <c r="B480" s="41"/>
      <c r="C480" s="283" t="s">
        <v>1939</v>
      </c>
      <c r="D480" s="283" t="s">
        <v>623</v>
      </c>
      <c r="E480" s="284" t="s">
        <v>3508</v>
      </c>
      <c r="F480" s="285" t="s">
        <v>3509</v>
      </c>
      <c r="G480" s="286" t="s">
        <v>517</v>
      </c>
      <c r="H480" s="287">
        <v>1</v>
      </c>
      <c r="I480" s="288"/>
      <c r="J480" s="289">
        <f>ROUND(I480*H480,2)</f>
        <v>0</v>
      </c>
      <c r="K480" s="285" t="s">
        <v>224</v>
      </c>
      <c r="L480" s="290"/>
      <c r="M480" s="291" t="s">
        <v>19</v>
      </c>
      <c r="N480" s="292" t="s">
        <v>47</v>
      </c>
      <c r="O480" s="86"/>
      <c r="P480" s="225">
        <f>O480*H480</f>
        <v>0</v>
      </c>
      <c r="Q480" s="225">
        <v>0.54800000000000004</v>
      </c>
      <c r="R480" s="225">
        <f>Q480*H480</f>
        <v>0.54800000000000004</v>
      </c>
      <c r="S480" s="225">
        <v>0</v>
      </c>
      <c r="T480" s="226">
        <f>S480*H480</f>
        <v>0</v>
      </c>
      <c r="U480" s="40"/>
      <c r="V480" s="40"/>
      <c r="W480" s="40"/>
      <c r="X480" s="40"/>
      <c r="Y480" s="40"/>
      <c r="Z480" s="40"/>
      <c r="AA480" s="40"/>
      <c r="AB480" s="40"/>
      <c r="AC480" s="40"/>
      <c r="AD480" s="40"/>
      <c r="AE480" s="40"/>
      <c r="AR480" s="227" t="s">
        <v>300</v>
      </c>
      <c r="AT480" s="227" t="s">
        <v>623</v>
      </c>
      <c r="AU480" s="227" t="s">
        <v>86</v>
      </c>
      <c r="AY480" s="19" t="s">
        <v>219</v>
      </c>
      <c r="BE480" s="228">
        <f>IF(N480="základní",J480,0)</f>
        <v>0</v>
      </c>
      <c r="BF480" s="228">
        <f>IF(N480="snížená",J480,0)</f>
        <v>0</v>
      </c>
      <c r="BG480" s="228">
        <f>IF(N480="zákl. přenesená",J480,0)</f>
        <v>0</v>
      </c>
      <c r="BH480" s="228">
        <f>IF(N480="sníž. přenesená",J480,0)</f>
        <v>0</v>
      </c>
      <c r="BI480" s="228">
        <f>IF(N480="nulová",J480,0)</f>
        <v>0</v>
      </c>
      <c r="BJ480" s="19" t="s">
        <v>84</v>
      </c>
      <c r="BK480" s="228">
        <f>ROUND(I480*H480,2)</f>
        <v>0</v>
      </c>
      <c r="BL480" s="19" t="s">
        <v>225</v>
      </c>
      <c r="BM480" s="227" t="s">
        <v>3510</v>
      </c>
    </row>
    <row r="481" s="2" customFormat="1">
      <c r="A481" s="40"/>
      <c r="B481" s="41"/>
      <c r="C481" s="42"/>
      <c r="D481" s="229" t="s">
        <v>227</v>
      </c>
      <c r="E481" s="42"/>
      <c r="F481" s="230" t="s">
        <v>3509</v>
      </c>
      <c r="G481" s="42"/>
      <c r="H481" s="42"/>
      <c r="I481" s="231"/>
      <c r="J481" s="42"/>
      <c r="K481" s="42"/>
      <c r="L481" s="46"/>
      <c r="M481" s="232"/>
      <c r="N481" s="233"/>
      <c r="O481" s="86"/>
      <c r="P481" s="86"/>
      <c r="Q481" s="86"/>
      <c r="R481" s="86"/>
      <c r="S481" s="86"/>
      <c r="T481" s="87"/>
      <c r="U481" s="40"/>
      <c r="V481" s="40"/>
      <c r="W481" s="40"/>
      <c r="X481" s="40"/>
      <c r="Y481" s="40"/>
      <c r="Z481" s="40"/>
      <c r="AA481" s="40"/>
      <c r="AB481" s="40"/>
      <c r="AC481" s="40"/>
      <c r="AD481" s="40"/>
      <c r="AE481" s="40"/>
      <c r="AT481" s="19" t="s">
        <v>227</v>
      </c>
      <c r="AU481" s="19" t="s">
        <v>86</v>
      </c>
    </row>
    <row r="482" s="2" customFormat="1">
      <c r="A482" s="40"/>
      <c r="B482" s="41"/>
      <c r="C482" s="42"/>
      <c r="D482" s="229" t="s">
        <v>275</v>
      </c>
      <c r="E482" s="42"/>
      <c r="F482" s="268" t="s">
        <v>3511</v>
      </c>
      <c r="G482" s="42"/>
      <c r="H482" s="42"/>
      <c r="I482" s="231"/>
      <c r="J482" s="42"/>
      <c r="K482" s="42"/>
      <c r="L482" s="46"/>
      <c r="M482" s="232"/>
      <c r="N482" s="233"/>
      <c r="O482" s="86"/>
      <c r="P482" s="86"/>
      <c r="Q482" s="86"/>
      <c r="R482" s="86"/>
      <c r="S482" s="86"/>
      <c r="T482" s="87"/>
      <c r="U482" s="40"/>
      <c r="V482" s="40"/>
      <c r="W482" s="40"/>
      <c r="X482" s="40"/>
      <c r="Y482" s="40"/>
      <c r="Z482" s="40"/>
      <c r="AA482" s="40"/>
      <c r="AB482" s="40"/>
      <c r="AC482" s="40"/>
      <c r="AD482" s="40"/>
      <c r="AE482" s="40"/>
      <c r="AT482" s="19" t="s">
        <v>275</v>
      </c>
      <c r="AU482" s="19" t="s">
        <v>86</v>
      </c>
    </row>
    <row r="483" s="13" customFormat="1">
      <c r="A483" s="13"/>
      <c r="B483" s="236"/>
      <c r="C483" s="237"/>
      <c r="D483" s="229" t="s">
        <v>231</v>
      </c>
      <c r="E483" s="238" t="s">
        <v>19</v>
      </c>
      <c r="F483" s="239" t="s">
        <v>3493</v>
      </c>
      <c r="G483" s="237"/>
      <c r="H483" s="238" t="s">
        <v>19</v>
      </c>
      <c r="I483" s="240"/>
      <c r="J483" s="237"/>
      <c r="K483" s="237"/>
      <c r="L483" s="241"/>
      <c r="M483" s="242"/>
      <c r="N483" s="243"/>
      <c r="O483" s="243"/>
      <c r="P483" s="243"/>
      <c r="Q483" s="243"/>
      <c r="R483" s="243"/>
      <c r="S483" s="243"/>
      <c r="T483" s="244"/>
      <c r="U483" s="13"/>
      <c r="V483" s="13"/>
      <c r="W483" s="13"/>
      <c r="X483" s="13"/>
      <c r="Y483" s="13"/>
      <c r="Z483" s="13"/>
      <c r="AA483" s="13"/>
      <c r="AB483" s="13"/>
      <c r="AC483" s="13"/>
      <c r="AD483" s="13"/>
      <c r="AE483" s="13"/>
      <c r="AT483" s="245" t="s">
        <v>231</v>
      </c>
      <c r="AU483" s="245" t="s">
        <v>86</v>
      </c>
      <c r="AV483" s="13" t="s">
        <v>84</v>
      </c>
      <c r="AW483" s="13" t="s">
        <v>37</v>
      </c>
      <c r="AX483" s="13" t="s">
        <v>76</v>
      </c>
      <c r="AY483" s="245" t="s">
        <v>219</v>
      </c>
    </row>
    <row r="484" s="14" customFormat="1">
      <c r="A484" s="14"/>
      <c r="B484" s="246"/>
      <c r="C484" s="247"/>
      <c r="D484" s="229" t="s">
        <v>231</v>
      </c>
      <c r="E484" s="248" t="s">
        <v>19</v>
      </c>
      <c r="F484" s="249" t="s">
        <v>84</v>
      </c>
      <c r="G484" s="247"/>
      <c r="H484" s="250">
        <v>1</v>
      </c>
      <c r="I484" s="251"/>
      <c r="J484" s="247"/>
      <c r="K484" s="247"/>
      <c r="L484" s="252"/>
      <c r="M484" s="253"/>
      <c r="N484" s="254"/>
      <c r="O484" s="254"/>
      <c r="P484" s="254"/>
      <c r="Q484" s="254"/>
      <c r="R484" s="254"/>
      <c r="S484" s="254"/>
      <c r="T484" s="255"/>
      <c r="U484" s="14"/>
      <c r="V484" s="14"/>
      <c r="W484" s="14"/>
      <c r="X484" s="14"/>
      <c r="Y484" s="14"/>
      <c r="Z484" s="14"/>
      <c r="AA484" s="14"/>
      <c r="AB484" s="14"/>
      <c r="AC484" s="14"/>
      <c r="AD484" s="14"/>
      <c r="AE484" s="14"/>
      <c r="AT484" s="256" t="s">
        <v>231</v>
      </c>
      <c r="AU484" s="256" t="s">
        <v>86</v>
      </c>
      <c r="AV484" s="14" t="s">
        <v>86</v>
      </c>
      <c r="AW484" s="14" t="s">
        <v>37</v>
      </c>
      <c r="AX484" s="14" t="s">
        <v>76</v>
      </c>
      <c r="AY484" s="256" t="s">
        <v>219</v>
      </c>
    </row>
    <row r="485" s="15" customFormat="1">
      <c r="A485" s="15"/>
      <c r="B485" s="257"/>
      <c r="C485" s="258"/>
      <c r="D485" s="229" t="s">
        <v>231</v>
      </c>
      <c r="E485" s="259" t="s">
        <v>3138</v>
      </c>
      <c r="F485" s="260" t="s">
        <v>236</v>
      </c>
      <c r="G485" s="258"/>
      <c r="H485" s="261">
        <v>1</v>
      </c>
      <c r="I485" s="262"/>
      <c r="J485" s="258"/>
      <c r="K485" s="258"/>
      <c r="L485" s="263"/>
      <c r="M485" s="264"/>
      <c r="N485" s="265"/>
      <c r="O485" s="265"/>
      <c r="P485" s="265"/>
      <c r="Q485" s="265"/>
      <c r="R485" s="265"/>
      <c r="S485" s="265"/>
      <c r="T485" s="266"/>
      <c r="U485" s="15"/>
      <c r="V485" s="15"/>
      <c r="W485" s="15"/>
      <c r="X485" s="15"/>
      <c r="Y485" s="15"/>
      <c r="Z485" s="15"/>
      <c r="AA485" s="15"/>
      <c r="AB485" s="15"/>
      <c r="AC485" s="15"/>
      <c r="AD485" s="15"/>
      <c r="AE485" s="15"/>
      <c r="AT485" s="267" t="s">
        <v>231</v>
      </c>
      <c r="AU485" s="267" t="s">
        <v>86</v>
      </c>
      <c r="AV485" s="15" t="s">
        <v>225</v>
      </c>
      <c r="AW485" s="15" t="s">
        <v>37</v>
      </c>
      <c r="AX485" s="15" t="s">
        <v>84</v>
      </c>
      <c r="AY485" s="267" t="s">
        <v>219</v>
      </c>
    </row>
    <row r="486" s="2" customFormat="1" ht="16.5" customHeight="1">
      <c r="A486" s="40"/>
      <c r="B486" s="41"/>
      <c r="C486" s="216" t="s">
        <v>1944</v>
      </c>
      <c r="D486" s="216" t="s">
        <v>221</v>
      </c>
      <c r="E486" s="217" t="s">
        <v>3512</v>
      </c>
      <c r="F486" s="218" t="s">
        <v>3513</v>
      </c>
      <c r="G486" s="219" t="s">
        <v>517</v>
      </c>
      <c r="H486" s="220">
        <v>1</v>
      </c>
      <c r="I486" s="221"/>
      <c r="J486" s="222">
        <f>ROUND(I486*H486,2)</f>
        <v>0</v>
      </c>
      <c r="K486" s="218" t="s">
        <v>224</v>
      </c>
      <c r="L486" s="46"/>
      <c r="M486" s="223" t="s">
        <v>19</v>
      </c>
      <c r="N486" s="224" t="s">
        <v>47</v>
      </c>
      <c r="O486" s="86"/>
      <c r="P486" s="225">
        <f>O486*H486</f>
        <v>0</v>
      </c>
      <c r="Q486" s="225">
        <v>0.028539999999999999</v>
      </c>
      <c r="R486" s="225">
        <f>Q486*H486</f>
        <v>0.028539999999999999</v>
      </c>
      <c r="S486" s="225">
        <v>0</v>
      </c>
      <c r="T486" s="226">
        <f>S486*H486</f>
        <v>0</v>
      </c>
      <c r="U486" s="40"/>
      <c r="V486" s="40"/>
      <c r="W486" s="40"/>
      <c r="X486" s="40"/>
      <c r="Y486" s="40"/>
      <c r="Z486" s="40"/>
      <c r="AA486" s="40"/>
      <c r="AB486" s="40"/>
      <c r="AC486" s="40"/>
      <c r="AD486" s="40"/>
      <c r="AE486" s="40"/>
      <c r="AR486" s="227" t="s">
        <v>225</v>
      </c>
      <c r="AT486" s="227" t="s">
        <v>221</v>
      </c>
      <c r="AU486" s="227" t="s">
        <v>86</v>
      </c>
      <c r="AY486" s="19" t="s">
        <v>219</v>
      </c>
      <c r="BE486" s="228">
        <f>IF(N486="základní",J486,0)</f>
        <v>0</v>
      </c>
      <c r="BF486" s="228">
        <f>IF(N486="snížená",J486,0)</f>
        <v>0</v>
      </c>
      <c r="BG486" s="228">
        <f>IF(N486="zákl. přenesená",J486,0)</f>
        <v>0</v>
      </c>
      <c r="BH486" s="228">
        <f>IF(N486="sníž. přenesená",J486,0)</f>
        <v>0</v>
      </c>
      <c r="BI486" s="228">
        <f>IF(N486="nulová",J486,0)</f>
        <v>0</v>
      </c>
      <c r="BJ486" s="19" t="s">
        <v>84</v>
      </c>
      <c r="BK486" s="228">
        <f>ROUND(I486*H486,2)</f>
        <v>0</v>
      </c>
      <c r="BL486" s="19" t="s">
        <v>225</v>
      </c>
      <c r="BM486" s="227" t="s">
        <v>3514</v>
      </c>
    </row>
    <row r="487" s="2" customFormat="1">
      <c r="A487" s="40"/>
      <c r="B487" s="41"/>
      <c r="C487" s="42"/>
      <c r="D487" s="229" t="s">
        <v>227</v>
      </c>
      <c r="E487" s="42"/>
      <c r="F487" s="230" t="s">
        <v>3513</v>
      </c>
      <c r="G487" s="42"/>
      <c r="H487" s="42"/>
      <c r="I487" s="231"/>
      <c r="J487" s="42"/>
      <c r="K487" s="42"/>
      <c r="L487" s="46"/>
      <c r="M487" s="232"/>
      <c r="N487" s="233"/>
      <c r="O487" s="86"/>
      <c r="P487" s="86"/>
      <c r="Q487" s="86"/>
      <c r="R487" s="86"/>
      <c r="S487" s="86"/>
      <c r="T487" s="87"/>
      <c r="U487" s="40"/>
      <c r="V487" s="40"/>
      <c r="W487" s="40"/>
      <c r="X487" s="40"/>
      <c r="Y487" s="40"/>
      <c r="Z487" s="40"/>
      <c r="AA487" s="40"/>
      <c r="AB487" s="40"/>
      <c r="AC487" s="40"/>
      <c r="AD487" s="40"/>
      <c r="AE487" s="40"/>
      <c r="AT487" s="19" t="s">
        <v>227</v>
      </c>
      <c r="AU487" s="19" t="s">
        <v>86</v>
      </c>
    </row>
    <row r="488" s="2" customFormat="1">
      <c r="A488" s="40"/>
      <c r="B488" s="41"/>
      <c r="C488" s="42"/>
      <c r="D488" s="234" t="s">
        <v>229</v>
      </c>
      <c r="E488" s="42"/>
      <c r="F488" s="235" t="s">
        <v>3515</v>
      </c>
      <c r="G488" s="42"/>
      <c r="H488" s="42"/>
      <c r="I488" s="231"/>
      <c r="J488" s="42"/>
      <c r="K488" s="42"/>
      <c r="L488" s="46"/>
      <c r="M488" s="232"/>
      <c r="N488" s="233"/>
      <c r="O488" s="86"/>
      <c r="P488" s="86"/>
      <c r="Q488" s="86"/>
      <c r="R488" s="86"/>
      <c r="S488" s="86"/>
      <c r="T488" s="87"/>
      <c r="U488" s="40"/>
      <c r="V488" s="40"/>
      <c r="W488" s="40"/>
      <c r="X488" s="40"/>
      <c r="Y488" s="40"/>
      <c r="Z488" s="40"/>
      <c r="AA488" s="40"/>
      <c r="AB488" s="40"/>
      <c r="AC488" s="40"/>
      <c r="AD488" s="40"/>
      <c r="AE488" s="40"/>
      <c r="AT488" s="19" t="s">
        <v>229</v>
      </c>
      <c r="AU488" s="19" t="s">
        <v>86</v>
      </c>
    </row>
    <row r="489" s="14" customFormat="1">
      <c r="A489" s="14"/>
      <c r="B489" s="246"/>
      <c r="C489" s="247"/>
      <c r="D489" s="229" t="s">
        <v>231</v>
      </c>
      <c r="E489" s="248" t="s">
        <v>19</v>
      </c>
      <c r="F489" s="249" t="s">
        <v>3140</v>
      </c>
      <c r="G489" s="247"/>
      <c r="H489" s="250">
        <v>1</v>
      </c>
      <c r="I489" s="251"/>
      <c r="J489" s="247"/>
      <c r="K489" s="247"/>
      <c r="L489" s="252"/>
      <c r="M489" s="253"/>
      <c r="N489" s="254"/>
      <c r="O489" s="254"/>
      <c r="P489" s="254"/>
      <c r="Q489" s="254"/>
      <c r="R489" s="254"/>
      <c r="S489" s="254"/>
      <c r="T489" s="255"/>
      <c r="U489" s="14"/>
      <c r="V489" s="14"/>
      <c r="W489" s="14"/>
      <c r="X489" s="14"/>
      <c r="Y489" s="14"/>
      <c r="Z489" s="14"/>
      <c r="AA489" s="14"/>
      <c r="AB489" s="14"/>
      <c r="AC489" s="14"/>
      <c r="AD489" s="14"/>
      <c r="AE489" s="14"/>
      <c r="AT489" s="256" t="s">
        <v>231</v>
      </c>
      <c r="AU489" s="256" t="s">
        <v>86</v>
      </c>
      <c r="AV489" s="14" t="s">
        <v>86</v>
      </c>
      <c r="AW489" s="14" t="s">
        <v>37</v>
      </c>
      <c r="AX489" s="14" t="s">
        <v>84</v>
      </c>
      <c r="AY489" s="256" t="s">
        <v>219</v>
      </c>
    </row>
    <row r="490" s="2" customFormat="1" ht="16.5" customHeight="1">
      <c r="A490" s="40"/>
      <c r="B490" s="41"/>
      <c r="C490" s="283" t="s">
        <v>1949</v>
      </c>
      <c r="D490" s="283" t="s">
        <v>623</v>
      </c>
      <c r="E490" s="284" t="s">
        <v>3516</v>
      </c>
      <c r="F490" s="285" t="s">
        <v>3517</v>
      </c>
      <c r="G490" s="286" t="s">
        <v>517</v>
      </c>
      <c r="H490" s="287">
        <v>1</v>
      </c>
      <c r="I490" s="288"/>
      <c r="J490" s="289">
        <f>ROUND(I490*H490,2)</f>
        <v>0</v>
      </c>
      <c r="K490" s="285" t="s">
        <v>19</v>
      </c>
      <c r="L490" s="290"/>
      <c r="M490" s="291" t="s">
        <v>19</v>
      </c>
      <c r="N490" s="292" t="s">
        <v>47</v>
      </c>
      <c r="O490" s="86"/>
      <c r="P490" s="225">
        <f>O490*H490</f>
        <v>0</v>
      </c>
      <c r="Q490" s="225">
        <v>1.6000000000000001</v>
      </c>
      <c r="R490" s="225">
        <f>Q490*H490</f>
        <v>1.6000000000000001</v>
      </c>
      <c r="S490" s="225">
        <v>0</v>
      </c>
      <c r="T490" s="226">
        <f>S490*H490</f>
        <v>0</v>
      </c>
      <c r="U490" s="40"/>
      <c r="V490" s="40"/>
      <c r="W490" s="40"/>
      <c r="X490" s="40"/>
      <c r="Y490" s="40"/>
      <c r="Z490" s="40"/>
      <c r="AA490" s="40"/>
      <c r="AB490" s="40"/>
      <c r="AC490" s="40"/>
      <c r="AD490" s="40"/>
      <c r="AE490" s="40"/>
      <c r="AR490" s="227" t="s">
        <v>300</v>
      </c>
      <c r="AT490" s="227" t="s">
        <v>623</v>
      </c>
      <c r="AU490" s="227" t="s">
        <v>86</v>
      </c>
      <c r="AY490" s="19" t="s">
        <v>219</v>
      </c>
      <c r="BE490" s="228">
        <f>IF(N490="základní",J490,0)</f>
        <v>0</v>
      </c>
      <c r="BF490" s="228">
        <f>IF(N490="snížená",J490,0)</f>
        <v>0</v>
      </c>
      <c r="BG490" s="228">
        <f>IF(N490="zákl. přenesená",J490,0)</f>
        <v>0</v>
      </c>
      <c r="BH490" s="228">
        <f>IF(N490="sníž. přenesená",J490,0)</f>
        <v>0</v>
      </c>
      <c r="BI490" s="228">
        <f>IF(N490="nulová",J490,0)</f>
        <v>0</v>
      </c>
      <c r="BJ490" s="19" t="s">
        <v>84</v>
      </c>
      <c r="BK490" s="228">
        <f>ROUND(I490*H490,2)</f>
        <v>0</v>
      </c>
      <c r="BL490" s="19" t="s">
        <v>225</v>
      </c>
      <c r="BM490" s="227" t="s">
        <v>3518</v>
      </c>
    </row>
    <row r="491" s="2" customFormat="1">
      <c r="A491" s="40"/>
      <c r="B491" s="41"/>
      <c r="C491" s="42"/>
      <c r="D491" s="229" t="s">
        <v>227</v>
      </c>
      <c r="E491" s="42"/>
      <c r="F491" s="230" t="s">
        <v>3517</v>
      </c>
      <c r="G491" s="42"/>
      <c r="H491" s="42"/>
      <c r="I491" s="231"/>
      <c r="J491" s="42"/>
      <c r="K491" s="42"/>
      <c r="L491" s="46"/>
      <c r="M491" s="232"/>
      <c r="N491" s="233"/>
      <c r="O491" s="86"/>
      <c r="P491" s="86"/>
      <c r="Q491" s="86"/>
      <c r="R491" s="86"/>
      <c r="S491" s="86"/>
      <c r="T491" s="87"/>
      <c r="U491" s="40"/>
      <c r="V491" s="40"/>
      <c r="W491" s="40"/>
      <c r="X491" s="40"/>
      <c r="Y491" s="40"/>
      <c r="Z491" s="40"/>
      <c r="AA491" s="40"/>
      <c r="AB491" s="40"/>
      <c r="AC491" s="40"/>
      <c r="AD491" s="40"/>
      <c r="AE491" s="40"/>
      <c r="AT491" s="19" t="s">
        <v>227</v>
      </c>
      <c r="AU491" s="19" t="s">
        <v>86</v>
      </c>
    </row>
    <row r="492" s="13" customFormat="1">
      <c r="A492" s="13"/>
      <c r="B492" s="236"/>
      <c r="C492" s="237"/>
      <c r="D492" s="229" t="s">
        <v>231</v>
      </c>
      <c r="E492" s="238" t="s">
        <v>19</v>
      </c>
      <c r="F492" s="239" t="s">
        <v>3519</v>
      </c>
      <c r="G492" s="237"/>
      <c r="H492" s="238" t="s">
        <v>19</v>
      </c>
      <c r="I492" s="240"/>
      <c r="J492" s="237"/>
      <c r="K492" s="237"/>
      <c r="L492" s="241"/>
      <c r="M492" s="242"/>
      <c r="N492" s="243"/>
      <c r="O492" s="243"/>
      <c r="P492" s="243"/>
      <c r="Q492" s="243"/>
      <c r="R492" s="243"/>
      <c r="S492" s="243"/>
      <c r="T492" s="244"/>
      <c r="U492" s="13"/>
      <c r="V492" s="13"/>
      <c r="W492" s="13"/>
      <c r="X492" s="13"/>
      <c r="Y492" s="13"/>
      <c r="Z492" s="13"/>
      <c r="AA492" s="13"/>
      <c r="AB492" s="13"/>
      <c r="AC492" s="13"/>
      <c r="AD492" s="13"/>
      <c r="AE492" s="13"/>
      <c r="AT492" s="245" t="s">
        <v>231</v>
      </c>
      <c r="AU492" s="245" t="s">
        <v>86</v>
      </c>
      <c r="AV492" s="13" t="s">
        <v>84</v>
      </c>
      <c r="AW492" s="13" t="s">
        <v>37</v>
      </c>
      <c r="AX492" s="13" t="s">
        <v>76</v>
      </c>
      <c r="AY492" s="245" t="s">
        <v>219</v>
      </c>
    </row>
    <row r="493" s="14" customFormat="1">
      <c r="A493" s="14"/>
      <c r="B493" s="246"/>
      <c r="C493" s="247"/>
      <c r="D493" s="229" t="s">
        <v>231</v>
      </c>
      <c r="E493" s="248" t="s">
        <v>19</v>
      </c>
      <c r="F493" s="249" t="s">
        <v>84</v>
      </c>
      <c r="G493" s="247"/>
      <c r="H493" s="250">
        <v>1</v>
      </c>
      <c r="I493" s="251"/>
      <c r="J493" s="247"/>
      <c r="K493" s="247"/>
      <c r="L493" s="252"/>
      <c r="M493" s="253"/>
      <c r="N493" s="254"/>
      <c r="O493" s="254"/>
      <c r="P493" s="254"/>
      <c r="Q493" s="254"/>
      <c r="R493" s="254"/>
      <c r="S493" s="254"/>
      <c r="T493" s="255"/>
      <c r="U493" s="14"/>
      <c r="V493" s="14"/>
      <c r="W493" s="14"/>
      <c r="X493" s="14"/>
      <c r="Y493" s="14"/>
      <c r="Z493" s="14"/>
      <c r="AA493" s="14"/>
      <c r="AB493" s="14"/>
      <c r="AC493" s="14"/>
      <c r="AD493" s="14"/>
      <c r="AE493" s="14"/>
      <c r="AT493" s="256" t="s">
        <v>231</v>
      </c>
      <c r="AU493" s="256" t="s">
        <v>86</v>
      </c>
      <c r="AV493" s="14" t="s">
        <v>86</v>
      </c>
      <c r="AW493" s="14" t="s">
        <v>37</v>
      </c>
      <c r="AX493" s="14" t="s">
        <v>76</v>
      </c>
      <c r="AY493" s="256" t="s">
        <v>219</v>
      </c>
    </row>
    <row r="494" s="15" customFormat="1">
      <c r="A494" s="15"/>
      <c r="B494" s="257"/>
      <c r="C494" s="258"/>
      <c r="D494" s="229" t="s">
        <v>231</v>
      </c>
      <c r="E494" s="259" t="s">
        <v>3140</v>
      </c>
      <c r="F494" s="260" t="s">
        <v>236</v>
      </c>
      <c r="G494" s="258"/>
      <c r="H494" s="261">
        <v>1</v>
      </c>
      <c r="I494" s="262"/>
      <c r="J494" s="258"/>
      <c r="K494" s="258"/>
      <c r="L494" s="263"/>
      <c r="M494" s="264"/>
      <c r="N494" s="265"/>
      <c r="O494" s="265"/>
      <c r="P494" s="265"/>
      <c r="Q494" s="265"/>
      <c r="R494" s="265"/>
      <c r="S494" s="265"/>
      <c r="T494" s="266"/>
      <c r="U494" s="15"/>
      <c r="V494" s="15"/>
      <c r="W494" s="15"/>
      <c r="X494" s="15"/>
      <c r="Y494" s="15"/>
      <c r="Z494" s="15"/>
      <c r="AA494" s="15"/>
      <c r="AB494" s="15"/>
      <c r="AC494" s="15"/>
      <c r="AD494" s="15"/>
      <c r="AE494" s="15"/>
      <c r="AT494" s="267" t="s">
        <v>231</v>
      </c>
      <c r="AU494" s="267" t="s">
        <v>86</v>
      </c>
      <c r="AV494" s="15" t="s">
        <v>225</v>
      </c>
      <c r="AW494" s="15" t="s">
        <v>37</v>
      </c>
      <c r="AX494" s="15" t="s">
        <v>84</v>
      </c>
      <c r="AY494" s="267" t="s">
        <v>219</v>
      </c>
    </row>
    <row r="495" s="2" customFormat="1" ht="16.5" customHeight="1">
      <c r="A495" s="40"/>
      <c r="B495" s="41"/>
      <c r="C495" s="216" t="s">
        <v>1954</v>
      </c>
      <c r="D495" s="216" t="s">
        <v>221</v>
      </c>
      <c r="E495" s="217" t="s">
        <v>3520</v>
      </c>
      <c r="F495" s="218" t="s">
        <v>3521</v>
      </c>
      <c r="G495" s="219" t="s">
        <v>517</v>
      </c>
      <c r="H495" s="220">
        <v>1</v>
      </c>
      <c r="I495" s="221"/>
      <c r="J495" s="222">
        <f>ROUND(I495*H495,2)</f>
        <v>0</v>
      </c>
      <c r="K495" s="218" t="s">
        <v>224</v>
      </c>
      <c r="L495" s="46"/>
      <c r="M495" s="223" t="s">
        <v>19</v>
      </c>
      <c r="N495" s="224" t="s">
        <v>47</v>
      </c>
      <c r="O495" s="86"/>
      <c r="P495" s="225">
        <f>O495*H495</f>
        <v>0</v>
      </c>
      <c r="Q495" s="225">
        <v>0.11045000000000001</v>
      </c>
      <c r="R495" s="225">
        <f>Q495*H495</f>
        <v>0.11045000000000001</v>
      </c>
      <c r="S495" s="225">
        <v>0</v>
      </c>
      <c r="T495" s="226">
        <f>S495*H495</f>
        <v>0</v>
      </c>
      <c r="U495" s="40"/>
      <c r="V495" s="40"/>
      <c r="W495" s="40"/>
      <c r="X495" s="40"/>
      <c r="Y495" s="40"/>
      <c r="Z495" s="40"/>
      <c r="AA495" s="40"/>
      <c r="AB495" s="40"/>
      <c r="AC495" s="40"/>
      <c r="AD495" s="40"/>
      <c r="AE495" s="40"/>
      <c r="AR495" s="227" t="s">
        <v>225</v>
      </c>
      <c r="AT495" s="227" t="s">
        <v>221</v>
      </c>
      <c r="AU495" s="227" t="s">
        <v>86</v>
      </c>
      <c r="AY495" s="19" t="s">
        <v>219</v>
      </c>
      <c r="BE495" s="228">
        <f>IF(N495="základní",J495,0)</f>
        <v>0</v>
      </c>
      <c r="BF495" s="228">
        <f>IF(N495="snížená",J495,0)</f>
        <v>0</v>
      </c>
      <c r="BG495" s="228">
        <f>IF(N495="zákl. přenesená",J495,0)</f>
        <v>0</v>
      </c>
      <c r="BH495" s="228">
        <f>IF(N495="sníž. přenesená",J495,0)</f>
        <v>0</v>
      </c>
      <c r="BI495" s="228">
        <f>IF(N495="nulová",J495,0)</f>
        <v>0</v>
      </c>
      <c r="BJ495" s="19" t="s">
        <v>84</v>
      </c>
      <c r="BK495" s="228">
        <f>ROUND(I495*H495,2)</f>
        <v>0</v>
      </c>
      <c r="BL495" s="19" t="s">
        <v>225</v>
      </c>
      <c r="BM495" s="227" t="s">
        <v>3522</v>
      </c>
    </row>
    <row r="496" s="2" customFormat="1">
      <c r="A496" s="40"/>
      <c r="B496" s="41"/>
      <c r="C496" s="42"/>
      <c r="D496" s="229" t="s">
        <v>227</v>
      </c>
      <c r="E496" s="42"/>
      <c r="F496" s="230" t="s">
        <v>3523</v>
      </c>
      <c r="G496" s="42"/>
      <c r="H496" s="42"/>
      <c r="I496" s="231"/>
      <c r="J496" s="42"/>
      <c r="K496" s="42"/>
      <c r="L496" s="46"/>
      <c r="M496" s="232"/>
      <c r="N496" s="233"/>
      <c r="O496" s="86"/>
      <c r="P496" s="86"/>
      <c r="Q496" s="86"/>
      <c r="R496" s="86"/>
      <c r="S496" s="86"/>
      <c r="T496" s="87"/>
      <c r="U496" s="40"/>
      <c r="V496" s="40"/>
      <c r="W496" s="40"/>
      <c r="X496" s="40"/>
      <c r="Y496" s="40"/>
      <c r="Z496" s="40"/>
      <c r="AA496" s="40"/>
      <c r="AB496" s="40"/>
      <c r="AC496" s="40"/>
      <c r="AD496" s="40"/>
      <c r="AE496" s="40"/>
      <c r="AT496" s="19" t="s">
        <v>227</v>
      </c>
      <c r="AU496" s="19" t="s">
        <v>86</v>
      </c>
    </row>
    <row r="497" s="2" customFormat="1">
      <c r="A497" s="40"/>
      <c r="B497" s="41"/>
      <c r="C497" s="42"/>
      <c r="D497" s="234" t="s">
        <v>229</v>
      </c>
      <c r="E497" s="42"/>
      <c r="F497" s="235" t="s">
        <v>3524</v>
      </c>
      <c r="G497" s="42"/>
      <c r="H497" s="42"/>
      <c r="I497" s="231"/>
      <c r="J497" s="42"/>
      <c r="K497" s="42"/>
      <c r="L497" s="46"/>
      <c r="M497" s="232"/>
      <c r="N497" s="233"/>
      <c r="O497" s="86"/>
      <c r="P497" s="86"/>
      <c r="Q497" s="86"/>
      <c r="R497" s="86"/>
      <c r="S497" s="86"/>
      <c r="T497" s="87"/>
      <c r="U497" s="40"/>
      <c r="V497" s="40"/>
      <c r="W497" s="40"/>
      <c r="X497" s="40"/>
      <c r="Y497" s="40"/>
      <c r="Z497" s="40"/>
      <c r="AA497" s="40"/>
      <c r="AB497" s="40"/>
      <c r="AC497" s="40"/>
      <c r="AD497" s="40"/>
      <c r="AE497" s="40"/>
      <c r="AT497" s="19" t="s">
        <v>229</v>
      </c>
      <c r="AU497" s="19" t="s">
        <v>86</v>
      </c>
    </row>
    <row r="498" s="13" customFormat="1">
      <c r="A498" s="13"/>
      <c r="B498" s="236"/>
      <c r="C498" s="237"/>
      <c r="D498" s="229" t="s">
        <v>231</v>
      </c>
      <c r="E498" s="238" t="s">
        <v>19</v>
      </c>
      <c r="F498" s="239" t="s">
        <v>3493</v>
      </c>
      <c r="G498" s="237"/>
      <c r="H498" s="238" t="s">
        <v>19</v>
      </c>
      <c r="I498" s="240"/>
      <c r="J498" s="237"/>
      <c r="K498" s="237"/>
      <c r="L498" s="241"/>
      <c r="M498" s="242"/>
      <c r="N498" s="243"/>
      <c r="O498" s="243"/>
      <c r="P498" s="243"/>
      <c r="Q498" s="243"/>
      <c r="R498" s="243"/>
      <c r="S498" s="243"/>
      <c r="T498" s="244"/>
      <c r="U498" s="13"/>
      <c r="V498" s="13"/>
      <c r="W498" s="13"/>
      <c r="X498" s="13"/>
      <c r="Y498" s="13"/>
      <c r="Z498" s="13"/>
      <c r="AA498" s="13"/>
      <c r="AB498" s="13"/>
      <c r="AC498" s="13"/>
      <c r="AD498" s="13"/>
      <c r="AE498" s="13"/>
      <c r="AT498" s="245" t="s">
        <v>231</v>
      </c>
      <c r="AU498" s="245" t="s">
        <v>86</v>
      </c>
      <c r="AV498" s="13" t="s">
        <v>84</v>
      </c>
      <c r="AW498" s="13" t="s">
        <v>37</v>
      </c>
      <c r="AX498" s="13" t="s">
        <v>76</v>
      </c>
      <c r="AY498" s="245" t="s">
        <v>219</v>
      </c>
    </row>
    <row r="499" s="14" customFormat="1">
      <c r="A499" s="14"/>
      <c r="B499" s="246"/>
      <c r="C499" s="247"/>
      <c r="D499" s="229" t="s">
        <v>231</v>
      </c>
      <c r="E499" s="248" t="s">
        <v>19</v>
      </c>
      <c r="F499" s="249" t="s">
        <v>84</v>
      </c>
      <c r="G499" s="247"/>
      <c r="H499" s="250">
        <v>1</v>
      </c>
      <c r="I499" s="251"/>
      <c r="J499" s="247"/>
      <c r="K499" s="247"/>
      <c r="L499" s="252"/>
      <c r="M499" s="253"/>
      <c r="N499" s="254"/>
      <c r="O499" s="254"/>
      <c r="P499" s="254"/>
      <c r="Q499" s="254"/>
      <c r="R499" s="254"/>
      <c r="S499" s="254"/>
      <c r="T499" s="255"/>
      <c r="U499" s="14"/>
      <c r="V499" s="14"/>
      <c r="W499" s="14"/>
      <c r="X499" s="14"/>
      <c r="Y499" s="14"/>
      <c r="Z499" s="14"/>
      <c r="AA499" s="14"/>
      <c r="AB499" s="14"/>
      <c r="AC499" s="14"/>
      <c r="AD499" s="14"/>
      <c r="AE499" s="14"/>
      <c r="AT499" s="256" t="s">
        <v>231</v>
      </c>
      <c r="AU499" s="256" t="s">
        <v>86</v>
      </c>
      <c r="AV499" s="14" t="s">
        <v>86</v>
      </c>
      <c r="AW499" s="14" t="s">
        <v>37</v>
      </c>
      <c r="AX499" s="14" t="s">
        <v>84</v>
      </c>
      <c r="AY499" s="256" t="s">
        <v>219</v>
      </c>
    </row>
    <row r="500" s="2" customFormat="1" ht="16.5" customHeight="1">
      <c r="A500" s="40"/>
      <c r="B500" s="41"/>
      <c r="C500" s="216" t="s">
        <v>1962</v>
      </c>
      <c r="D500" s="216" t="s">
        <v>221</v>
      </c>
      <c r="E500" s="217" t="s">
        <v>3525</v>
      </c>
      <c r="F500" s="218" t="s">
        <v>3526</v>
      </c>
      <c r="G500" s="219" t="s">
        <v>517</v>
      </c>
      <c r="H500" s="220">
        <v>1</v>
      </c>
      <c r="I500" s="221"/>
      <c r="J500" s="222">
        <f>ROUND(I500*H500,2)</f>
        <v>0</v>
      </c>
      <c r="K500" s="218" t="s">
        <v>224</v>
      </c>
      <c r="L500" s="46"/>
      <c r="M500" s="223" t="s">
        <v>19</v>
      </c>
      <c r="N500" s="224" t="s">
        <v>47</v>
      </c>
      <c r="O500" s="86"/>
      <c r="P500" s="225">
        <f>O500*H500</f>
        <v>0</v>
      </c>
      <c r="Q500" s="225">
        <v>0.012120000000000001</v>
      </c>
      <c r="R500" s="225">
        <f>Q500*H500</f>
        <v>0.012120000000000001</v>
      </c>
      <c r="S500" s="225">
        <v>0</v>
      </c>
      <c r="T500" s="226">
        <f>S500*H500</f>
        <v>0</v>
      </c>
      <c r="U500" s="40"/>
      <c r="V500" s="40"/>
      <c r="W500" s="40"/>
      <c r="X500" s="40"/>
      <c r="Y500" s="40"/>
      <c r="Z500" s="40"/>
      <c r="AA500" s="40"/>
      <c r="AB500" s="40"/>
      <c r="AC500" s="40"/>
      <c r="AD500" s="40"/>
      <c r="AE500" s="40"/>
      <c r="AR500" s="227" t="s">
        <v>225</v>
      </c>
      <c r="AT500" s="227" t="s">
        <v>221</v>
      </c>
      <c r="AU500" s="227" t="s">
        <v>86</v>
      </c>
      <c r="AY500" s="19" t="s">
        <v>219</v>
      </c>
      <c r="BE500" s="228">
        <f>IF(N500="základní",J500,0)</f>
        <v>0</v>
      </c>
      <c r="BF500" s="228">
        <f>IF(N500="snížená",J500,0)</f>
        <v>0</v>
      </c>
      <c r="BG500" s="228">
        <f>IF(N500="zákl. přenesená",J500,0)</f>
        <v>0</v>
      </c>
      <c r="BH500" s="228">
        <f>IF(N500="sníž. přenesená",J500,0)</f>
        <v>0</v>
      </c>
      <c r="BI500" s="228">
        <f>IF(N500="nulová",J500,0)</f>
        <v>0</v>
      </c>
      <c r="BJ500" s="19" t="s">
        <v>84</v>
      </c>
      <c r="BK500" s="228">
        <f>ROUND(I500*H500,2)</f>
        <v>0</v>
      </c>
      <c r="BL500" s="19" t="s">
        <v>225</v>
      </c>
      <c r="BM500" s="227" t="s">
        <v>3527</v>
      </c>
    </row>
    <row r="501" s="2" customFormat="1">
      <c r="A501" s="40"/>
      <c r="B501" s="41"/>
      <c r="C501" s="42"/>
      <c r="D501" s="229" t="s">
        <v>227</v>
      </c>
      <c r="E501" s="42"/>
      <c r="F501" s="230" t="s">
        <v>3528</v>
      </c>
      <c r="G501" s="42"/>
      <c r="H501" s="42"/>
      <c r="I501" s="231"/>
      <c r="J501" s="42"/>
      <c r="K501" s="42"/>
      <c r="L501" s="46"/>
      <c r="M501" s="232"/>
      <c r="N501" s="233"/>
      <c r="O501" s="86"/>
      <c r="P501" s="86"/>
      <c r="Q501" s="86"/>
      <c r="R501" s="86"/>
      <c r="S501" s="86"/>
      <c r="T501" s="87"/>
      <c r="U501" s="40"/>
      <c r="V501" s="40"/>
      <c r="W501" s="40"/>
      <c r="X501" s="40"/>
      <c r="Y501" s="40"/>
      <c r="Z501" s="40"/>
      <c r="AA501" s="40"/>
      <c r="AB501" s="40"/>
      <c r="AC501" s="40"/>
      <c r="AD501" s="40"/>
      <c r="AE501" s="40"/>
      <c r="AT501" s="19" t="s">
        <v>227</v>
      </c>
      <c r="AU501" s="19" t="s">
        <v>86</v>
      </c>
    </row>
    <row r="502" s="2" customFormat="1">
      <c r="A502" s="40"/>
      <c r="B502" s="41"/>
      <c r="C502" s="42"/>
      <c r="D502" s="234" t="s">
        <v>229</v>
      </c>
      <c r="E502" s="42"/>
      <c r="F502" s="235" t="s">
        <v>3529</v>
      </c>
      <c r="G502" s="42"/>
      <c r="H502" s="42"/>
      <c r="I502" s="231"/>
      <c r="J502" s="42"/>
      <c r="K502" s="42"/>
      <c r="L502" s="46"/>
      <c r="M502" s="232"/>
      <c r="N502" s="233"/>
      <c r="O502" s="86"/>
      <c r="P502" s="86"/>
      <c r="Q502" s="86"/>
      <c r="R502" s="86"/>
      <c r="S502" s="86"/>
      <c r="T502" s="87"/>
      <c r="U502" s="40"/>
      <c r="V502" s="40"/>
      <c r="W502" s="40"/>
      <c r="X502" s="40"/>
      <c r="Y502" s="40"/>
      <c r="Z502" s="40"/>
      <c r="AA502" s="40"/>
      <c r="AB502" s="40"/>
      <c r="AC502" s="40"/>
      <c r="AD502" s="40"/>
      <c r="AE502" s="40"/>
      <c r="AT502" s="19" t="s">
        <v>229</v>
      </c>
      <c r="AU502" s="19" t="s">
        <v>86</v>
      </c>
    </row>
    <row r="503" s="2" customFormat="1">
      <c r="A503" s="40"/>
      <c r="B503" s="41"/>
      <c r="C503" s="42"/>
      <c r="D503" s="229" t="s">
        <v>275</v>
      </c>
      <c r="E503" s="42"/>
      <c r="F503" s="268" t="s">
        <v>3530</v>
      </c>
      <c r="G503" s="42"/>
      <c r="H503" s="42"/>
      <c r="I503" s="231"/>
      <c r="J503" s="42"/>
      <c r="K503" s="42"/>
      <c r="L503" s="46"/>
      <c r="M503" s="232"/>
      <c r="N503" s="233"/>
      <c r="O503" s="86"/>
      <c r="P503" s="86"/>
      <c r="Q503" s="86"/>
      <c r="R503" s="86"/>
      <c r="S503" s="86"/>
      <c r="T503" s="87"/>
      <c r="U503" s="40"/>
      <c r="V503" s="40"/>
      <c r="W503" s="40"/>
      <c r="X503" s="40"/>
      <c r="Y503" s="40"/>
      <c r="Z503" s="40"/>
      <c r="AA503" s="40"/>
      <c r="AB503" s="40"/>
      <c r="AC503" s="40"/>
      <c r="AD503" s="40"/>
      <c r="AE503" s="40"/>
      <c r="AT503" s="19" t="s">
        <v>275</v>
      </c>
      <c r="AU503" s="19" t="s">
        <v>86</v>
      </c>
    </row>
    <row r="504" s="13" customFormat="1">
      <c r="A504" s="13"/>
      <c r="B504" s="236"/>
      <c r="C504" s="237"/>
      <c r="D504" s="229" t="s">
        <v>231</v>
      </c>
      <c r="E504" s="238" t="s">
        <v>19</v>
      </c>
      <c r="F504" s="239" t="s">
        <v>3493</v>
      </c>
      <c r="G504" s="237"/>
      <c r="H504" s="238" t="s">
        <v>19</v>
      </c>
      <c r="I504" s="240"/>
      <c r="J504" s="237"/>
      <c r="K504" s="237"/>
      <c r="L504" s="241"/>
      <c r="M504" s="242"/>
      <c r="N504" s="243"/>
      <c r="O504" s="243"/>
      <c r="P504" s="243"/>
      <c r="Q504" s="243"/>
      <c r="R504" s="243"/>
      <c r="S504" s="243"/>
      <c r="T504" s="244"/>
      <c r="U504" s="13"/>
      <c r="V504" s="13"/>
      <c r="W504" s="13"/>
      <c r="X504" s="13"/>
      <c r="Y504" s="13"/>
      <c r="Z504" s="13"/>
      <c r="AA504" s="13"/>
      <c r="AB504" s="13"/>
      <c r="AC504" s="13"/>
      <c r="AD504" s="13"/>
      <c r="AE504" s="13"/>
      <c r="AT504" s="245" t="s">
        <v>231</v>
      </c>
      <c r="AU504" s="245" t="s">
        <v>86</v>
      </c>
      <c r="AV504" s="13" t="s">
        <v>84</v>
      </c>
      <c r="AW504" s="13" t="s">
        <v>37</v>
      </c>
      <c r="AX504" s="13" t="s">
        <v>76</v>
      </c>
      <c r="AY504" s="245" t="s">
        <v>219</v>
      </c>
    </row>
    <row r="505" s="14" customFormat="1">
      <c r="A505" s="14"/>
      <c r="B505" s="246"/>
      <c r="C505" s="247"/>
      <c r="D505" s="229" t="s">
        <v>231</v>
      </c>
      <c r="E505" s="248" t="s">
        <v>19</v>
      </c>
      <c r="F505" s="249" t="s">
        <v>84</v>
      </c>
      <c r="G505" s="247"/>
      <c r="H505" s="250">
        <v>1</v>
      </c>
      <c r="I505" s="251"/>
      <c r="J505" s="247"/>
      <c r="K505" s="247"/>
      <c r="L505" s="252"/>
      <c r="M505" s="253"/>
      <c r="N505" s="254"/>
      <c r="O505" s="254"/>
      <c r="P505" s="254"/>
      <c r="Q505" s="254"/>
      <c r="R505" s="254"/>
      <c r="S505" s="254"/>
      <c r="T505" s="255"/>
      <c r="U505" s="14"/>
      <c r="V505" s="14"/>
      <c r="W505" s="14"/>
      <c r="X505" s="14"/>
      <c r="Y505" s="14"/>
      <c r="Z505" s="14"/>
      <c r="AA505" s="14"/>
      <c r="AB505" s="14"/>
      <c r="AC505" s="14"/>
      <c r="AD505" s="14"/>
      <c r="AE505" s="14"/>
      <c r="AT505" s="256" t="s">
        <v>231</v>
      </c>
      <c r="AU505" s="256" t="s">
        <v>86</v>
      </c>
      <c r="AV505" s="14" t="s">
        <v>86</v>
      </c>
      <c r="AW505" s="14" t="s">
        <v>37</v>
      </c>
      <c r="AX505" s="14" t="s">
        <v>84</v>
      </c>
      <c r="AY505" s="256" t="s">
        <v>219</v>
      </c>
    </row>
    <row r="506" s="2" customFormat="1" ht="21.75" customHeight="1">
      <c r="A506" s="40"/>
      <c r="B506" s="41"/>
      <c r="C506" s="216" t="s">
        <v>1967</v>
      </c>
      <c r="D506" s="216" t="s">
        <v>221</v>
      </c>
      <c r="E506" s="217" t="s">
        <v>3531</v>
      </c>
      <c r="F506" s="218" t="s">
        <v>3532</v>
      </c>
      <c r="G506" s="219" t="s">
        <v>517</v>
      </c>
      <c r="H506" s="220">
        <v>1</v>
      </c>
      <c r="I506" s="221"/>
      <c r="J506" s="222">
        <f>ROUND(I506*H506,2)</f>
        <v>0</v>
      </c>
      <c r="K506" s="218" t="s">
        <v>224</v>
      </c>
      <c r="L506" s="46"/>
      <c r="M506" s="223" t="s">
        <v>19</v>
      </c>
      <c r="N506" s="224" t="s">
        <v>47</v>
      </c>
      <c r="O506" s="86"/>
      <c r="P506" s="225">
        <f>O506*H506</f>
        <v>0</v>
      </c>
      <c r="Q506" s="225">
        <v>0.092920000000000003</v>
      </c>
      <c r="R506" s="225">
        <f>Q506*H506</f>
        <v>0.092920000000000003</v>
      </c>
      <c r="S506" s="225">
        <v>0</v>
      </c>
      <c r="T506" s="226">
        <f>S506*H506</f>
        <v>0</v>
      </c>
      <c r="U506" s="40"/>
      <c r="V506" s="40"/>
      <c r="W506" s="40"/>
      <c r="X506" s="40"/>
      <c r="Y506" s="40"/>
      <c r="Z506" s="40"/>
      <c r="AA506" s="40"/>
      <c r="AB506" s="40"/>
      <c r="AC506" s="40"/>
      <c r="AD506" s="40"/>
      <c r="AE506" s="40"/>
      <c r="AR506" s="227" t="s">
        <v>225</v>
      </c>
      <c r="AT506" s="227" t="s">
        <v>221</v>
      </c>
      <c r="AU506" s="227" t="s">
        <v>86</v>
      </c>
      <c r="AY506" s="19" t="s">
        <v>219</v>
      </c>
      <c r="BE506" s="228">
        <f>IF(N506="základní",J506,0)</f>
        <v>0</v>
      </c>
      <c r="BF506" s="228">
        <f>IF(N506="snížená",J506,0)</f>
        <v>0</v>
      </c>
      <c r="BG506" s="228">
        <f>IF(N506="zákl. přenesená",J506,0)</f>
        <v>0</v>
      </c>
      <c r="BH506" s="228">
        <f>IF(N506="sníž. přenesená",J506,0)</f>
        <v>0</v>
      </c>
      <c r="BI506" s="228">
        <f>IF(N506="nulová",J506,0)</f>
        <v>0</v>
      </c>
      <c r="BJ506" s="19" t="s">
        <v>84</v>
      </c>
      <c r="BK506" s="228">
        <f>ROUND(I506*H506,2)</f>
        <v>0</v>
      </c>
      <c r="BL506" s="19" t="s">
        <v>225</v>
      </c>
      <c r="BM506" s="227" t="s">
        <v>3533</v>
      </c>
    </row>
    <row r="507" s="2" customFormat="1">
      <c r="A507" s="40"/>
      <c r="B507" s="41"/>
      <c r="C507" s="42"/>
      <c r="D507" s="229" t="s">
        <v>227</v>
      </c>
      <c r="E507" s="42"/>
      <c r="F507" s="230" t="s">
        <v>3534</v>
      </c>
      <c r="G507" s="42"/>
      <c r="H507" s="42"/>
      <c r="I507" s="231"/>
      <c r="J507" s="42"/>
      <c r="K507" s="42"/>
      <c r="L507" s="46"/>
      <c r="M507" s="232"/>
      <c r="N507" s="233"/>
      <c r="O507" s="86"/>
      <c r="P507" s="86"/>
      <c r="Q507" s="86"/>
      <c r="R507" s="86"/>
      <c r="S507" s="86"/>
      <c r="T507" s="87"/>
      <c r="U507" s="40"/>
      <c r="V507" s="40"/>
      <c r="W507" s="40"/>
      <c r="X507" s="40"/>
      <c r="Y507" s="40"/>
      <c r="Z507" s="40"/>
      <c r="AA507" s="40"/>
      <c r="AB507" s="40"/>
      <c r="AC507" s="40"/>
      <c r="AD507" s="40"/>
      <c r="AE507" s="40"/>
      <c r="AT507" s="19" t="s">
        <v>227</v>
      </c>
      <c r="AU507" s="19" t="s">
        <v>86</v>
      </c>
    </row>
    <row r="508" s="2" customFormat="1">
      <c r="A508" s="40"/>
      <c r="B508" s="41"/>
      <c r="C508" s="42"/>
      <c r="D508" s="234" t="s">
        <v>229</v>
      </c>
      <c r="E508" s="42"/>
      <c r="F508" s="235" t="s">
        <v>3535</v>
      </c>
      <c r="G508" s="42"/>
      <c r="H508" s="42"/>
      <c r="I508" s="231"/>
      <c r="J508" s="42"/>
      <c r="K508" s="42"/>
      <c r="L508" s="46"/>
      <c r="M508" s="232"/>
      <c r="N508" s="233"/>
      <c r="O508" s="86"/>
      <c r="P508" s="86"/>
      <c r="Q508" s="86"/>
      <c r="R508" s="86"/>
      <c r="S508" s="86"/>
      <c r="T508" s="87"/>
      <c r="U508" s="40"/>
      <c r="V508" s="40"/>
      <c r="W508" s="40"/>
      <c r="X508" s="40"/>
      <c r="Y508" s="40"/>
      <c r="Z508" s="40"/>
      <c r="AA508" s="40"/>
      <c r="AB508" s="40"/>
      <c r="AC508" s="40"/>
      <c r="AD508" s="40"/>
      <c r="AE508" s="40"/>
      <c r="AT508" s="19" t="s">
        <v>229</v>
      </c>
      <c r="AU508" s="19" t="s">
        <v>86</v>
      </c>
    </row>
    <row r="509" s="13" customFormat="1">
      <c r="A509" s="13"/>
      <c r="B509" s="236"/>
      <c r="C509" s="237"/>
      <c r="D509" s="229" t="s">
        <v>231</v>
      </c>
      <c r="E509" s="238" t="s">
        <v>19</v>
      </c>
      <c r="F509" s="239" t="s">
        <v>3493</v>
      </c>
      <c r="G509" s="237"/>
      <c r="H509" s="238" t="s">
        <v>19</v>
      </c>
      <c r="I509" s="240"/>
      <c r="J509" s="237"/>
      <c r="K509" s="237"/>
      <c r="L509" s="241"/>
      <c r="M509" s="242"/>
      <c r="N509" s="243"/>
      <c r="O509" s="243"/>
      <c r="P509" s="243"/>
      <c r="Q509" s="243"/>
      <c r="R509" s="243"/>
      <c r="S509" s="243"/>
      <c r="T509" s="244"/>
      <c r="U509" s="13"/>
      <c r="V509" s="13"/>
      <c r="W509" s="13"/>
      <c r="X509" s="13"/>
      <c r="Y509" s="13"/>
      <c r="Z509" s="13"/>
      <c r="AA509" s="13"/>
      <c r="AB509" s="13"/>
      <c r="AC509" s="13"/>
      <c r="AD509" s="13"/>
      <c r="AE509" s="13"/>
      <c r="AT509" s="245" t="s">
        <v>231</v>
      </c>
      <c r="AU509" s="245" t="s">
        <v>86</v>
      </c>
      <c r="AV509" s="13" t="s">
        <v>84</v>
      </c>
      <c r="AW509" s="13" t="s">
        <v>37</v>
      </c>
      <c r="AX509" s="13" t="s">
        <v>76</v>
      </c>
      <c r="AY509" s="245" t="s">
        <v>219</v>
      </c>
    </row>
    <row r="510" s="14" customFormat="1">
      <c r="A510" s="14"/>
      <c r="B510" s="246"/>
      <c r="C510" s="247"/>
      <c r="D510" s="229" t="s">
        <v>231</v>
      </c>
      <c r="E510" s="248" t="s">
        <v>19</v>
      </c>
      <c r="F510" s="249" t="s">
        <v>84</v>
      </c>
      <c r="G510" s="247"/>
      <c r="H510" s="250">
        <v>1</v>
      </c>
      <c r="I510" s="251"/>
      <c r="J510" s="247"/>
      <c r="K510" s="247"/>
      <c r="L510" s="252"/>
      <c r="M510" s="253"/>
      <c r="N510" s="254"/>
      <c r="O510" s="254"/>
      <c r="P510" s="254"/>
      <c r="Q510" s="254"/>
      <c r="R510" s="254"/>
      <c r="S510" s="254"/>
      <c r="T510" s="255"/>
      <c r="U510" s="14"/>
      <c r="V510" s="14"/>
      <c r="W510" s="14"/>
      <c r="X510" s="14"/>
      <c r="Y510" s="14"/>
      <c r="Z510" s="14"/>
      <c r="AA510" s="14"/>
      <c r="AB510" s="14"/>
      <c r="AC510" s="14"/>
      <c r="AD510" s="14"/>
      <c r="AE510" s="14"/>
      <c r="AT510" s="256" t="s">
        <v>231</v>
      </c>
      <c r="AU510" s="256" t="s">
        <v>86</v>
      </c>
      <c r="AV510" s="14" t="s">
        <v>86</v>
      </c>
      <c r="AW510" s="14" t="s">
        <v>37</v>
      </c>
      <c r="AX510" s="14" t="s">
        <v>84</v>
      </c>
      <c r="AY510" s="256" t="s">
        <v>219</v>
      </c>
    </row>
    <row r="511" s="2" customFormat="1" ht="16.5" customHeight="1">
      <c r="A511" s="40"/>
      <c r="B511" s="41"/>
      <c r="C511" s="216" t="s">
        <v>1972</v>
      </c>
      <c r="D511" s="216" t="s">
        <v>221</v>
      </c>
      <c r="E511" s="217" t="s">
        <v>3536</v>
      </c>
      <c r="F511" s="218" t="s">
        <v>3537</v>
      </c>
      <c r="G511" s="219" t="s">
        <v>517</v>
      </c>
      <c r="H511" s="220">
        <v>1</v>
      </c>
      <c r="I511" s="221"/>
      <c r="J511" s="222">
        <f>ROUND(I511*H511,2)</f>
        <v>0</v>
      </c>
      <c r="K511" s="218" t="s">
        <v>19</v>
      </c>
      <c r="L511" s="46"/>
      <c r="M511" s="223" t="s">
        <v>19</v>
      </c>
      <c r="N511" s="224" t="s">
        <v>47</v>
      </c>
      <c r="O511" s="86"/>
      <c r="P511" s="225">
        <f>O511*H511</f>
        <v>0</v>
      </c>
      <c r="Q511" s="225">
        <v>0</v>
      </c>
      <c r="R511" s="225">
        <f>Q511*H511</f>
        <v>0</v>
      </c>
      <c r="S511" s="225">
        <v>0</v>
      </c>
      <c r="T511" s="226">
        <f>S511*H511</f>
        <v>0</v>
      </c>
      <c r="U511" s="40"/>
      <c r="V511" s="40"/>
      <c r="W511" s="40"/>
      <c r="X511" s="40"/>
      <c r="Y511" s="40"/>
      <c r="Z511" s="40"/>
      <c r="AA511" s="40"/>
      <c r="AB511" s="40"/>
      <c r="AC511" s="40"/>
      <c r="AD511" s="40"/>
      <c r="AE511" s="40"/>
      <c r="AR511" s="227" t="s">
        <v>225</v>
      </c>
      <c r="AT511" s="227" t="s">
        <v>221</v>
      </c>
      <c r="AU511" s="227" t="s">
        <v>86</v>
      </c>
      <c r="AY511" s="19" t="s">
        <v>219</v>
      </c>
      <c r="BE511" s="228">
        <f>IF(N511="základní",J511,0)</f>
        <v>0</v>
      </c>
      <c r="BF511" s="228">
        <f>IF(N511="snížená",J511,0)</f>
        <v>0</v>
      </c>
      <c r="BG511" s="228">
        <f>IF(N511="zákl. přenesená",J511,0)</f>
        <v>0</v>
      </c>
      <c r="BH511" s="228">
        <f>IF(N511="sníž. přenesená",J511,0)</f>
        <v>0</v>
      </c>
      <c r="BI511" s="228">
        <f>IF(N511="nulová",J511,0)</f>
        <v>0</v>
      </c>
      <c r="BJ511" s="19" t="s">
        <v>84</v>
      </c>
      <c r="BK511" s="228">
        <f>ROUND(I511*H511,2)</f>
        <v>0</v>
      </c>
      <c r="BL511" s="19" t="s">
        <v>225</v>
      </c>
      <c r="BM511" s="227" t="s">
        <v>3538</v>
      </c>
    </row>
    <row r="512" s="2" customFormat="1">
      <c r="A512" s="40"/>
      <c r="B512" s="41"/>
      <c r="C512" s="42"/>
      <c r="D512" s="229" t="s">
        <v>227</v>
      </c>
      <c r="E512" s="42"/>
      <c r="F512" s="230" t="s">
        <v>3537</v>
      </c>
      <c r="G512" s="42"/>
      <c r="H512" s="42"/>
      <c r="I512" s="231"/>
      <c r="J512" s="42"/>
      <c r="K512" s="42"/>
      <c r="L512" s="46"/>
      <c r="M512" s="232"/>
      <c r="N512" s="233"/>
      <c r="O512" s="86"/>
      <c r="P512" s="86"/>
      <c r="Q512" s="86"/>
      <c r="R512" s="86"/>
      <c r="S512" s="86"/>
      <c r="T512" s="87"/>
      <c r="U512" s="40"/>
      <c r="V512" s="40"/>
      <c r="W512" s="40"/>
      <c r="X512" s="40"/>
      <c r="Y512" s="40"/>
      <c r="Z512" s="40"/>
      <c r="AA512" s="40"/>
      <c r="AB512" s="40"/>
      <c r="AC512" s="40"/>
      <c r="AD512" s="40"/>
      <c r="AE512" s="40"/>
      <c r="AT512" s="19" t="s">
        <v>227</v>
      </c>
      <c r="AU512" s="19" t="s">
        <v>86</v>
      </c>
    </row>
    <row r="513" s="13" customFormat="1">
      <c r="A513" s="13"/>
      <c r="B513" s="236"/>
      <c r="C513" s="237"/>
      <c r="D513" s="229" t="s">
        <v>231</v>
      </c>
      <c r="E513" s="238" t="s">
        <v>19</v>
      </c>
      <c r="F513" s="239" t="s">
        <v>3493</v>
      </c>
      <c r="G513" s="237"/>
      <c r="H513" s="238" t="s">
        <v>19</v>
      </c>
      <c r="I513" s="240"/>
      <c r="J513" s="237"/>
      <c r="K513" s="237"/>
      <c r="L513" s="241"/>
      <c r="M513" s="242"/>
      <c r="N513" s="243"/>
      <c r="O513" s="243"/>
      <c r="P513" s="243"/>
      <c r="Q513" s="243"/>
      <c r="R513" s="243"/>
      <c r="S513" s="243"/>
      <c r="T513" s="244"/>
      <c r="U513" s="13"/>
      <c r="V513" s="13"/>
      <c r="W513" s="13"/>
      <c r="X513" s="13"/>
      <c r="Y513" s="13"/>
      <c r="Z513" s="13"/>
      <c r="AA513" s="13"/>
      <c r="AB513" s="13"/>
      <c r="AC513" s="13"/>
      <c r="AD513" s="13"/>
      <c r="AE513" s="13"/>
      <c r="AT513" s="245" t="s">
        <v>231</v>
      </c>
      <c r="AU513" s="245" t="s">
        <v>86</v>
      </c>
      <c r="AV513" s="13" t="s">
        <v>84</v>
      </c>
      <c r="AW513" s="13" t="s">
        <v>37</v>
      </c>
      <c r="AX513" s="13" t="s">
        <v>76</v>
      </c>
      <c r="AY513" s="245" t="s">
        <v>219</v>
      </c>
    </row>
    <row r="514" s="14" customFormat="1">
      <c r="A514" s="14"/>
      <c r="B514" s="246"/>
      <c r="C514" s="247"/>
      <c r="D514" s="229" t="s">
        <v>231</v>
      </c>
      <c r="E514" s="248" t="s">
        <v>19</v>
      </c>
      <c r="F514" s="249" t="s">
        <v>84</v>
      </c>
      <c r="G514" s="247"/>
      <c r="H514" s="250">
        <v>1</v>
      </c>
      <c r="I514" s="251"/>
      <c r="J514" s="247"/>
      <c r="K514" s="247"/>
      <c r="L514" s="252"/>
      <c r="M514" s="253"/>
      <c r="N514" s="254"/>
      <c r="O514" s="254"/>
      <c r="P514" s="254"/>
      <c r="Q514" s="254"/>
      <c r="R514" s="254"/>
      <c r="S514" s="254"/>
      <c r="T514" s="255"/>
      <c r="U514" s="14"/>
      <c r="V514" s="14"/>
      <c r="W514" s="14"/>
      <c r="X514" s="14"/>
      <c r="Y514" s="14"/>
      <c r="Z514" s="14"/>
      <c r="AA514" s="14"/>
      <c r="AB514" s="14"/>
      <c r="AC514" s="14"/>
      <c r="AD514" s="14"/>
      <c r="AE514" s="14"/>
      <c r="AT514" s="256" t="s">
        <v>231</v>
      </c>
      <c r="AU514" s="256" t="s">
        <v>86</v>
      </c>
      <c r="AV514" s="14" t="s">
        <v>86</v>
      </c>
      <c r="AW514" s="14" t="s">
        <v>37</v>
      </c>
      <c r="AX514" s="14" t="s">
        <v>84</v>
      </c>
      <c r="AY514" s="256" t="s">
        <v>219</v>
      </c>
    </row>
    <row r="515" s="2" customFormat="1" ht="16.5" customHeight="1">
      <c r="A515" s="40"/>
      <c r="B515" s="41"/>
      <c r="C515" s="216" t="s">
        <v>1985</v>
      </c>
      <c r="D515" s="216" t="s">
        <v>221</v>
      </c>
      <c r="E515" s="217" t="s">
        <v>3539</v>
      </c>
      <c r="F515" s="218" t="s">
        <v>3540</v>
      </c>
      <c r="G515" s="219" t="s">
        <v>517</v>
      </c>
      <c r="H515" s="220">
        <v>1</v>
      </c>
      <c r="I515" s="221"/>
      <c r="J515" s="222">
        <f>ROUND(I515*H515,2)</f>
        <v>0</v>
      </c>
      <c r="K515" s="218" t="s">
        <v>19</v>
      </c>
      <c r="L515" s="46"/>
      <c r="M515" s="223" t="s">
        <v>19</v>
      </c>
      <c r="N515" s="224" t="s">
        <v>47</v>
      </c>
      <c r="O515" s="86"/>
      <c r="P515" s="225">
        <f>O515*H515</f>
        <v>0</v>
      </c>
      <c r="Q515" s="225">
        <v>0</v>
      </c>
      <c r="R515" s="225">
        <f>Q515*H515</f>
        <v>0</v>
      </c>
      <c r="S515" s="225">
        <v>0</v>
      </c>
      <c r="T515" s="226">
        <f>S515*H515</f>
        <v>0</v>
      </c>
      <c r="U515" s="40"/>
      <c r="V515" s="40"/>
      <c r="W515" s="40"/>
      <c r="X515" s="40"/>
      <c r="Y515" s="40"/>
      <c r="Z515" s="40"/>
      <c r="AA515" s="40"/>
      <c r="AB515" s="40"/>
      <c r="AC515" s="40"/>
      <c r="AD515" s="40"/>
      <c r="AE515" s="40"/>
      <c r="AR515" s="227" t="s">
        <v>225</v>
      </c>
      <c r="AT515" s="227" t="s">
        <v>221</v>
      </c>
      <c r="AU515" s="227" t="s">
        <v>86</v>
      </c>
      <c r="AY515" s="19" t="s">
        <v>219</v>
      </c>
      <c r="BE515" s="228">
        <f>IF(N515="základní",J515,0)</f>
        <v>0</v>
      </c>
      <c r="BF515" s="228">
        <f>IF(N515="snížená",J515,0)</f>
        <v>0</v>
      </c>
      <c r="BG515" s="228">
        <f>IF(N515="zákl. přenesená",J515,0)</f>
        <v>0</v>
      </c>
      <c r="BH515" s="228">
        <f>IF(N515="sníž. přenesená",J515,0)</f>
        <v>0</v>
      </c>
      <c r="BI515" s="228">
        <f>IF(N515="nulová",J515,0)</f>
        <v>0</v>
      </c>
      <c r="BJ515" s="19" t="s">
        <v>84</v>
      </c>
      <c r="BK515" s="228">
        <f>ROUND(I515*H515,2)</f>
        <v>0</v>
      </c>
      <c r="BL515" s="19" t="s">
        <v>225</v>
      </c>
      <c r="BM515" s="227" t="s">
        <v>3541</v>
      </c>
    </row>
    <row r="516" s="2" customFormat="1">
      <c r="A516" s="40"/>
      <c r="B516" s="41"/>
      <c r="C516" s="42"/>
      <c r="D516" s="229" t="s">
        <v>227</v>
      </c>
      <c r="E516" s="42"/>
      <c r="F516" s="230" t="s">
        <v>3540</v>
      </c>
      <c r="G516" s="42"/>
      <c r="H516" s="42"/>
      <c r="I516" s="231"/>
      <c r="J516" s="42"/>
      <c r="K516" s="42"/>
      <c r="L516" s="46"/>
      <c r="M516" s="232"/>
      <c r="N516" s="233"/>
      <c r="O516" s="86"/>
      <c r="P516" s="86"/>
      <c r="Q516" s="86"/>
      <c r="R516" s="86"/>
      <c r="S516" s="86"/>
      <c r="T516" s="87"/>
      <c r="U516" s="40"/>
      <c r="V516" s="40"/>
      <c r="W516" s="40"/>
      <c r="X516" s="40"/>
      <c r="Y516" s="40"/>
      <c r="Z516" s="40"/>
      <c r="AA516" s="40"/>
      <c r="AB516" s="40"/>
      <c r="AC516" s="40"/>
      <c r="AD516" s="40"/>
      <c r="AE516" s="40"/>
      <c r="AT516" s="19" t="s">
        <v>227</v>
      </c>
      <c r="AU516" s="19" t="s">
        <v>86</v>
      </c>
    </row>
    <row r="517" s="13" customFormat="1">
      <c r="A517" s="13"/>
      <c r="B517" s="236"/>
      <c r="C517" s="237"/>
      <c r="D517" s="229" t="s">
        <v>231</v>
      </c>
      <c r="E517" s="238" t="s">
        <v>19</v>
      </c>
      <c r="F517" s="239" t="s">
        <v>3493</v>
      </c>
      <c r="G517" s="237"/>
      <c r="H517" s="238" t="s">
        <v>19</v>
      </c>
      <c r="I517" s="240"/>
      <c r="J517" s="237"/>
      <c r="K517" s="237"/>
      <c r="L517" s="241"/>
      <c r="M517" s="242"/>
      <c r="N517" s="243"/>
      <c r="O517" s="243"/>
      <c r="P517" s="243"/>
      <c r="Q517" s="243"/>
      <c r="R517" s="243"/>
      <c r="S517" s="243"/>
      <c r="T517" s="244"/>
      <c r="U517" s="13"/>
      <c r="V517" s="13"/>
      <c r="W517" s="13"/>
      <c r="X517" s="13"/>
      <c r="Y517" s="13"/>
      <c r="Z517" s="13"/>
      <c r="AA517" s="13"/>
      <c r="AB517" s="13"/>
      <c r="AC517" s="13"/>
      <c r="AD517" s="13"/>
      <c r="AE517" s="13"/>
      <c r="AT517" s="245" t="s">
        <v>231</v>
      </c>
      <c r="AU517" s="245" t="s">
        <v>86</v>
      </c>
      <c r="AV517" s="13" t="s">
        <v>84</v>
      </c>
      <c r="AW517" s="13" t="s">
        <v>37</v>
      </c>
      <c r="AX517" s="13" t="s">
        <v>76</v>
      </c>
      <c r="AY517" s="245" t="s">
        <v>219</v>
      </c>
    </row>
    <row r="518" s="14" customFormat="1">
      <c r="A518" s="14"/>
      <c r="B518" s="246"/>
      <c r="C518" s="247"/>
      <c r="D518" s="229" t="s">
        <v>231</v>
      </c>
      <c r="E518" s="248" t="s">
        <v>19</v>
      </c>
      <c r="F518" s="249" t="s">
        <v>84</v>
      </c>
      <c r="G518" s="247"/>
      <c r="H518" s="250">
        <v>1</v>
      </c>
      <c r="I518" s="251"/>
      <c r="J518" s="247"/>
      <c r="K518" s="247"/>
      <c r="L518" s="252"/>
      <c r="M518" s="253"/>
      <c r="N518" s="254"/>
      <c r="O518" s="254"/>
      <c r="P518" s="254"/>
      <c r="Q518" s="254"/>
      <c r="R518" s="254"/>
      <c r="S518" s="254"/>
      <c r="T518" s="255"/>
      <c r="U518" s="14"/>
      <c r="V518" s="14"/>
      <c r="W518" s="14"/>
      <c r="X518" s="14"/>
      <c r="Y518" s="14"/>
      <c r="Z518" s="14"/>
      <c r="AA518" s="14"/>
      <c r="AB518" s="14"/>
      <c r="AC518" s="14"/>
      <c r="AD518" s="14"/>
      <c r="AE518" s="14"/>
      <c r="AT518" s="256" t="s">
        <v>231</v>
      </c>
      <c r="AU518" s="256" t="s">
        <v>86</v>
      </c>
      <c r="AV518" s="14" t="s">
        <v>86</v>
      </c>
      <c r="AW518" s="14" t="s">
        <v>37</v>
      </c>
      <c r="AX518" s="14" t="s">
        <v>84</v>
      </c>
      <c r="AY518" s="256" t="s">
        <v>219</v>
      </c>
    </row>
    <row r="519" s="2" customFormat="1" ht="16.5" customHeight="1">
      <c r="A519" s="40"/>
      <c r="B519" s="41"/>
      <c r="C519" s="216" t="s">
        <v>1991</v>
      </c>
      <c r="D519" s="216" t="s">
        <v>221</v>
      </c>
      <c r="E519" s="217" t="s">
        <v>3542</v>
      </c>
      <c r="F519" s="218" t="s">
        <v>3543</v>
      </c>
      <c r="G519" s="219" t="s">
        <v>517</v>
      </c>
      <c r="H519" s="220">
        <v>1</v>
      </c>
      <c r="I519" s="221"/>
      <c r="J519" s="222">
        <f>ROUND(I519*H519,2)</f>
        <v>0</v>
      </c>
      <c r="K519" s="218" t="s">
        <v>224</v>
      </c>
      <c r="L519" s="46"/>
      <c r="M519" s="223" t="s">
        <v>19</v>
      </c>
      <c r="N519" s="224" t="s">
        <v>47</v>
      </c>
      <c r="O519" s="86"/>
      <c r="P519" s="225">
        <f>O519*H519</f>
        <v>0</v>
      </c>
      <c r="Q519" s="225">
        <v>0</v>
      </c>
      <c r="R519" s="225">
        <f>Q519*H519</f>
        <v>0</v>
      </c>
      <c r="S519" s="225">
        <v>0.10000000000000001</v>
      </c>
      <c r="T519" s="226">
        <f>S519*H519</f>
        <v>0.10000000000000001</v>
      </c>
      <c r="U519" s="40"/>
      <c r="V519" s="40"/>
      <c r="W519" s="40"/>
      <c r="X519" s="40"/>
      <c r="Y519" s="40"/>
      <c r="Z519" s="40"/>
      <c r="AA519" s="40"/>
      <c r="AB519" s="40"/>
      <c r="AC519" s="40"/>
      <c r="AD519" s="40"/>
      <c r="AE519" s="40"/>
      <c r="AR519" s="227" t="s">
        <v>225</v>
      </c>
      <c r="AT519" s="227" t="s">
        <v>221</v>
      </c>
      <c r="AU519" s="227" t="s">
        <v>86</v>
      </c>
      <c r="AY519" s="19" t="s">
        <v>219</v>
      </c>
      <c r="BE519" s="228">
        <f>IF(N519="základní",J519,0)</f>
        <v>0</v>
      </c>
      <c r="BF519" s="228">
        <f>IF(N519="snížená",J519,0)</f>
        <v>0</v>
      </c>
      <c r="BG519" s="228">
        <f>IF(N519="zákl. přenesená",J519,0)</f>
        <v>0</v>
      </c>
      <c r="BH519" s="228">
        <f>IF(N519="sníž. přenesená",J519,0)</f>
        <v>0</v>
      </c>
      <c r="BI519" s="228">
        <f>IF(N519="nulová",J519,0)</f>
        <v>0</v>
      </c>
      <c r="BJ519" s="19" t="s">
        <v>84</v>
      </c>
      <c r="BK519" s="228">
        <f>ROUND(I519*H519,2)</f>
        <v>0</v>
      </c>
      <c r="BL519" s="19" t="s">
        <v>225</v>
      </c>
      <c r="BM519" s="227" t="s">
        <v>3544</v>
      </c>
    </row>
    <row r="520" s="2" customFormat="1">
      <c r="A520" s="40"/>
      <c r="B520" s="41"/>
      <c r="C520" s="42"/>
      <c r="D520" s="229" t="s">
        <v>227</v>
      </c>
      <c r="E520" s="42"/>
      <c r="F520" s="230" t="s">
        <v>3545</v>
      </c>
      <c r="G520" s="42"/>
      <c r="H520" s="42"/>
      <c r="I520" s="231"/>
      <c r="J520" s="42"/>
      <c r="K520" s="42"/>
      <c r="L520" s="46"/>
      <c r="M520" s="232"/>
      <c r="N520" s="233"/>
      <c r="O520" s="86"/>
      <c r="P520" s="86"/>
      <c r="Q520" s="86"/>
      <c r="R520" s="86"/>
      <c r="S520" s="86"/>
      <c r="T520" s="87"/>
      <c r="U520" s="40"/>
      <c r="V520" s="40"/>
      <c r="W520" s="40"/>
      <c r="X520" s="40"/>
      <c r="Y520" s="40"/>
      <c r="Z520" s="40"/>
      <c r="AA520" s="40"/>
      <c r="AB520" s="40"/>
      <c r="AC520" s="40"/>
      <c r="AD520" s="40"/>
      <c r="AE520" s="40"/>
      <c r="AT520" s="19" t="s">
        <v>227</v>
      </c>
      <c r="AU520" s="19" t="s">
        <v>86</v>
      </c>
    </row>
    <row r="521" s="2" customFormat="1">
      <c r="A521" s="40"/>
      <c r="B521" s="41"/>
      <c r="C521" s="42"/>
      <c r="D521" s="234" t="s">
        <v>229</v>
      </c>
      <c r="E521" s="42"/>
      <c r="F521" s="235" t="s">
        <v>3546</v>
      </c>
      <c r="G521" s="42"/>
      <c r="H521" s="42"/>
      <c r="I521" s="231"/>
      <c r="J521" s="42"/>
      <c r="K521" s="42"/>
      <c r="L521" s="46"/>
      <c r="M521" s="232"/>
      <c r="N521" s="233"/>
      <c r="O521" s="86"/>
      <c r="P521" s="86"/>
      <c r="Q521" s="86"/>
      <c r="R521" s="86"/>
      <c r="S521" s="86"/>
      <c r="T521" s="87"/>
      <c r="U521" s="40"/>
      <c r="V521" s="40"/>
      <c r="W521" s="40"/>
      <c r="X521" s="40"/>
      <c r="Y521" s="40"/>
      <c r="Z521" s="40"/>
      <c r="AA521" s="40"/>
      <c r="AB521" s="40"/>
      <c r="AC521" s="40"/>
      <c r="AD521" s="40"/>
      <c r="AE521" s="40"/>
      <c r="AT521" s="19" t="s">
        <v>229</v>
      </c>
      <c r="AU521" s="19" t="s">
        <v>86</v>
      </c>
    </row>
    <row r="522" s="13" customFormat="1">
      <c r="A522" s="13"/>
      <c r="B522" s="236"/>
      <c r="C522" s="237"/>
      <c r="D522" s="229" t="s">
        <v>231</v>
      </c>
      <c r="E522" s="238" t="s">
        <v>19</v>
      </c>
      <c r="F522" s="239" t="s">
        <v>3311</v>
      </c>
      <c r="G522" s="237"/>
      <c r="H522" s="238" t="s">
        <v>19</v>
      </c>
      <c r="I522" s="240"/>
      <c r="J522" s="237"/>
      <c r="K522" s="237"/>
      <c r="L522" s="241"/>
      <c r="M522" s="242"/>
      <c r="N522" s="243"/>
      <c r="O522" s="243"/>
      <c r="P522" s="243"/>
      <c r="Q522" s="243"/>
      <c r="R522" s="243"/>
      <c r="S522" s="243"/>
      <c r="T522" s="244"/>
      <c r="U522" s="13"/>
      <c r="V522" s="13"/>
      <c r="W522" s="13"/>
      <c r="X522" s="13"/>
      <c r="Y522" s="13"/>
      <c r="Z522" s="13"/>
      <c r="AA522" s="13"/>
      <c r="AB522" s="13"/>
      <c r="AC522" s="13"/>
      <c r="AD522" s="13"/>
      <c r="AE522" s="13"/>
      <c r="AT522" s="245" t="s">
        <v>231</v>
      </c>
      <c r="AU522" s="245" t="s">
        <v>86</v>
      </c>
      <c r="AV522" s="13" t="s">
        <v>84</v>
      </c>
      <c r="AW522" s="13" t="s">
        <v>37</v>
      </c>
      <c r="AX522" s="13" t="s">
        <v>76</v>
      </c>
      <c r="AY522" s="245" t="s">
        <v>219</v>
      </c>
    </row>
    <row r="523" s="14" customFormat="1">
      <c r="A523" s="14"/>
      <c r="B523" s="246"/>
      <c r="C523" s="247"/>
      <c r="D523" s="229" t="s">
        <v>231</v>
      </c>
      <c r="E523" s="248" t="s">
        <v>19</v>
      </c>
      <c r="F523" s="249" t="s">
        <v>3547</v>
      </c>
      <c r="G523" s="247"/>
      <c r="H523" s="250">
        <v>1</v>
      </c>
      <c r="I523" s="251"/>
      <c r="J523" s="247"/>
      <c r="K523" s="247"/>
      <c r="L523" s="252"/>
      <c r="M523" s="253"/>
      <c r="N523" s="254"/>
      <c r="O523" s="254"/>
      <c r="P523" s="254"/>
      <c r="Q523" s="254"/>
      <c r="R523" s="254"/>
      <c r="S523" s="254"/>
      <c r="T523" s="255"/>
      <c r="U523" s="14"/>
      <c r="V523" s="14"/>
      <c r="W523" s="14"/>
      <c r="X523" s="14"/>
      <c r="Y523" s="14"/>
      <c r="Z523" s="14"/>
      <c r="AA523" s="14"/>
      <c r="AB523" s="14"/>
      <c r="AC523" s="14"/>
      <c r="AD523" s="14"/>
      <c r="AE523" s="14"/>
      <c r="AT523" s="256" t="s">
        <v>231</v>
      </c>
      <c r="AU523" s="256" t="s">
        <v>86</v>
      </c>
      <c r="AV523" s="14" t="s">
        <v>86</v>
      </c>
      <c r="AW523" s="14" t="s">
        <v>37</v>
      </c>
      <c r="AX523" s="14" t="s">
        <v>84</v>
      </c>
      <c r="AY523" s="256" t="s">
        <v>219</v>
      </c>
    </row>
    <row r="524" s="2" customFormat="1" ht="16.5" customHeight="1">
      <c r="A524" s="40"/>
      <c r="B524" s="41"/>
      <c r="C524" s="216" t="s">
        <v>1996</v>
      </c>
      <c r="D524" s="216" t="s">
        <v>221</v>
      </c>
      <c r="E524" s="217" t="s">
        <v>3548</v>
      </c>
      <c r="F524" s="218" t="s">
        <v>3549</v>
      </c>
      <c r="G524" s="219" t="s">
        <v>517</v>
      </c>
      <c r="H524" s="220">
        <v>1</v>
      </c>
      <c r="I524" s="221"/>
      <c r="J524" s="222">
        <f>ROUND(I524*H524,2)</f>
        <v>0</v>
      </c>
      <c r="K524" s="218" t="s">
        <v>19</v>
      </c>
      <c r="L524" s="46"/>
      <c r="M524" s="223" t="s">
        <v>19</v>
      </c>
      <c r="N524" s="224" t="s">
        <v>47</v>
      </c>
      <c r="O524" s="86"/>
      <c r="P524" s="225">
        <f>O524*H524</f>
        <v>0</v>
      </c>
      <c r="Q524" s="225">
        <v>0</v>
      </c>
      <c r="R524" s="225">
        <f>Q524*H524</f>
        <v>0</v>
      </c>
      <c r="S524" s="225">
        <v>0.10000000000000001</v>
      </c>
      <c r="T524" s="226">
        <f>S524*H524</f>
        <v>0.10000000000000001</v>
      </c>
      <c r="U524" s="40"/>
      <c r="V524" s="40"/>
      <c r="W524" s="40"/>
      <c r="X524" s="40"/>
      <c r="Y524" s="40"/>
      <c r="Z524" s="40"/>
      <c r="AA524" s="40"/>
      <c r="AB524" s="40"/>
      <c r="AC524" s="40"/>
      <c r="AD524" s="40"/>
      <c r="AE524" s="40"/>
      <c r="AR524" s="227" t="s">
        <v>225</v>
      </c>
      <c r="AT524" s="227" t="s">
        <v>221</v>
      </c>
      <c r="AU524" s="227" t="s">
        <v>86</v>
      </c>
      <c r="AY524" s="19" t="s">
        <v>219</v>
      </c>
      <c r="BE524" s="228">
        <f>IF(N524="základní",J524,0)</f>
        <v>0</v>
      </c>
      <c r="BF524" s="228">
        <f>IF(N524="snížená",J524,0)</f>
        <v>0</v>
      </c>
      <c r="BG524" s="228">
        <f>IF(N524="zákl. přenesená",J524,0)</f>
        <v>0</v>
      </c>
      <c r="BH524" s="228">
        <f>IF(N524="sníž. přenesená",J524,0)</f>
        <v>0</v>
      </c>
      <c r="BI524" s="228">
        <f>IF(N524="nulová",J524,0)</f>
        <v>0</v>
      </c>
      <c r="BJ524" s="19" t="s">
        <v>84</v>
      </c>
      <c r="BK524" s="228">
        <f>ROUND(I524*H524,2)</f>
        <v>0</v>
      </c>
      <c r="BL524" s="19" t="s">
        <v>225</v>
      </c>
      <c r="BM524" s="227" t="s">
        <v>3550</v>
      </c>
    </row>
    <row r="525" s="2" customFormat="1">
      <c r="A525" s="40"/>
      <c r="B525" s="41"/>
      <c r="C525" s="42"/>
      <c r="D525" s="229" t="s">
        <v>227</v>
      </c>
      <c r="E525" s="42"/>
      <c r="F525" s="230" t="s">
        <v>3551</v>
      </c>
      <c r="G525" s="42"/>
      <c r="H525" s="42"/>
      <c r="I525" s="231"/>
      <c r="J525" s="42"/>
      <c r="K525" s="42"/>
      <c r="L525" s="46"/>
      <c r="M525" s="232"/>
      <c r="N525" s="233"/>
      <c r="O525" s="86"/>
      <c r="P525" s="86"/>
      <c r="Q525" s="86"/>
      <c r="R525" s="86"/>
      <c r="S525" s="86"/>
      <c r="T525" s="87"/>
      <c r="U525" s="40"/>
      <c r="V525" s="40"/>
      <c r="W525" s="40"/>
      <c r="X525" s="40"/>
      <c r="Y525" s="40"/>
      <c r="Z525" s="40"/>
      <c r="AA525" s="40"/>
      <c r="AB525" s="40"/>
      <c r="AC525" s="40"/>
      <c r="AD525" s="40"/>
      <c r="AE525" s="40"/>
      <c r="AT525" s="19" t="s">
        <v>227</v>
      </c>
      <c r="AU525" s="19" t="s">
        <v>86</v>
      </c>
    </row>
    <row r="526" s="13" customFormat="1">
      <c r="A526" s="13"/>
      <c r="B526" s="236"/>
      <c r="C526" s="237"/>
      <c r="D526" s="229" t="s">
        <v>231</v>
      </c>
      <c r="E526" s="238" t="s">
        <v>19</v>
      </c>
      <c r="F526" s="239" t="s">
        <v>3311</v>
      </c>
      <c r="G526" s="237"/>
      <c r="H526" s="238" t="s">
        <v>19</v>
      </c>
      <c r="I526" s="240"/>
      <c r="J526" s="237"/>
      <c r="K526" s="237"/>
      <c r="L526" s="241"/>
      <c r="M526" s="242"/>
      <c r="N526" s="243"/>
      <c r="O526" s="243"/>
      <c r="P526" s="243"/>
      <c r="Q526" s="243"/>
      <c r="R526" s="243"/>
      <c r="S526" s="243"/>
      <c r="T526" s="244"/>
      <c r="U526" s="13"/>
      <c r="V526" s="13"/>
      <c r="W526" s="13"/>
      <c r="X526" s="13"/>
      <c r="Y526" s="13"/>
      <c r="Z526" s="13"/>
      <c r="AA526" s="13"/>
      <c r="AB526" s="13"/>
      <c r="AC526" s="13"/>
      <c r="AD526" s="13"/>
      <c r="AE526" s="13"/>
      <c r="AT526" s="245" t="s">
        <v>231</v>
      </c>
      <c r="AU526" s="245" t="s">
        <v>86</v>
      </c>
      <c r="AV526" s="13" t="s">
        <v>84</v>
      </c>
      <c r="AW526" s="13" t="s">
        <v>37</v>
      </c>
      <c r="AX526" s="13" t="s">
        <v>76</v>
      </c>
      <c r="AY526" s="245" t="s">
        <v>219</v>
      </c>
    </row>
    <row r="527" s="14" customFormat="1">
      <c r="A527" s="14"/>
      <c r="B527" s="246"/>
      <c r="C527" s="247"/>
      <c r="D527" s="229" t="s">
        <v>231</v>
      </c>
      <c r="E527" s="248" t="s">
        <v>19</v>
      </c>
      <c r="F527" s="249" t="s">
        <v>3498</v>
      </c>
      <c r="G527" s="247"/>
      <c r="H527" s="250">
        <v>1</v>
      </c>
      <c r="I527" s="251"/>
      <c r="J527" s="247"/>
      <c r="K527" s="247"/>
      <c r="L527" s="252"/>
      <c r="M527" s="253"/>
      <c r="N527" s="254"/>
      <c r="O527" s="254"/>
      <c r="P527" s="254"/>
      <c r="Q527" s="254"/>
      <c r="R527" s="254"/>
      <c r="S527" s="254"/>
      <c r="T527" s="255"/>
      <c r="U527" s="14"/>
      <c r="V527" s="14"/>
      <c r="W527" s="14"/>
      <c r="X527" s="14"/>
      <c r="Y527" s="14"/>
      <c r="Z527" s="14"/>
      <c r="AA527" s="14"/>
      <c r="AB527" s="14"/>
      <c r="AC527" s="14"/>
      <c r="AD527" s="14"/>
      <c r="AE527" s="14"/>
      <c r="AT527" s="256" t="s">
        <v>231</v>
      </c>
      <c r="AU527" s="256" t="s">
        <v>86</v>
      </c>
      <c r="AV527" s="14" t="s">
        <v>86</v>
      </c>
      <c r="AW527" s="14" t="s">
        <v>37</v>
      </c>
      <c r="AX527" s="14" t="s">
        <v>84</v>
      </c>
      <c r="AY527" s="256" t="s">
        <v>219</v>
      </c>
    </row>
    <row r="528" s="2" customFormat="1" ht="16.5" customHeight="1">
      <c r="A528" s="40"/>
      <c r="B528" s="41"/>
      <c r="C528" s="216" t="s">
        <v>2001</v>
      </c>
      <c r="D528" s="216" t="s">
        <v>221</v>
      </c>
      <c r="E528" s="217" t="s">
        <v>3552</v>
      </c>
      <c r="F528" s="218" t="s">
        <v>3553</v>
      </c>
      <c r="G528" s="219" t="s">
        <v>517</v>
      </c>
      <c r="H528" s="220">
        <v>2</v>
      </c>
      <c r="I528" s="221"/>
      <c r="J528" s="222">
        <f>ROUND(I528*H528,2)</f>
        <v>0</v>
      </c>
      <c r="K528" s="218" t="s">
        <v>224</v>
      </c>
      <c r="L528" s="46"/>
      <c r="M528" s="223" t="s">
        <v>19</v>
      </c>
      <c r="N528" s="224" t="s">
        <v>47</v>
      </c>
      <c r="O528" s="86"/>
      <c r="P528" s="225">
        <f>O528*H528</f>
        <v>0</v>
      </c>
      <c r="Q528" s="225">
        <v>0.0070200000000000002</v>
      </c>
      <c r="R528" s="225">
        <f>Q528*H528</f>
        <v>0.01404</v>
      </c>
      <c r="S528" s="225">
        <v>0</v>
      </c>
      <c r="T528" s="226">
        <f>S528*H528</f>
        <v>0</v>
      </c>
      <c r="U528" s="40"/>
      <c r="V528" s="40"/>
      <c r="W528" s="40"/>
      <c r="X528" s="40"/>
      <c r="Y528" s="40"/>
      <c r="Z528" s="40"/>
      <c r="AA528" s="40"/>
      <c r="AB528" s="40"/>
      <c r="AC528" s="40"/>
      <c r="AD528" s="40"/>
      <c r="AE528" s="40"/>
      <c r="AR528" s="227" t="s">
        <v>225</v>
      </c>
      <c r="AT528" s="227" t="s">
        <v>221</v>
      </c>
      <c r="AU528" s="227" t="s">
        <v>86</v>
      </c>
      <c r="AY528" s="19" t="s">
        <v>219</v>
      </c>
      <c r="BE528" s="228">
        <f>IF(N528="základní",J528,0)</f>
        <v>0</v>
      </c>
      <c r="BF528" s="228">
        <f>IF(N528="snížená",J528,0)</f>
        <v>0</v>
      </c>
      <c r="BG528" s="228">
        <f>IF(N528="zákl. přenesená",J528,0)</f>
        <v>0</v>
      </c>
      <c r="BH528" s="228">
        <f>IF(N528="sníž. přenesená",J528,0)</f>
        <v>0</v>
      </c>
      <c r="BI528" s="228">
        <f>IF(N528="nulová",J528,0)</f>
        <v>0</v>
      </c>
      <c r="BJ528" s="19" t="s">
        <v>84</v>
      </c>
      <c r="BK528" s="228">
        <f>ROUND(I528*H528,2)</f>
        <v>0</v>
      </c>
      <c r="BL528" s="19" t="s">
        <v>225</v>
      </c>
      <c r="BM528" s="227" t="s">
        <v>3554</v>
      </c>
    </row>
    <row r="529" s="2" customFormat="1">
      <c r="A529" s="40"/>
      <c r="B529" s="41"/>
      <c r="C529" s="42"/>
      <c r="D529" s="229" t="s">
        <v>227</v>
      </c>
      <c r="E529" s="42"/>
      <c r="F529" s="230" t="s">
        <v>3555</v>
      </c>
      <c r="G529" s="42"/>
      <c r="H529" s="42"/>
      <c r="I529" s="231"/>
      <c r="J529" s="42"/>
      <c r="K529" s="42"/>
      <c r="L529" s="46"/>
      <c r="M529" s="232"/>
      <c r="N529" s="233"/>
      <c r="O529" s="86"/>
      <c r="P529" s="86"/>
      <c r="Q529" s="86"/>
      <c r="R529" s="86"/>
      <c r="S529" s="86"/>
      <c r="T529" s="87"/>
      <c r="U529" s="40"/>
      <c r="V529" s="40"/>
      <c r="W529" s="40"/>
      <c r="X529" s="40"/>
      <c r="Y529" s="40"/>
      <c r="Z529" s="40"/>
      <c r="AA529" s="40"/>
      <c r="AB529" s="40"/>
      <c r="AC529" s="40"/>
      <c r="AD529" s="40"/>
      <c r="AE529" s="40"/>
      <c r="AT529" s="19" t="s">
        <v>227</v>
      </c>
      <c r="AU529" s="19" t="s">
        <v>86</v>
      </c>
    </row>
    <row r="530" s="2" customFormat="1">
      <c r="A530" s="40"/>
      <c r="B530" s="41"/>
      <c r="C530" s="42"/>
      <c r="D530" s="234" t="s">
        <v>229</v>
      </c>
      <c r="E530" s="42"/>
      <c r="F530" s="235" t="s">
        <v>3556</v>
      </c>
      <c r="G530" s="42"/>
      <c r="H530" s="42"/>
      <c r="I530" s="231"/>
      <c r="J530" s="42"/>
      <c r="K530" s="42"/>
      <c r="L530" s="46"/>
      <c r="M530" s="232"/>
      <c r="N530" s="233"/>
      <c r="O530" s="86"/>
      <c r="P530" s="86"/>
      <c r="Q530" s="86"/>
      <c r="R530" s="86"/>
      <c r="S530" s="86"/>
      <c r="T530" s="87"/>
      <c r="U530" s="40"/>
      <c r="V530" s="40"/>
      <c r="W530" s="40"/>
      <c r="X530" s="40"/>
      <c r="Y530" s="40"/>
      <c r="Z530" s="40"/>
      <c r="AA530" s="40"/>
      <c r="AB530" s="40"/>
      <c r="AC530" s="40"/>
      <c r="AD530" s="40"/>
      <c r="AE530" s="40"/>
      <c r="AT530" s="19" t="s">
        <v>229</v>
      </c>
      <c r="AU530" s="19" t="s">
        <v>86</v>
      </c>
    </row>
    <row r="531" s="13" customFormat="1">
      <c r="A531" s="13"/>
      <c r="B531" s="236"/>
      <c r="C531" s="237"/>
      <c r="D531" s="229" t="s">
        <v>231</v>
      </c>
      <c r="E531" s="238" t="s">
        <v>19</v>
      </c>
      <c r="F531" s="239" t="s">
        <v>3519</v>
      </c>
      <c r="G531" s="237"/>
      <c r="H531" s="238" t="s">
        <v>19</v>
      </c>
      <c r="I531" s="240"/>
      <c r="J531" s="237"/>
      <c r="K531" s="237"/>
      <c r="L531" s="241"/>
      <c r="M531" s="242"/>
      <c r="N531" s="243"/>
      <c r="O531" s="243"/>
      <c r="P531" s="243"/>
      <c r="Q531" s="243"/>
      <c r="R531" s="243"/>
      <c r="S531" s="243"/>
      <c r="T531" s="244"/>
      <c r="U531" s="13"/>
      <c r="V531" s="13"/>
      <c r="W531" s="13"/>
      <c r="X531" s="13"/>
      <c r="Y531" s="13"/>
      <c r="Z531" s="13"/>
      <c r="AA531" s="13"/>
      <c r="AB531" s="13"/>
      <c r="AC531" s="13"/>
      <c r="AD531" s="13"/>
      <c r="AE531" s="13"/>
      <c r="AT531" s="245" t="s">
        <v>231</v>
      </c>
      <c r="AU531" s="245" t="s">
        <v>86</v>
      </c>
      <c r="AV531" s="13" t="s">
        <v>84</v>
      </c>
      <c r="AW531" s="13" t="s">
        <v>37</v>
      </c>
      <c r="AX531" s="13" t="s">
        <v>76</v>
      </c>
      <c r="AY531" s="245" t="s">
        <v>219</v>
      </c>
    </row>
    <row r="532" s="14" customFormat="1">
      <c r="A532" s="14"/>
      <c r="B532" s="246"/>
      <c r="C532" s="247"/>
      <c r="D532" s="229" t="s">
        <v>231</v>
      </c>
      <c r="E532" s="248" t="s">
        <v>19</v>
      </c>
      <c r="F532" s="249" t="s">
        <v>84</v>
      </c>
      <c r="G532" s="247"/>
      <c r="H532" s="250">
        <v>1</v>
      </c>
      <c r="I532" s="251"/>
      <c r="J532" s="247"/>
      <c r="K532" s="247"/>
      <c r="L532" s="252"/>
      <c r="M532" s="253"/>
      <c r="N532" s="254"/>
      <c r="O532" s="254"/>
      <c r="P532" s="254"/>
      <c r="Q532" s="254"/>
      <c r="R532" s="254"/>
      <c r="S532" s="254"/>
      <c r="T532" s="255"/>
      <c r="U532" s="14"/>
      <c r="V532" s="14"/>
      <c r="W532" s="14"/>
      <c r="X532" s="14"/>
      <c r="Y532" s="14"/>
      <c r="Z532" s="14"/>
      <c r="AA532" s="14"/>
      <c r="AB532" s="14"/>
      <c r="AC532" s="14"/>
      <c r="AD532" s="14"/>
      <c r="AE532" s="14"/>
      <c r="AT532" s="256" t="s">
        <v>231</v>
      </c>
      <c r="AU532" s="256" t="s">
        <v>86</v>
      </c>
      <c r="AV532" s="14" t="s">
        <v>86</v>
      </c>
      <c r="AW532" s="14" t="s">
        <v>37</v>
      </c>
      <c r="AX532" s="14" t="s">
        <v>76</v>
      </c>
      <c r="AY532" s="256" t="s">
        <v>219</v>
      </c>
    </row>
    <row r="533" s="16" customFormat="1">
      <c r="A533" s="16"/>
      <c r="B533" s="272"/>
      <c r="C533" s="273"/>
      <c r="D533" s="229" t="s">
        <v>231</v>
      </c>
      <c r="E533" s="274" t="s">
        <v>3142</v>
      </c>
      <c r="F533" s="275" t="s">
        <v>608</v>
      </c>
      <c r="G533" s="273"/>
      <c r="H533" s="276">
        <v>1</v>
      </c>
      <c r="I533" s="277"/>
      <c r="J533" s="273"/>
      <c r="K533" s="273"/>
      <c r="L533" s="278"/>
      <c r="M533" s="279"/>
      <c r="N533" s="280"/>
      <c r="O533" s="280"/>
      <c r="P533" s="280"/>
      <c r="Q533" s="280"/>
      <c r="R533" s="280"/>
      <c r="S533" s="280"/>
      <c r="T533" s="281"/>
      <c r="U533" s="16"/>
      <c r="V533" s="16"/>
      <c r="W533" s="16"/>
      <c r="X533" s="16"/>
      <c r="Y533" s="16"/>
      <c r="Z533" s="16"/>
      <c r="AA533" s="16"/>
      <c r="AB533" s="16"/>
      <c r="AC533" s="16"/>
      <c r="AD533" s="16"/>
      <c r="AE533" s="16"/>
      <c r="AT533" s="282" t="s">
        <v>231</v>
      </c>
      <c r="AU533" s="282" t="s">
        <v>86</v>
      </c>
      <c r="AV533" s="16" t="s">
        <v>111</v>
      </c>
      <c r="AW533" s="16" t="s">
        <v>37</v>
      </c>
      <c r="AX533" s="16" t="s">
        <v>76</v>
      </c>
      <c r="AY533" s="282" t="s">
        <v>219</v>
      </c>
    </row>
    <row r="534" s="14" customFormat="1">
      <c r="A534" s="14"/>
      <c r="B534" s="246"/>
      <c r="C534" s="247"/>
      <c r="D534" s="229" t="s">
        <v>231</v>
      </c>
      <c r="E534" s="248" t="s">
        <v>19</v>
      </c>
      <c r="F534" s="249" t="s">
        <v>3557</v>
      </c>
      <c r="G534" s="247"/>
      <c r="H534" s="250">
        <v>1</v>
      </c>
      <c r="I534" s="251"/>
      <c r="J534" s="247"/>
      <c r="K534" s="247"/>
      <c r="L534" s="252"/>
      <c r="M534" s="253"/>
      <c r="N534" s="254"/>
      <c r="O534" s="254"/>
      <c r="P534" s="254"/>
      <c r="Q534" s="254"/>
      <c r="R534" s="254"/>
      <c r="S534" s="254"/>
      <c r="T534" s="255"/>
      <c r="U534" s="14"/>
      <c r="V534" s="14"/>
      <c r="W534" s="14"/>
      <c r="X534" s="14"/>
      <c r="Y534" s="14"/>
      <c r="Z534" s="14"/>
      <c r="AA534" s="14"/>
      <c r="AB534" s="14"/>
      <c r="AC534" s="14"/>
      <c r="AD534" s="14"/>
      <c r="AE534" s="14"/>
      <c r="AT534" s="256" t="s">
        <v>231</v>
      </c>
      <c r="AU534" s="256" t="s">
        <v>86</v>
      </c>
      <c r="AV534" s="14" t="s">
        <v>86</v>
      </c>
      <c r="AW534" s="14" t="s">
        <v>37</v>
      </c>
      <c r="AX534" s="14" t="s">
        <v>76</v>
      </c>
      <c r="AY534" s="256" t="s">
        <v>219</v>
      </c>
    </row>
    <row r="535" s="15" customFormat="1">
      <c r="A535" s="15"/>
      <c r="B535" s="257"/>
      <c r="C535" s="258"/>
      <c r="D535" s="229" t="s">
        <v>231</v>
      </c>
      <c r="E535" s="259" t="s">
        <v>19</v>
      </c>
      <c r="F535" s="260" t="s">
        <v>236</v>
      </c>
      <c r="G535" s="258"/>
      <c r="H535" s="261">
        <v>2</v>
      </c>
      <c r="I535" s="262"/>
      <c r="J535" s="258"/>
      <c r="K535" s="258"/>
      <c r="L535" s="263"/>
      <c r="M535" s="264"/>
      <c r="N535" s="265"/>
      <c r="O535" s="265"/>
      <c r="P535" s="265"/>
      <c r="Q535" s="265"/>
      <c r="R535" s="265"/>
      <c r="S535" s="265"/>
      <c r="T535" s="266"/>
      <c r="U535" s="15"/>
      <c r="V535" s="15"/>
      <c r="W535" s="15"/>
      <c r="X535" s="15"/>
      <c r="Y535" s="15"/>
      <c r="Z535" s="15"/>
      <c r="AA535" s="15"/>
      <c r="AB535" s="15"/>
      <c r="AC535" s="15"/>
      <c r="AD535" s="15"/>
      <c r="AE535" s="15"/>
      <c r="AT535" s="267" t="s">
        <v>231</v>
      </c>
      <c r="AU535" s="267" t="s">
        <v>86</v>
      </c>
      <c r="AV535" s="15" t="s">
        <v>225</v>
      </c>
      <c r="AW535" s="15" t="s">
        <v>37</v>
      </c>
      <c r="AX535" s="15" t="s">
        <v>84</v>
      </c>
      <c r="AY535" s="267" t="s">
        <v>219</v>
      </c>
    </row>
    <row r="536" s="2" customFormat="1" ht="16.5" customHeight="1">
      <c r="A536" s="40"/>
      <c r="B536" s="41"/>
      <c r="C536" s="283" t="s">
        <v>2006</v>
      </c>
      <c r="D536" s="283" t="s">
        <v>623</v>
      </c>
      <c r="E536" s="284" t="s">
        <v>3558</v>
      </c>
      <c r="F536" s="285" t="s">
        <v>3559</v>
      </c>
      <c r="G536" s="286" t="s">
        <v>517</v>
      </c>
      <c r="H536" s="287">
        <v>1</v>
      </c>
      <c r="I536" s="288"/>
      <c r="J536" s="289">
        <f>ROUND(I536*H536,2)</f>
        <v>0</v>
      </c>
      <c r="K536" s="285" t="s">
        <v>224</v>
      </c>
      <c r="L536" s="290"/>
      <c r="M536" s="291" t="s">
        <v>19</v>
      </c>
      <c r="N536" s="292" t="s">
        <v>47</v>
      </c>
      <c r="O536" s="86"/>
      <c r="P536" s="225">
        <f>O536*H536</f>
        <v>0</v>
      </c>
      <c r="Q536" s="225">
        <v>0.12</v>
      </c>
      <c r="R536" s="225">
        <f>Q536*H536</f>
        <v>0.12</v>
      </c>
      <c r="S536" s="225">
        <v>0</v>
      </c>
      <c r="T536" s="226">
        <f>S536*H536</f>
        <v>0</v>
      </c>
      <c r="U536" s="40"/>
      <c r="V536" s="40"/>
      <c r="W536" s="40"/>
      <c r="X536" s="40"/>
      <c r="Y536" s="40"/>
      <c r="Z536" s="40"/>
      <c r="AA536" s="40"/>
      <c r="AB536" s="40"/>
      <c r="AC536" s="40"/>
      <c r="AD536" s="40"/>
      <c r="AE536" s="40"/>
      <c r="AR536" s="227" t="s">
        <v>300</v>
      </c>
      <c r="AT536" s="227" t="s">
        <v>623</v>
      </c>
      <c r="AU536" s="227" t="s">
        <v>86</v>
      </c>
      <c r="AY536" s="19" t="s">
        <v>219</v>
      </c>
      <c r="BE536" s="228">
        <f>IF(N536="základní",J536,0)</f>
        <v>0</v>
      </c>
      <c r="BF536" s="228">
        <f>IF(N536="snížená",J536,0)</f>
        <v>0</v>
      </c>
      <c r="BG536" s="228">
        <f>IF(N536="zákl. přenesená",J536,0)</f>
        <v>0</v>
      </c>
      <c r="BH536" s="228">
        <f>IF(N536="sníž. přenesená",J536,0)</f>
        <v>0</v>
      </c>
      <c r="BI536" s="228">
        <f>IF(N536="nulová",J536,0)</f>
        <v>0</v>
      </c>
      <c r="BJ536" s="19" t="s">
        <v>84</v>
      </c>
      <c r="BK536" s="228">
        <f>ROUND(I536*H536,2)</f>
        <v>0</v>
      </c>
      <c r="BL536" s="19" t="s">
        <v>225</v>
      </c>
      <c r="BM536" s="227" t="s">
        <v>3560</v>
      </c>
    </row>
    <row r="537" s="2" customFormat="1">
      <c r="A537" s="40"/>
      <c r="B537" s="41"/>
      <c r="C537" s="42"/>
      <c r="D537" s="229" t="s">
        <v>227</v>
      </c>
      <c r="E537" s="42"/>
      <c r="F537" s="230" t="s">
        <v>3559</v>
      </c>
      <c r="G537" s="42"/>
      <c r="H537" s="42"/>
      <c r="I537" s="231"/>
      <c r="J537" s="42"/>
      <c r="K537" s="42"/>
      <c r="L537" s="46"/>
      <c r="M537" s="232"/>
      <c r="N537" s="233"/>
      <c r="O537" s="86"/>
      <c r="P537" s="86"/>
      <c r="Q537" s="86"/>
      <c r="R537" s="86"/>
      <c r="S537" s="86"/>
      <c r="T537" s="87"/>
      <c r="U537" s="40"/>
      <c r="V537" s="40"/>
      <c r="W537" s="40"/>
      <c r="X537" s="40"/>
      <c r="Y537" s="40"/>
      <c r="Z537" s="40"/>
      <c r="AA537" s="40"/>
      <c r="AB537" s="40"/>
      <c r="AC537" s="40"/>
      <c r="AD537" s="40"/>
      <c r="AE537" s="40"/>
      <c r="AT537" s="19" t="s">
        <v>227</v>
      </c>
      <c r="AU537" s="19" t="s">
        <v>86</v>
      </c>
    </row>
    <row r="538" s="14" customFormat="1">
      <c r="A538" s="14"/>
      <c r="B538" s="246"/>
      <c r="C538" s="247"/>
      <c r="D538" s="229" t="s">
        <v>231</v>
      </c>
      <c r="E538" s="248" t="s">
        <v>19</v>
      </c>
      <c r="F538" s="249" t="s">
        <v>3142</v>
      </c>
      <c r="G538" s="247"/>
      <c r="H538" s="250">
        <v>1</v>
      </c>
      <c r="I538" s="251"/>
      <c r="J538" s="247"/>
      <c r="K538" s="247"/>
      <c r="L538" s="252"/>
      <c r="M538" s="253"/>
      <c r="N538" s="254"/>
      <c r="O538" s="254"/>
      <c r="P538" s="254"/>
      <c r="Q538" s="254"/>
      <c r="R538" s="254"/>
      <c r="S538" s="254"/>
      <c r="T538" s="255"/>
      <c r="U538" s="14"/>
      <c r="V538" s="14"/>
      <c r="W538" s="14"/>
      <c r="X538" s="14"/>
      <c r="Y538" s="14"/>
      <c r="Z538" s="14"/>
      <c r="AA538" s="14"/>
      <c r="AB538" s="14"/>
      <c r="AC538" s="14"/>
      <c r="AD538" s="14"/>
      <c r="AE538" s="14"/>
      <c r="AT538" s="256" t="s">
        <v>231</v>
      </c>
      <c r="AU538" s="256" t="s">
        <v>86</v>
      </c>
      <c r="AV538" s="14" t="s">
        <v>86</v>
      </c>
      <c r="AW538" s="14" t="s">
        <v>37</v>
      </c>
      <c r="AX538" s="14" t="s">
        <v>84</v>
      </c>
      <c r="AY538" s="256" t="s">
        <v>219</v>
      </c>
    </row>
    <row r="539" s="2" customFormat="1" ht="16.5" customHeight="1">
      <c r="A539" s="40"/>
      <c r="B539" s="41"/>
      <c r="C539" s="216" t="s">
        <v>2011</v>
      </c>
      <c r="D539" s="216" t="s">
        <v>221</v>
      </c>
      <c r="E539" s="217" t="s">
        <v>3561</v>
      </c>
      <c r="F539" s="218" t="s">
        <v>3562</v>
      </c>
      <c r="G539" s="219" t="s">
        <v>517</v>
      </c>
      <c r="H539" s="220">
        <v>1</v>
      </c>
      <c r="I539" s="221"/>
      <c r="J539" s="222">
        <f>ROUND(I539*H539,2)</f>
        <v>0</v>
      </c>
      <c r="K539" s="218" t="s">
        <v>224</v>
      </c>
      <c r="L539" s="46"/>
      <c r="M539" s="223" t="s">
        <v>19</v>
      </c>
      <c r="N539" s="224" t="s">
        <v>47</v>
      </c>
      <c r="O539" s="86"/>
      <c r="P539" s="225">
        <f>O539*H539</f>
        <v>0</v>
      </c>
      <c r="Q539" s="225">
        <v>0.12303</v>
      </c>
      <c r="R539" s="225">
        <f>Q539*H539</f>
        <v>0.12303</v>
      </c>
      <c r="S539" s="225">
        <v>0</v>
      </c>
      <c r="T539" s="226">
        <f>S539*H539</f>
        <v>0</v>
      </c>
      <c r="U539" s="40"/>
      <c r="V539" s="40"/>
      <c r="W539" s="40"/>
      <c r="X539" s="40"/>
      <c r="Y539" s="40"/>
      <c r="Z539" s="40"/>
      <c r="AA539" s="40"/>
      <c r="AB539" s="40"/>
      <c r="AC539" s="40"/>
      <c r="AD539" s="40"/>
      <c r="AE539" s="40"/>
      <c r="AR539" s="227" t="s">
        <v>225</v>
      </c>
      <c r="AT539" s="227" t="s">
        <v>221</v>
      </c>
      <c r="AU539" s="227" t="s">
        <v>86</v>
      </c>
      <c r="AY539" s="19" t="s">
        <v>219</v>
      </c>
      <c r="BE539" s="228">
        <f>IF(N539="základní",J539,0)</f>
        <v>0</v>
      </c>
      <c r="BF539" s="228">
        <f>IF(N539="snížená",J539,0)</f>
        <v>0</v>
      </c>
      <c r="BG539" s="228">
        <f>IF(N539="zákl. přenesená",J539,0)</f>
        <v>0</v>
      </c>
      <c r="BH539" s="228">
        <f>IF(N539="sníž. přenesená",J539,0)</f>
        <v>0</v>
      </c>
      <c r="BI539" s="228">
        <f>IF(N539="nulová",J539,0)</f>
        <v>0</v>
      </c>
      <c r="BJ539" s="19" t="s">
        <v>84</v>
      </c>
      <c r="BK539" s="228">
        <f>ROUND(I539*H539,2)</f>
        <v>0</v>
      </c>
      <c r="BL539" s="19" t="s">
        <v>225</v>
      </c>
      <c r="BM539" s="227" t="s">
        <v>3563</v>
      </c>
    </row>
    <row r="540" s="2" customFormat="1">
      <c r="A540" s="40"/>
      <c r="B540" s="41"/>
      <c r="C540" s="42"/>
      <c r="D540" s="229" t="s">
        <v>227</v>
      </c>
      <c r="E540" s="42"/>
      <c r="F540" s="230" t="s">
        <v>3562</v>
      </c>
      <c r="G540" s="42"/>
      <c r="H540" s="42"/>
      <c r="I540" s="231"/>
      <c r="J540" s="42"/>
      <c r="K540" s="42"/>
      <c r="L540" s="46"/>
      <c r="M540" s="232"/>
      <c r="N540" s="233"/>
      <c r="O540" s="86"/>
      <c r="P540" s="86"/>
      <c r="Q540" s="86"/>
      <c r="R540" s="86"/>
      <c r="S540" s="86"/>
      <c r="T540" s="87"/>
      <c r="U540" s="40"/>
      <c r="V540" s="40"/>
      <c r="W540" s="40"/>
      <c r="X540" s="40"/>
      <c r="Y540" s="40"/>
      <c r="Z540" s="40"/>
      <c r="AA540" s="40"/>
      <c r="AB540" s="40"/>
      <c r="AC540" s="40"/>
      <c r="AD540" s="40"/>
      <c r="AE540" s="40"/>
      <c r="AT540" s="19" t="s">
        <v>227</v>
      </c>
      <c r="AU540" s="19" t="s">
        <v>86</v>
      </c>
    </row>
    <row r="541" s="2" customFormat="1">
      <c r="A541" s="40"/>
      <c r="B541" s="41"/>
      <c r="C541" s="42"/>
      <c r="D541" s="234" t="s">
        <v>229</v>
      </c>
      <c r="E541" s="42"/>
      <c r="F541" s="235" t="s">
        <v>3564</v>
      </c>
      <c r="G541" s="42"/>
      <c r="H541" s="42"/>
      <c r="I541" s="231"/>
      <c r="J541" s="42"/>
      <c r="K541" s="42"/>
      <c r="L541" s="46"/>
      <c r="M541" s="232"/>
      <c r="N541" s="233"/>
      <c r="O541" s="86"/>
      <c r="P541" s="86"/>
      <c r="Q541" s="86"/>
      <c r="R541" s="86"/>
      <c r="S541" s="86"/>
      <c r="T541" s="87"/>
      <c r="U541" s="40"/>
      <c r="V541" s="40"/>
      <c r="W541" s="40"/>
      <c r="X541" s="40"/>
      <c r="Y541" s="40"/>
      <c r="Z541" s="40"/>
      <c r="AA541" s="40"/>
      <c r="AB541" s="40"/>
      <c r="AC541" s="40"/>
      <c r="AD541" s="40"/>
      <c r="AE541" s="40"/>
      <c r="AT541" s="19" t="s">
        <v>229</v>
      </c>
      <c r="AU541" s="19" t="s">
        <v>86</v>
      </c>
    </row>
    <row r="542" s="14" customFormat="1">
      <c r="A542" s="14"/>
      <c r="B542" s="246"/>
      <c r="C542" s="247"/>
      <c r="D542" s="229" t="s">
        <v>231</v>
      </c>
      <c r="E542" s="248" t="s">
        <v>19</v>
      </c>
      <c r="F542" s="249" t="s">
        <v>3129</v>
      </c>
      <c r="G542" s="247"/>
      <c r="H542" s="250">
        <v>1</v>
      </c>
      <c r="I542" s="251"/>
      <c r="J542" s="247"/>
      <c r="K542" s="247"/>
      <c r="L542" s="252"/>
      <c r="M542" s="253"/>
      <c r="N542" s="254"/>
      <c r="O542" s="254"/>
      <c r="P542" s="254"/>
      <c r="Q542" s="254"/>
      <c r="R542" s="254"/>
      <c r="S542" s="254"/>
      <c r="T542" s="255"/>
      <c r="U542" s="14"/>
      <c r="V542" s="14"/>
      <c r="W542" s="14"/>
      <c r="X542" s="14"/>
      <c r="Y542" s="14"/>
      <c r="Z542" s="14"/>
      <c r="AA542" s="14"/>
      <c r="AB542" s="14"/>
      <c r="AC542" s="14"/>
      <c r="AD542" s="14"/>
      <c r="AE542" s="14"/>
      <c r="AT542" s="256" t="s">
        <v>231</v>
      </c>
      <c r="AU542" s="256" t="s">
        <v>86</v>
      </c>
      <c r="AV542" s="14" t="s">
        <v>86</v>
      </c>
      <c r="AW542" s="14" t="s">
        <v>37</v>
      </c>
      <c r="AX542" s="14" t="s">
        <v>84</v>
      </c>
      <c r="AY542" s="256" t="s">
        <v>219</v>
      </c>
    </row>
    <row r="543" s="2" customFormat="1" ht="16.5" customHeight="1">
      <c r="A543" s="40"/>
      <c r="B543" s="41"/>
      <c r="C543" s="283" t="s">
        <v>2016</v>
      </c>
      <c r="D543" s="283" t="s">
        <v>623</v>
      </c>
      <c r="E543" s="284" t="s">
        <v>3565</v>
      </c>
      <c r="F543" s="285" t="s">
        <v>3566</v>
      </c>
      <c r="G543" s="286" t="s">
        <v>517</v>
      </c>
      <c r="H543" s="287">
        <v>1</v>
      </c>
      <c r="I543" s="288"/>
      <c r="J543" s="289">
        <f>ROUND(I543*H543,2)</f>
        <v>0</v>
      </c>
      <c r="K543" s="285" t="s">
        <v>224</v>
      </c>
      <c r="L543" s="290"/>
      <c r="M543" s="291" t="s">
        <v>19</v>
      </c>
      <c r="N543" s="292" t="s">
        <v>47</v>
      </c>
      <c r="O543" s="86"/>
      <c r="P543" s="225">
        <f>O543*H543</f>
        <v>0</v>
      </c>
      <c r="Q543" s="225">
        <v>0.013299999999999999</v>
      </c>
      <c r="R543" s="225">
        <f>Q543*H543</f>
        <v>0.013299999999999999</v>
      </c>
      <c r="S543" s="225">
        <v>0</v>
      </c>
      <c r="T543" s="226">
        <f>S543*H543</f>
        <v>0</v>
      </c>
      <c r="U543" s="40"/>
      <c r="V543" s="40"/>
      <c r="W543" s="40"/>
      <c r="X543" s="40"/>
      <c r="Y543" s="40"/>
      <c r="Z543" s="40"/>
      <c r="AA543" s="40"/>
      <c r="AB543" s="40"/>
      <c r="AC543" s="40"/>
      <c r="AD543" s="40"/>
      <c r="AE543" s="40"/>
      <c r="AR543" s="227" t="s">
        <v>300</v>
      </c>
      <c r="AT543" s="227" t="s">
        <v>623</v>
      </c>
      <c r="AU543" s="227" t="s">
        <v>86</v>
      </c>
      <c r="AY543" s="19" t="s">
        <v>219</v>
      </c>
      <c r="BE543" s="228">
        <f>IF(N543="základní",J543,0)</f>
        <v>0</v>
      </c>
      <c r="BF543" s="228">
        <f>IF(N543="snížená",J543,0)</f>
        <v>0</v>
      </c>
      <c r="BG543" s="228">
        <f>IF(N543="zákl. přenesená",J543,0)</f>
        <v>0</v>
      </c>
      <c r="BH543" s="228">
        <f>IF(N543="sníž. přenesená",J543,0)</f>
        <v>0</v>
      </c>
      <c r="BI543" s="228">
        <f>IF(N543="nulová",J543,0)</f>
        <v>0</v>
      </c>
      <c r="BJ543" s="19" t="s">
        <v>84</v>
      </c>
      <c r="BK543" s="228">
        <f>ROUND(I543*H543,2)</f>
        <v>0</v>
      </c>
      <c r="BL543" s="19" t="s">
        <v>225</v>
      </c>
      <c r="BM543" s="227" t="s">
        <v>3567</v>
      </c>
    </row>
    <row r="544" s="2" customFormat="1">
      <c r="A544" s="40"/>
      <c r="B544" s="41"/>
      <c r="C544" s="42"/>
      <c r="D544" s="229" t="s">
        <v>227</v>
      </c>
      <c r="E544" s="42"/>
      <c r="F544" s="230" t="s">
        <v>3566</v>
      </c>
      <c r="G544" s="42"/>
      <c r="H544" s="42"/>
      <c r="I544" s="231"/>
      <c r="J544" s="42"/>
      <c r="K544" s="42"/>
      <c r="L544" s="46"/>
      <c r="M544" s="232"/>
      <c r="N544" s="233"/>
      <c r="O544" s="86"/>
      <c r="P544" s="86"/>
      <c r="Q544" s="86"/>
      <c r="R544" s="86"/>
      <c r="S544" s="86"/>
      <c r="T544" s="87"/>
      <c r="U544" s="40"/>
      <c r="V544" s="40"/>
      <c r="W544" s="40"/>
      <c r="X544" s="40"/>
      <c r="Y544" s="40"/>
      <c r="Z544" s="40"/>
      <c r="AA544" s="40"/>
      <c r="AB544" s="40"/>
      <c r="AC544" s="40"/>
      <c r="AD544" s="40"/>
      <c r="AE544" s="40"/>
      <c r="AT544" s="19" t="s">
        <v>227</v>
      </c>
      <c r="AU544" s="19" t="s">
        <v>86</v>
      </c>
    </row>
    <row r="545" s="14" customFormat="1">
      <c r="A545" s="14"/>
      <c r="B545" s="246"/>
      <c r="C545" s="247"/>
      <c r="D545" s="229" t="s">
        <v>231</v>
      </c>
      <c r="E545" s="248" t="s">
        <v>19</v>
      </c>
      <c r="F545" s="249" t="s">
        <v>3129</v>
      </c>
      <c r="G545" s="247"/>
      <c r="H545" s="250">
        <v>1</v>
      </c>
      <c r="I545" s="251"/>
      <c r="J545" s="247"/>
      <c r="K545" s="247"/>
      <c r="L545" s="252"/>
      <c r="M545" s="253"/>
      <c r="N545" s="254"/>
      <c r="O545" s="254"/>
      <c r="P545" s="254"/>
      <c r="Q545" s="254"/>
      <c r="R545" s="254"/>
      <c r="S545" s="254"/>
      <c r="T545" s="255"/>
      <c r="U545" s="14"/>
      <c r="V545" s="14"/>
      <c r="W545" s="14"/>
      <c r="X545" s="14"/>
      <c r="Y545" s="14"/>
      <c r="Z545" s="14"/>
      <c r="AA545" s="14"/>
      <c r="AB545" s="14"/>
      <c r="AC545" s="14"/>
      <c r="AD545" s="14"/>
      <c r="AE545" s="14"/>
      <c r="AT545" s="256" t="s">
        <v>231</v>
      </c>
      <c r="AU545" s="256" t="s">
        <v>86</v>
      </c>
      <c r="AV545" s="14" t="s">
        <v>86</v>
      </c>
      <c r="AW545" s="14" t="s">
        <v>37</v>
      </c>
      <c r="AX545" s="14" t="s">
        <v>84</v>
      </c>
      <c r="AY545" s="256" t="s">
        <v>219</v>
      </c>
    </row>
    <row r="546" s="2" customFormat="1" ht="16.5" customHeight="1">
      <c r="A546" s="40"/>
      <c r="B546" s="41"/>
      <c r="C546" s="216" t="s">
        <v>2021</v>
      </c>
      <c r="D546" s="216" t="s">
        <v>221</v>
      </c>
      <c r="E546" s="217" t="s">
        <v>3568</v>
      </c>
      <c r="F546" s="218" t="s">
        <v>3569</v>
      </c>
      <c r="G546" s="219" t="s">
        <v>148</v>
      </c>
      <c r="H546" s="220">
        <v>0.33000000000000002</v>
      </c>
      <c r="I546" s="221"/>
      <c r="J546" s="222">
        <f>ROUND(I546*H546,2)</f>
        <v>0</v>
      </c>
      <c r="K546" s="218" t="s">
        <v>19</v>
      </c>
      <c r="L546" s="46"/>
      <c r="M546" s="223" t="s">
        <v>19</v>
      </c>
      <c r="N546" s="224" t="s">
        <v>47</v>
      </c>
      <c r="O546" s="86"/>
      <c r="P546" s="225">
        <f>O546*H546</f>
        <v>0</v>
      </c>
      <c r="Q546" s="225">
        <v>0</v>
      </c>
      <c r="R546" s="225">
        <f>Q546*H546</f>
        <v>0</v>
      </c>
      <c r="S546" s="225">
        <v>0</v>
      </c>
      <c r="T546" s="226">
        <f>S546*H546</f>
        <v>0</v>
      </c>
      <c r="U546" s="40"/>
      <c r="V546" s="40"/>
      <c r="W546" s="40"/>
      <c r="X546" s="40"/>
      <c r="Y546" s="40"/>
      <c r="Z546" s="40"/>
      <c r="AA546" s="40"/>
      <c r="AB546" s="40"/>
      <c r="AC546" s="40"/>
      <c r="AD546" s="40"/>
      <c r="AE546" s="40"/>
      <c r="AR546" s="227" t="s">
        <v>225</v>
      </c>
      <c r="AT546" s="227" t="s">
        <v>221</v>
      </c>
      <c r="AU546" s="227" t="s">
        <v>86</v>
      </c>
      <c r="AY546" s="19" t="s">
        <v>219</v>
      </c>
      <c r="BE546" s="228">
        <f>IF(N546="základní",J546,0)</f>
        <v>0</v>
      </c>
      <c r="BF546" s="228">
        <f>IF(N546="snížená",J546,0)</f>
        <v>0</v>
      </c>
      <c r="BG546" s="228">
        <f>IF(N546="zákl. přenesená",J546,0)</f>
        <v>0</v>
      </c>
      <c r="BH546" s="228">
        <f>IF(N546="sníž. přenesená",J546,0)</f>
        <v>0</v>
      </c>
      <c r="BI546" s="228">
        <f>IF(N546="nulová",J546,0)</f>
        <v>0</v>
      </c>
      <c r="BJ546" s="19" t="s">
        <v>84</v>
      </c>
      <c r="BK546" s="228">
        <f>ROUND(I546*H546,2)</f>
        <v>0</v>
      </c>
      <c r="BL546" s="19" t="s">
        <v>225</v>
      </c>
      <c r="BM546" s="227" t="s">
        <v>3570</v>
      </c>
    </row>
    <row r="547" s="2" customFormat="1">
      <c r="A547" s="40"/>
      <c r="B547" s="41"/>
      <c r="C547" s="42"/>
      <c r="D547" s="229" t="s">
        <v>227</v>
      </c>
      <c r="E547" s="42"/>
      <c r="F547" s="230" t="s">
        <v>3569</v>
      </c>
      <c r="G547" s="42"/>
      <c r="H547" s="42"/>
      <c r="I547" s="231"/>
      <c r="J547" s="42"/>
      <c r="K547" s="42"/>
      <c r="L547" s="46"/>
      <c r="M547" s="232"/>
      <c r="N547" s="233"/>
      <c r="O547" s="86"/>
      <c r="P547" s="86"/>
      <c r="Q547" s="86"/>
      <c r="R547" s="86"/>
      <c r="S547" s="86"/>
      <c r="T547" s="87"/>
      <c r="U547" s="40"/>
      <c r="V547" s="40"/>
      <c r="W547" s="40"/>
      <c r="X547" s="40"/>
      <c r="Y547" s="40"/>
      <c r="Z547" s="40"/>
      <c r="AA547" s="40"/>
      <c r="AB547" s="40"/>
      <c r="AC547" s="40"/>
      <c r="AD547" s="40"/>
      <c r="AE547" s="40"/>
      <c r="AT547" s="19" t="s">
        <v>227</v>
      </c>
      <c r="AU547" s="19" t="s">
        <v>86</v>
      </c>
    </row>
    <row r="548" s="13" customFormat="1">
      <c r="A548" s="13"/>
      <c r="B548" s="236"/>
      <c r="C548" s="237"/>
      <c r="D548" s="229" t="s">
        <v>231</v>
      </c>
      <c r="E548" s="238" t="s">
        <v>19</v>
      </c>
      <c r="F548" s="239" t="s">
        <v>3493</v>
      </c>
      <c r="G548" s="237"/>
      <c r="H548" s="238" t="s">
        <v>19</v>
      </c>
      <c r="I548" s="240"/>
      <c r="J548" s="237"/>
      <c r="K548" s="237"/>
      <c r="L548" s="241"/>
      <c r="M548" s="242"/>
      <c r="N548" s="243"/>
      <c r="O548" s="243"/>
      <c r="P548" s="243"/>
      <c r="Q548" s="243"/>
      <c r="R548" s="243"/>
      <c r="S548" s="243"/>
      <c r="T548" s="244"/>
      <c r="U548" s="13"/>
      <c r="V548" s="13"/>
      <c r="W548" s="13"/>
      <c r="X548" s="13"/>
      <c r="Y548" s="13"/>
      <c r="Z548" s="13"/>
      <c r="AA548" s="13"/>
      <c r="AB548" s="13"/>
      <c r="AC548" s="13"/>
      <c r="AD548" s="13"/>
      <c r="AE548" s="13"/>
      <c r="AT548" s="245" t="s">
        <v>231</v>
      </c>
      <c r="AU548" s="245" t="s">
        <v>86</v>
      </c>
      <c r="AV548" s="13" t="s">
        <v>84</v>
      </c>
      <c r="AW548" s="13" t="s">
        <v>37</v>
      </c>
      <c r="AX548" s="13" t="s">
        <v>76</v>
      </c>
      <c r="AY548" s="245" t="s">
        <v>219</v>
      </c>
    </row>
    <row r="549" s="14" customFormat="1">
      <c r="A549" s="14"/>
      <c r="B549" s="246"/>
      <c r="C549" s="247"/>
      <c r="D549" s="229" t="s">
        <v>231</v>
      </c>
      <c r="E549" s="248" t="s">
        <v>19</v>
      </c>
      <c r="F549" s="249" t="s">
        <v>3571</v>
      </c>
      <c r="G549" s="247"/>
      <c r="H549" s="250">
        <v>0.33000000000000002</v>
      </c>
      <c r="I549" s="251"/>
      <c r="J549" s="247"/>
      <c r="K549" s="247"/>
      <c r="L549" s="252"/>
      <c r="M549" s="253"/>
      <c r="N549" s="254"/>
      <c r="O549" s="254"/>
      <c r="P549" s="254"/>
      <c r="Q549" s="254"/>
      <c r="R549" s="254"/>
      <c r="S549" s="254"/>
      <c r="T549" s="255"/>
      <c r="U549" s="14"/>
      <c r="V549" s="14"/>
      <c r="W549" s="14"/>
      <c r="X549" s="14"/>
      <c r="Y549" s="14"/>
      <c r="Z549" s="14"/>
      <c r="AA549" s="14"/>
      <c r="AB549" s="14"/>
      <c r="AC549" s="14"/>
      <c r="AD549" s="14"/>
      <c r="AE549" s="14"/>
      <c r="AT549" s="256" t="s">
        <v>231</v>
      </c>
      <c r="AU549" s="256" t="s">
        <v>86</v>
      </c>
      <c r="AV549" s="14" t="s">
        <v>86</v>
      </c>
      <c r="AW549" s="14" t="s">
        <v>37</v>
      </c>
      <c r="AX549" s="14" t="s">
        <v>84</v>
      </c>
      <c r="AY549" s="256" t="s">
        <v>219</v>
      </c>
    </row>
    <row r="550" s="2" customFormat="1" ht="16.5" customHeight="1">
      <c r="A550" s="40"/>
      <c r="B550" s="41"/>
      <c r="C550" s="216" t="s">
        <v>2030</v>
      </c>
      <c r="D550" s="216" t="s">
        <v>221</v>
      </c>
      <c r="E550" s="217" t="s">
        <v>3572</v>
      </c>
      <c r="F550" s="218" t="s">
        <v>3573</v>
      </c>
      <c r="G550" s="219" t="s">
        <v>148</v>
      </c>
      <c r="H550" s="220">
        <v>9.4049999999999994</v>
      </c>
      <c r="I550" s="221"/>
      <c r="J550" s="222">
        <f>ROUND(I550*H550,2)</f>
        <v>0</v>
      </c>
      <c r="K550" s="218" t="s">
        <v>224</v>
      </c>
      <c r="L550" s="46"/>
      <c r="M550" s="223" t="s">
        <v>19</v>
      </c>
      <c r="N550" s="224" t="s">
        <v>47</v>
      </c>
      <c r="O550" s="86"/>
      <c r="P550" s="225">
        <f>O550*H550</f>
        <v>0</v>
      </c>
      <c r="Q550" s="225">
        <v>0</v>
      </c>
      <c r="R550" s="225">
        <f>Q550*H550</f>
        <v>0</v>
      </c>
      <c r="S550" s="225">
        <v>0</v>
      </c>
      <c r="T550" s="226">
        <f>S550*H550</f>
        <v>0</v>
      </c>
      <c r="U550" s="40"/>
      <c r="V550" s="40"/>
      <c r="W550" s="40"/>
      <c r="X550" s="40"/>
      <c r="Y550" s="40"/>
      <c r="Z550" s="40"/>
      <c r="AA550" s="40"/>
      <c r="AB550" s="40"/>
      <c r="AC550" s="40"/>
      <c r="AD550" s="40"/>
      <c r="AE550" s="40"/>
      <c r="AR550" s="227" t="s">
        <v>225</v>
      </c>
      <c r="AT550" s="227" t="s">
        <v>221</v>
      </c>
      <c r="AU550" s="227" t="s">
        <v>86</v>
      </c>
      <c r="AY550" s="19" t="s">
        <v>219</v>
      </c>
      <c r="BE550" s="228">
        <f>IF(N550="základní",J550,0)</f>
        <v>0</v>
      </c>
      <c r="BF550" s="228">
        <f>IF(N550="snížená",J550,0)</f>
        <v>0</v>
      </c>
      <c r="BG550" s="228">
        <f>IF(N550="zákl. přenesená",J550,0)</f>
        <v>0</v>
      </c>
      <c r="BH550" s="228">
        <f>IF(N550="sníž. přenesená",J550,0)</f>
        <v>0</v>
      </c>
      <c r="BI550" s="228">
        <f>IF(N550="nulová",J550,0)</f>
        <v>0</v>
      </c>
      <c r="BJ550" s="19" t="s">
        <v>84</v>
      </c>
      <c r="BK550" s="228">
        <f>ROUND(I550*H550,2)</f>
        <v>0</v>
      </c>
      <c r="BL550" s="19" t="s">
        <v>225</v>
      </c>
      <c r="BM550" s="227" t="s">
        <v>3574</v>
      </c>
    </row>
    <row r="551" s="2" customFormat="1">
      <c r="A551" s="40"/>
      <c r="B551" s="41"/>
      <c r="C551" s="42"/>
      <c r="D551" s="229" t="s">
        <v>227</v>
      </c>
      <c r="E551" s="42"/>
      <c r="F551" s="230" t="s">
        <v>3575</v>
      </c>
      <c r="G551" s="42"/>
      <c r="H551" s="42"/>
      <c r="I551" s="231"/>
      <c r="J551" s="42"/>
      <c r="K551" s="42"/>
      <c r="L551" s="46"/>
      <c r="M551" s="232"/>
      <c r="N551" s="233"/>
      <c r="O551" s="86"/>
      <c r="P551" s="86"/>
      <c r="Q551" s="86"/>
      <c r="R551" s="86"/>
      <c r="S551" s="86"/>
      <c r="T551" s="87"/>
      <c r="U551" s="40"/>
      <c r="V551" s="40"/>
      <c r="W551" s="40"/>
      <c r="X551" s="40"/>
      <c r="Y551" s="40"/>
      <c r="Z551" s="40"/>
      <c r="AA551" s="40"/>
      <c r="AB551" s="40"/>
      <c r="AC551" s="40"/>
      <c r="AD551" s="40"/>
      <c r="AE551" s="40"/>
      <c r="AT551" s="19" t="s">
        <v>227</v>
      </c>
      <c r="AU551" s="19" t="s">
        <v>86</v>
      </c>
    </row>
    <row r="552" s="2" customFormat="1">
      <c r="A552" s="40"/>
      <c r="B552" s="41"/>
      <c r="C552" s="42"/>
      <c r="D552" s="234" t="s">
        <v>229</v>
      </c>
      <c r="E552" s="42"/>
      <c r="F552" s="235" t="s">
        <v>3576</v>
      </c>
      <c r="G552" s="42"/>
      <c r="H552" s="42"/>
      <c r="I552" s="231"/>
      <c r="J552" s="42"/>
      <c r="K552" s="42"/>
      <c r="L552" s="46"/>
      <c r="M552" s="232"/>
      <c r="N552" s="233"/>
      <c r="O552" s="86"/>
      <c r="P552" s="86"/>
      <c r="Q552" s="86"/>
      <c r="R552" s="86"/>
      <c r="S552" s="86"/>
      <c r="T552" s="87"/>
      <c r="U552" s="40"/>
      <c r="V552" s="40"/>
      <c r="W552" s="40"/>
      <c r="X552" s="40"/>
      <c r="Y552" s="40"/>
      <c r="Z552" s="40"/>
      <c r="AA552" s="40"/>
      <c r="AB552" s="40"/>
      <c r="AC552" s="40"/>
      <c r="AD552" s="40"/>
      <c r="AE552" s="40"/>
      <c r="AT552" s="19" t="s">
        <v>229</v>
      </c>
      <c r="AU552" s="19" t="s">
        <v>86</v>
      </c>
    </row>
    <row r="553" s="13" customFormat="1">
      <c r="A553" s="13"/>
      <c r="B553" s="236"/>
      <c r="C553" s="237"/>
      <c r="D553" s="229" t="s">
        <v>231</v>
      </c>
      <c r="E553" s="238" t="s">
        <v>19</v>
      </c>
      <c r="F553" s="239" t="s">
        <v>3436</v>
      </c>
      <c r="G553" s="237"/>
      <c r="H553" s="238" t="s">
        <v>19</v>
      </c>
      <c r="I553" s="240"/>
      <c r="J553" s="237"/>
      <c r="K553" s="237"/>
      <c r="L553" s="241"/>
      <c r="M553" s="242"/>
      <c r="N553" s="243"/>
      <c r="O553" s="243"/>
      <c r="P553" s="243"/>
      <c r="Q553" s="243"/>
      <c r="R553" s="243"/>
      <c r="S553" s="243"/>
      <c r="T553" s="244"/>
      <c r="U553" s="13"/>
      <c r="V553" s="13"/>
      <c r="W553" s="13"/>
      <c r="X553" s="13"/>
      <c r="Y553" s="13"/>
      <c r="Z553" s="13"/>
      <c r="AA553" s="13"/>
      <c r="AB553" s="13"/>
      <c r="AC553" s="13"/>
      <c r="AD553" s="13"/>
      <c r="AE553" s="13"/>
      <c r="AT553" s="245" t="s">
        <v>231</v>
      </c>
      <c r="AU553" s="245" t="s">
        <v>86</v>
      </c>
      <c r="AV553" s="13" t="s">
        <v>84</v>
      </c>
      <c r="AW553" s="13" t="s">
        <v>37</v>
      </c>
      <c r="AX553" s="13" t="s">
        <v>76</v>
      </c>
      <c r="AY553" s="245" t="s">
        <v>219</v>
      </c>
    </row>
    <row r="554" s="14" customFormat="1">
      <c r="A554" s="14"/>
      <c r="B554" s="246"/>
      <c r="C554" s="247"/>
      <c r="D554" s="229" t="s">
        <v>231</v>
      </c>
      <c r="E554" s="248" t="s">
        <v>19</v>
      </c>
      <c r="F554" s="249" t="s">
        <v>3577</v>
      </c>
      <c r="G554" s="247"/>
      <c r="H554" s="250">
        <v>9.4049999999999994</v>
      </c>
      <c r="I554" s="251"/>
      <c r="J554" s="247"/>
      <c r="K554" s="247"/>
      <c r="L554" s="252"/>
      <c r="M554" s="253"/>
      <c r="N554" s="254"/>
      <c r="O554" s="254"/>
      <c r="P554" s="254"/>
      <c r="Q554" s="254"/>
      <c r="R554" s="254"/>
      <c r="S554" s="254"/>
      <c r="T554" s="255"/>
      <c r="U554" s="14"/>
      <c r="V554" s="14"/>
      <c r="W554" s="14"/>
      <c r="X554" s="14"/>
      <c r="Y554" s="14"/>
      <c r="Z554" s="14"/>
      <c r="AA554" s="14"/>
      <c r="AB554" s="14"/>
      <c r="AC554" s="14"/>
      <c r="AD554" s="14"/>
      <c r="AE554" s="14"/>
      <c r="AT554" s="256" t="s">
        <v>231</v>
      </c>
      <c r="AU554" s="256" t="s">
        <v>86</v>
      </c>
      <c r="AV554" s="14" t="s">
        <v>86</v>
      </c>
      <c r="AW554" s="14" t="s">
        <v>37</v>
      </c>
      <c r="AX554" s="14" t="s">
        <v>84</v>
      </c>
      <c r="AY554" s="256" t="s">
        <v>219</v>
      </c>
    </row>
    <row r="555" s="2" customFormat="1" ht="16.5" customHeight="1">
      <c r="A555" s="40"/>
      <c r="B555" s="41"/>
      <c r="C555" s="216" t="s">
        <v>2035</v>
      </c>
      <c r="D555" s="216" t="s">
        <v>221</v>
      </c>
      <c r="E555" s="217" t="s">
        <v>3578</v>
      </c>
      <c r="F555" s="218" t="s">
        <v>3579</v>
      </c>
      <c r="G555" s="219" t="s">
        <v>152</v>
      </c>
      <c r="H555" s="220">
        <v>2.1240000000000001</v>
      </c>
      <c r="I555" s="221"/>
      <c r="J555" s="222">
        <f>ROUND(I555*H555,2)</f>
        <v>0</v>
      </c>
      <c r="K555" s="218" t="s">
        <v>224</v>
      </c>
      <c r="L555" s="46"/>
      <c r="M555" s="223" t="s">
        <v>19</v>
      </c>
      <c r="N555" s="224" t="s">
        <v>47</v>
      </c>
      <c r="O555" s="86"/>
      <c r="P555" s="225">
        <f>O555*H555</f>
        <v>0</v>
      </c>
      <c r="Q555" s="225">
        <v>0.0040200000000000001</v>
      </c>
      <c r="R555" s="225">
        <f>Q555*H555</f>
        <v>0.0085384800000000011</v>
      </c>
      <c r="S555" s="225">
        <v>0</v>
      </c>
      <c r="T555" s="226">
        <f>S555*H555</f>
        <v>0</v>
      </c>
      <c r="U555" s="40"/>
      <c r="V555" s="40"/>
      <c r="W555" s="40"/>
      <c r="X555" s="40"/>
      <c r="Y555" s="40"/>
      <c r="Z555" s="40"/>
      <c r="AA555" s="40"/>
      <c r="AB555" s="40"/>
      <c r="AC555" s="40"/>
      <c r="AD555" s="40"/>
      <c r="AE555" s="40"/>
      <c r="AR555" s="227" t="s">
        <v>225</v>
      </c>
      <c r="AT555" s="227" t="s">
        <v>221</v>
      </c>
      <c r="AU555" s="227" t="s">
        <v>86</v>
      </c>
      <c r="AY555" s="19" t="s">
        <v>219</v>
      </c>
      <c r="BE555" s="228">
        <f>IF(N555="základní",J555,0)</f>
        <v>0</v>
      </c>
      <c r="BF555" s="228">
        <f>IF(N555="snížená",J555,0)</f>
        <v>0</v>
      </c>
      <c r="BG555" s="228">
        <f>IF(N555="zákl. přenesená",J555,0)</f>
        <v>0</v>
      </c>
      <c r="BH555" s="228">
        <f>IF(N555="sníž. přenesená",J555,0)</f>
        <v>0</v>
      </c>
      <c r="BI555" s="228">
        <f>IF(N555="nulová",J555,0)</f>
        <v>0</v>
      </c>
      <c r="BJ555" s="19" t="s">
        <v>84</v>
      </c>
      <c r="BK555" s="228">
        <f>ROUND(I555*H555,2)</f>
        <v>0</v>
      </c>
      <c r="BL555" s="19" t="s">
        <v>225</v>
      </c>
      <c r="BM555" s="227" t="s">
        <v>3580</v>
      </c>
    </row>
    <row r="556" s="2" customFormat="1">
      <c r="A556" s="40"/>
      <c r="B556" s="41"/>
      <c r="C556" s="42"/>
      <c r="D556" s="229" t="s">
        <v>227</v>
      </c>
      <c r="E556" s="42"/>
      <c r="F556" s="230" t="s">
        <v>3581</v>
      </c>
      <c r="G556" s="42"/>
      <c r="H556" s="42"/>
      <c r="I556" s="231"/>
      <c r="J556" s="42"/>
      <c r="K556" s="42"/>
      <c r="L556" s="46"/>
      <c r="M556" s="232"/>
      <c r="N556" s="233"/>
      <c r="O556" s="86"/>
      <c r="P556" s="86"/>
      <c r="Q556" s="86"/>
      <c r="R556" s="86"/>
      <c r="S556" s="86"/>
      <c r="T556" s="87"/>
      <c r="U556" s="40"/>
      <c r="V556" s="40"/>
      <c r="W556" s="40"/>
      <c r="X556" s="40"/>
      <c r="Y556" s="40"/>
      <c r="Z556" s="40"/>
      <c r="AA556" s="40"/>
      <c r="AB556" s="40"/>
      <c r="AC556" s="40"/>
      <c r="AD556" s="40"/>
      <c r="AE556" s="40"/>
      <c r="AT556" s="19" t="s">
        <v>227</v>
      </c>
      <c r="AU556" s="19" t="s">
        <v>86</v>
      </c>
    </row>
    <row r="557" s="2" customFormat="1">
      <c r="A557" s="40"/>
      <c r="B557" s="41"/>
      <c r="C557" s="42"/>
      <c r="D557" s="234" t="s">
        <v>229</v>
      </c>
      <c r="E557" s="42"/>
      <c r="F557" s="235" t="s">
        <v>3582</v>
      </c>
      <c r="G557" s="42"/>
      <c r="H557" s="42"/>
      <c r="I557" s="231"/>
      <c r="J557" s="42"/>
      <c r="K557" s="42"/>
      <c r="L557" s="46"/>
      <c r="M557" s="232"/>
      <c r="N557" s="233"/>
      <c r="O557" s="86"/>
      <c r="P557" s="86"/>
      <c r="Q557" s="86"/>
      <c r="R557" s="86"/>
      <c r="S557" s="86"/>
      <c r="T557" s="87"/>
      <c r="U557" s="40"/>
      <c r="V557" s="40"/>
      <c r="W557" s="40"/>
      <c r="X557" s="40"/>
      <c r="Y557" s="40"/>
      <c r="Z557" s="40"/>
      <c r="AA557" s="40"/>
      <c r="AB557" s="40"/>
      <c r="AC557" s="40"/>
      <c r="AD557" s="40"/>
      <c r="AE557" s="40"/>
      <c r="AT557" s="19" t="s">
        <v>229</v>
      </c>
      <c r="AU557" s="19" t="s">
        <v>86</v>
      </c>
    </row>
    <row r="558" s="13" customFormat="1">
      <c r="A558" s="13"/>
      <c r="B558" s="236"/>
      <c r="C558" s="237"/>
      <c r="D558" s="229" t="s">
        <v>231</v>
      </c>
      <c r="E558" s="238" t="s">
        <v>19</v>
      </c>
      <c r="F558" s="239" t="s">
        <v>3493</v>
      </c>
      <c r="G558" s="237"/>
      <c r="H558" s="238" t="s">
        <v>19</v>
      </c>
      <c r="I558" s="240"/>
      <c r="J558" s="237"/>
      <c r="K558" s="237"/>
      <c r="L558" s="241"/>
      <c r="M558" s="242"/>
      <c r="N558" s="243"/>
      <c r="O558" s="243"/>
      <c r="P558" s="243"/>
      <c r="Q558" s="243"/>
      <c r="R558" s="243"/>
      <c r="S558" s="243"/>
      <c r="T558" s="244"/>
      <c r="U558" s="13"/>
      <c r="V558" s="13"/>
      <c r="W558" s="13"/>
      <c r="X558" s="13"/>
      <c r="Y558" s="13"/>
      <c r="Z558" s="13"/>
      <c r="AA558" s="13"/>
      <c r="AB558" s="13"/>
      <c r="AC558" s="13"/>
      <c r="AD558" s="13"/>
      <c r="AE558" s="13"/>
      <c r="AT558" s="245" t="s">
        <v>231</v>
      </c>
      <c r="AU558" s="245" t="s">
        <v>86</v>
      </c>
      <c r="AV558" s="13" t="s">
        <v>84</v>
      </c>
      <c r="AW558" s="13" t="s">
        <v>37</v>
      </c>
      <c r="AX558" s="13" t="s">
        <v>76</v>
      </c>
      <c r="AY558" s="245" t="s">
        <v>219</v>
      </c>
    </row>
    <row r="559" s="14" customFormat="1">
      <c r="A559" s="14"/>
      <c r="B559" s="246"/>
      <c r="C559" s="247"/>
      <c r="D559" s="229" t="s">
        <v>231</v>
      </c>
      <c r="E559" s="248" t="s">
        <v>19</v>
      </c>
      <c r="F559" s="249" t="s">
        <v>3583</v>
      </c>
      <c r="G559" s="247"/>
      <c r="H559" s="250">
        <v>2.1240000000000001</v>
      </c>
      <c r="I559" s="251"/>
      <c r="J559" s="247"/>
      <c r="K559" s="247"/>
      <c r="L559" s="252"/>
      <c r="M559" s="253"/>
      <c r="N559" s="254"/>
      <c r="O559" s="254"/>
      <c r="P559" s="254"/>
      <c r="Q559" s="254"/>
      <c r="R559" s="254"/>
      <c r="S559" s="254"/>
      <c r="T559" s="255"/>
      <c r="U559" s="14"/>
      <c r="V559" s="14"/>
      <c r="W559" s="14"/>
      <c r="X559" s="14"/>
      <c r="Y559" s="14"/>
      <c r="Z559" s="14"/>
      <c r="AA559" s="14"/>
      <c r="AB559" s="14"/>
      <c r="AC559" s="14"/>
      <c r="AD559" s="14"/>
      <c r="AE559" s="14"/>
      <c r="AT559" s="256" t="s">
        <v>231</v>
      </c>
      <c r="AU559" s="256" t="s">
        <v>86</v>
      </c>
      <c r="AV559" s="14" t="s">
        <v>86</v>
      </c>
      <c r="AW559" s="14" t="s">
        <v>37</v>
      </c>
      <c r="AX559" s="14" t="s">
        <v>84</v>
      </c>
      <c r="AY559" s="256" t="s">
        <v>219</v>
      </c>
    </row>
    <row r="560" s="2" customFormat="1" ht="16.5" customHeight="1">
      <c r="A560" s="40"/>
      <c r="B560" s="41"/>
      <c r="C560" s="216" t="s">
        <v>2040</v>
      </c>
      <c r="D560" s="216" t="s">
        <v>221</v>
      </c>
      <c r="E560" s="217" t="s">
        <v>3584</v>
      </c>
      <c r="F560" s="218" t="s">
        <v>3585</v>
      </c>
      <c r="G560" s="219" t="s">
        <v>152</v>
      </c>
      <c r="H560" s="220">
        <v>25.079999999999998</v>
      </c>
      <c r="I560" s="221"/>
      <c r="J560" s="222">
        <f>ROUND(I560*H560,2)</f>
        <v>0</v>
      </c>
      <c r="K560" s="218" t="s">
        <v>224</v>
      </c>
      <c r="L560" s="46"/>
      <c r="M560" s="223" t="s">
        <v>19</v>
      </c>
      <c r="N560" s="224" t="s">
        <v>47</v>
      </c>
      <c r="O560" s="86"/>
      <c r="P560" s="225">
        <f>O560*H560</f>
        <v>0</v>
      </c>
      <c r="Q560" s="225">
        <v>0.0040200000000000001</v>
      </c>
      <c r="R560" s="225">
        <f>Q560*H560</f>
        <v>0.1008216</v>
      </c>
      <c r="S560" s="225">
        <v>0</v>
      </c>
      <c r="T560" s="226">
        <f>S560*H560</f>
        <v>0</v>
      </c>
      <c r="U560" s="40"/>
      <c r="V560" s="40"/>
      <c r="W560" s="40"/>
      <c r="X560" s="40"/>
      <c r="Y560" s="40"/>
      <c r="Z560" s="40"/>
      <c r="AA560" s="40"/>
      <c r="AB560" s="40"/>
      <c r="AC560" s="40"/>
      <c r="AD560" s="40"/>
      <c r="AE560" s="40"/>
      <c r="AR560" s="227" t="s">
        <v>225</v>
      </c>
      <c r="AT560" s="227" t="s">
        <v>221</v>
      </c>
      <c r="AU560" s="227" t="s">
        <v>86</v>
      </c>
      <c r="AY560" s="19" t="s">
        <v>219</v>
      </c>
      <c r="BE560" s="228">
        <f>IF(N560="základní",J560,0)</f>
        <v>0</v>
      </c>
      <c r="BF560" s="228">
        <f>IF(N560="snížená",J560,0)</f>
        <v>0</v>
      </c>
      <c r="BG560" s="228">
        <f>IF(N560="zákl. přenesená",J560,0)</f>
        <v>0</v>
      </c>
      <c r="BH560" s="228">
        <f>IF(N560="sníž. přenesená",J560,0)</f>
        <v>0</v>
      </c>
      <c r="BI560" s="228">
        <f>IF(N560="nulová",J560,0)</f>
        <v>0</v>
      </c>
      <c r="BJ560" s="19" t="s">
        <v>84</v>
      </c>
      <c r="BK560" s="228">
        <f>ROUND(I560*H560,2)</f>
        <v>0</v>
      </c>
      <c r="BL560" s="19" t="s">
        <v>225</v>
      </c>
      <c r="BM560" s="227" t="s">
        <v>3586</v>
      </c>
    </row>
    <row r="561" s="2" customFormat="1">
      <c r="A561" s="40"/>
      <c r="B561" s="41"/>
      <c r="C561" s="42"/>
      <c r="D561" s="229" t="s">
        <v>227</v>
      </c>
      <c r="E561" s="42"/>
      <c r="F561" s="230" t="s">
        <v>3587</v>
      </c>
      <c r="G561" s="42"/>
      <c r="H561" s="42"/>
      <c r="I561" s="231"/>
      <c r="J561" s="42"/>
      <c r="K561" s="42"/>
      <c r="L561" s="46"/>
      <c r="M561" s="232"/>
      <c r="N561" s="233"/>
      <c r="O561" s="86"/>
      <c r="P561" s="86"/>
      <c r="Q561" s="86"/>
      <c r="R561" s="86"/>
      <c r="S561" s="86"/>
      <c r="T561" s="87"/>
      <c r="U561" s="40"/>
      <c r="V561" s="40"/>
      <c r="W561" s="40"/>
      <c r="X561" s="40"/>
      <c r="Y561" s="40"/>
      <c r="Z561" s="40"/>
      <c r="AA561" s="40"/>
      <c r="AB561" s="40"/>
      <c r="AC561" s="40"/>
      <c r="AD561" s="40"/>
      <c r="AE561" s="40"/>
      <c r="AT561" s="19" t="s">
        <v>227</v>
      </c>
      <c r="AU561" s="19" t="s">
        <v>86</v>
      </c>
    </row>
    <row r="562" s="2" customFormat="1">
      <c r="A562" s="40"/>
      <c r="B562" s="41"/>
      <c r="C562" s="42"/>
      <c r="D562" s="234" t="s">
        <v>229</v>
      </c>
      <c r="E562" s="42"/>
      <c r="F562" s="235" t="s">
        <v>3588</v>
      </c>
      <c r="G562" s="42"/>
      <c r="H562" s="42"/>
      <c r="I562" s="231"/>
      <c r="J562" s="42"/>
      <c r="K562" s="42"/>
      <c r="L562" s="46"/>
      <c r="M562" s="232"/>
      <c r="N562" s="233"/>
      <c r="O562" s="86"/>
      <c r="P562" s="86"/>
      <c r="Q562" s="86"/>
      <c r="R562" s="86"/>
      <c r="S562" s="86"/>
      <c r="T562" s="87"/>
      <c r="U562" s="40"/>
      <c r="V562" s="40"/>
      <c r="W562" s="40"/>
      <c r="X562" s="40"/>
      <c r="Y562" s="40"/>
      <c r="Z562" s="40"/>
      <c r="AA562" s="40"/>
      <c r="AB562" s="40"/>
      <c r="AC562" s="40"/>
      <c r="AD562" s="40"/>
      <c r="AE562" s="40"/>
      <c r="AT562" s="19" t="s">
        <v>229</v>
      </c>
      <c r="AU562" s="19" t="s">
        <v>86</v>
      </c>
    </row>
    <row r="563" s="13" customFormat="1">
      <c r="A563" s="13"/>
      <c r="B563" s="236"/>
      <c r="C563" s="237"/>
      <c r="D563" s="229" t="s">
        <v>231</v>
      </c>
      <c r="E563" s="238" t="s">
        <v>19</v>
      </c>
      <c r="F563" s="239" t="s">
        <v>3436</v>
      </c>
      <c r="G563" s="237"/>
      <c r="H563" s="238" t="s">
        <v>19</v>
      </c>
      <c r="I563" s="240"/>
      <c r="J563" s="237"/>
      <c r="K563" s="237"/>
      <c r="L563" s="241"/>
      <c r="M563" s="242"/>
      <c r="N563" s="243"/>
      <c r="O563" s="243"/>
      <c r="P563" s="243"/>
      <c r="Q563" s="243"/>
      <c r="R563" s="243"/>
      <c r="S563" s="243"/>
      <c r="T563" s="244"/>
      <c r="U563" s="13"/>
      <c r="V563" s="13"/>
      <c r="W563" s="13"/>
      <c r="X563" s="13"/>
      <c r="Y563" s="13"/>
      <c r="Z563" s="13"/>
      <c r="AA563" s="13"/>
      <c r="AB563" s="13"/>
      <c r="AC563" s="13"/>
      <c r="AD563" s="13"/>
      <c r="AE563" s="13"/>
      <c r="AT563" s="245" t="s">
        <v>231</v>
      </c>
      <c r="AU563" s="245" t="s">
        <v>86</v>
      </c>
      <c r="AV563" s="13" t="s">
        <v>84</v>
      </c>
      <c r="AW563" s="13" t="s">
        <v>37</v>
      </c>
      <c r="AX563" s="13" t="s">
        <v>76</v>
      </c>
      <c r="AY563" s="245" t="s">
        <v>219</v>
      </c>
    </row>
    <row r="564" s="14" customFormat="1">
      <c r="A564" s="14"/>
      <c r="B564" s="246"/>
      <c r="C564" s="247"/>
      <c r="D564" s="229" t="s">
        <v>231</v>
      </c>
      <c r="E564" s="248" t="s">
        <v>19</v>
      </c>
      <c r="F564" s="249" t="s">
        <v>3589</v>
      </c>
      <c r="G564" s="247"/>
      <c r="H564" s="250">
        <v>25.079999999999998</v>
      </c>
      <c r="I564" s="251"/>
      <c r="J564" s="247"/>
      <c r="K564" s="247"/>
      <c r="L564" s="252"/>
      <c r="M564" s="253"/>
      <c r="N564" s="254"/>
      <c r="O564" s="254"/>
      <c r="P564" s="254"/>
      <c r="Q564" s="254"/>
      <c r="R564" s="254"/>
      <c r="S564" s="254"/>
      <c r="T564" s="255"/>
      <c r="U564" s="14"/>
      <c r="V564" s="14"/>
      <c r="W564" s="14"/>
      <c r="X564" s="14"/>
      <c r="Y564" s="14"/>
      <c r="Z564" s="14"/>
      <c r="AA564" s="14"/>
      <c r="AB564" s="14"/>
      <c r="AC564" s="14"/>
      <c r="AD564" s="14"/>
      <c r="AE564" s="14"/>
      <c r="AT564" s="256" t="s">
        <v>231</v>
      </c>
      <c r="AU564" s="256" t="s">
        <v>86</v>
      </c>
      <c r="AV564" s="14" t="s">
        <v>86</v>
      </c>
      <c r="AW564" s="14" t="s">
        <v>37</v>
      </c>
      <c r="AX564" s="14" t="s">
        <v>84</v>
      </c>
      <c r="AY564" s="256" t="s">
        <v>219</v>
      </c>
    </row>
    <row r="565" s="2" customFormat="1" ht="16.5" customHeight="1">
      <c r="A565" s="40"/>
      <c r="B565" s="41"/>
      <c r="C565" s="216" t="s">
        <v>2045</v>
      </c>
      <c r="D565" s="216" t="s">
        <v>221</v>
      </c>
      <c r="E565" s="217" t="s">
        <v>3590</v>
      </c>
      <c r="F565" s="218" t="s">
        <v>3591</v>
      </c>
      <c r="G565" s="219" t="s">
        <v>420</v>
      </c>
      <c r="H565" s="220">
        <v>1</v>
      </c>
      <c r="I565" s="221"/>
      <c r="J565" s="222">
        <f>ROUND(I565*H565,2)</f>
        <v>0</v>
      </c>
      <c r="K565" s="218" t="s">
        <v>19</v>
      </c>
      <c r="L565" s="46"/>
      <c r="M565" s="223" t="s">
        <v>19</v>
      </c>
      <c r="N565" s="224" t="s">
        <v>47</v>
      </c>
      <c r="O565" s="86"/>
      <c r="P565" s="225">
        <f>O565*H565</f>
        <v>0</v>
      </c>
      <c r="Q565" s="225">
        <v>0.0040200000000000001</v>
      </c>
      <c r="R565" s="225">
        <f>Q565*H565</f>
        <v>0.0040200000000000001</v>
      </c>
      <c r="S565" s="225">
        <v>0</v>
      </c>
      <c r="T565" s="226">
        <f>S565*H565</f>
        <v>0</v>
      </c>
      <c r="U565" s="40"/>
      <c r="V565" s="40"/>
      <c r="W565" s="40"/>
      <c r="X565" s="40"/>
      <c r="Y565" s="40"/>
      <c r="Z565" s="40"/>
      <c r="AA565" s="40"/>
      <c r="AB565" s="40"/>
      <c r="AC565" s="40"/>
      <c r="AD565" s="40"/>
      <c r="AE565" s="40"/>
      <c r="AR565" s="227" t="s">
        <v>225</v>
      </c>
      <c r="AT565" s="227" t="s">
        <v>221</v>
      </c>
      <c r="AU565" s="227" t="s">
        <v>86</v>
      </c>
      <c r="AY565" s="19" t="s">
        <v>219</v>
      </c>
      <c r="BE565" s="228">
        <f>IF(N565="základní",J565,0)</f>
        <v>0</v>
      </c>
      <c r="BF565" s="228">
        <f>IF(N565="snížená",J565,0)</f>
        <v>0</v>
      </c>
      <c r="BG565" s="228">
        <f>IF(N565="zákl. přenesená",J565,0)</f>
        <v>0</v>
      </c>
      <c r="BH565" s="228">
        <f>IF(N565="sníž. přenesená",J565,0)</f>
        <v>0</v>
      </c>
      <c r="BI565" s="228">
        <f>IF(N565="nulová",J565,0)</f>
        <v>0</v>
      </c>
      <c r="BJ565" s="19" t="s">
        <v>84</v>
      </c>
      <c r="BK565" s="228">
        <f>ROUND(I565*H565,2)</f>
        <v>0</v>
      </c>
      <c r="BL565" s="19" t="s">
        <v>225</v>
      </c>
      <c r="BM565" s="227" t="s">
        <v>3592</v>
      </c>
    </row>
    <row r="566" s="2" customFormat="1">
      <c r="A566" s="40"/>
      <c r="B566" s="41"/>
      <c r="C566" s="42"/>
      <c r="D566" s="229" t="s">
        <v>227</v>
      </c>
      <c r="E566" s="42"/>
      <c r="F566" s="230" t="s">
        <v>3593</v>
      </c>
      <c r="G566" s="42"/>
      <c r="H566" s="42"/>
      <c r="I566" s="231"/>
      <c r="J566" s="42"/>
      <c r="K566" s="42"/>
      <c r="L566" s="46"/>
      <c r="M566" s="232"/>
      <c r="N566" s="233"/>
      <c r="O566" s="86"/>
      <c r="P566" s="86"/>
      <c r="Q566" s="86"/>
      <c r="R566" s="86"/>
      <c r="S566" s="86"/>
      <c r="T566" s="87"/>
      <c r="U566" s="40"/>
      <c r="V566" s="40"/>
      <c r="W566" s="40"/>
      <c r="X566" s="40"/>
      <c r="Y566" s="40"/>
      <c r="Z566" s="40"/>
      <c r="AA566" s="40"/>
      <c r="AB566" s="40"/>
      <c r="AC566" s="40"/>
      <c r="AD566" s="40"/>
      <c r="AE566" s="40"/>
      <c r="AT566" s="19" t="s">
        <v>227</v>
      </c>
      <c r="AU566" s="19" t="s">
        <v>86</v>
      </c>
    </row>
    <row r="567" s="12" customFormat="1" ht="22.8" customHeight="1">
      <c r="A567" s="12"/>
      <c r="B567" s="200"/>
      <c r="C567" s="201"/>
      <c r="D567" s="202" t="s">
        <v>75</v>
      </c>
      <c r="E567" s="214" t="s">
        <v>309</v>
      </c>
      <c r="F567" s="214" t="s">
        <v>384</v>
      </c>
      <c r="G567" s="201"/>
      <c r="H567" s="201"/>
      <c r="I567" s="204"/>
      <c r="J567" s="215">
        <f>BK567</f>
        <v>0</v>
      </c>
      <c r="K567" s="201"/>
      <c r="L567" s="206"/>
      <c r="M567" s="207"/>
      <c r="N567" s="208"/>
      <c r="O567" s="208"/>
      <c r="P567" s="209">
        <f>SUM(P568:P577)</f>
        <v>0</v>
      </c>
      <c r="Q567" s="208"/>
      <c r="R567" s="209">
        <f>SUM(R568:R577)</f>
        <v>0</v>
      </c>
      <c r="S567" s="208"/>
      <c r="T567" s="210">
        <f>SUM(T568:T577)</f>
        <v>0</v>
      </c>
      <c r="U567" s="12"/>
      <c r="V567" s="12"/>
      <c r="W567" s="12"/>
      <c r="X567" s="12"/>
      <c r="Y567" s="12"/>
      <c r="Z567" s="12"/>
      <c r="AA567" s="12"/>
      <c r="AB567" s="12"/>
      <c r="AC567" s="12"/>
      <c r="AD567" s="12"/>
      <c r="AE567" s="12"/>
      <c r="AR567" s="211" t="s">
        <v>84</v>
      </c>
      <c r="AT567" s="212" t="s">
        <v>75</v>
      </c>
      <c r="AU567" s="212" t="s">
        <v>84</v>
      </c>
      <c r="AY567" s="211" t="s">
        <v>219</v>
      </c>
      <c r="BK567" s="213">
        <f>SUM(BK568:BK577)</f>
        <v>0</v>
      </c>
    </row>
    <row r="568" s="2" customFormat="1" ht="16.5" customHeight="1">
      <c r="A568" s="40"/>
      <c r="B568" s="41"/>
      <c r="C568" s="216" t="s">
        <v>2055</v>
      </c>
      <c r="D568" s="216" t="s">
        <v>221</v>
      </c>
      <c r="E568" s="217" t="s">
        <v>3594</v>
      </c>
      <c r="F568" s="218" t="s">
        <v>3595</v>
      </c>
      <c r="G568" s="219" t="s">
        <v>158</v>
      </c>
      <c r="H568" s="220">
        <v>9.0259999999999998</v>
      </c>
      <c r="I568" s="221"/>
      <c r="J568" s="222">
        <f>ROUND(I568*H568,2)</f>
        <v>0</v>
      </c>
      <c r="K568" s="218" t="s">
        <v>19</v>
      </c>
      <c r="L568" s="46"/>
      <c r="M568" s="223" t="s">
        <v>19</v>
      </c>
      <c r="N568" s="224" t="s">
        <v>47</v>
      </c>
      <c r="O568" s="86"/>
      <c r="P568" s="225">
        <f>O568*H568</f>
        <v>0</v>
      </c>
      <c r="Q568" s="225">
        <v>0</v>
      </c>
      <c r="R568" s="225">
        <f>Q568*H568</f>
        <v>0</v>
      </c>
      <c r="S568" s="225">
        <v>0</v>
      </c>
      <c r="T568" s="226">
        <f>S568*H568</f>
        <v>0</v>
      </c>
      <c r="U568" s="40"/>
      <c r="V568" s="40"/>
      <c r="W568" s="40"/>
      <c r="X568" s="40"/>
      <c r="Y568" s="40"/>
      <c r="Z568" s="40"/>
      <c r="AA568" s="40"/>
      <c r="AB568" s="40"/>
      <c r="AC568" s="40"/>
      <c r="AD568" s="40"/>
      <c r="AE568" s="40"/>
      <c r="AR568" s="227" t="s">
        <v>225</v>
      </c>
      <c r="AT568" s="227" t="s">
        <v>221</v>
      </c>
      <c r="AU568" s="227" t="s">
        <v>86</v>
      </c>
      <c r="AY568" s="19" t="s">
        <v>219</v>
      </c>
      <c r="BE568" s="228">
        <f>IF(N568="základní",J568,0)</f>
        <v>0</v>
      </c>
      <c r="BF568" s="228">
        <f>IF(N568="snížená",J568,0)</f>
        <v>0</v>
      </c>
      <c r="BG568" s="228">
        <f>IF(N568="zákl. přenesená",J568,0)</f>
        <v>0</v>
      </c>
      <c r="BH568" s="228">
        <f>IF(N568="sníž. přenesená",J568,0)</f>
        <v>0</v>
      </c>
      <c r="BI568" s="228">
        <f>IF(N568="nulová",J568,0)</f>
        <v>0</v>
      </c>
      <c r="BJ568" s="19" t="s">
        <v>84</v>
      </c>
      <c r="BK568" s="228">
        <f>ROUND(I568*H568,2)</f>
        <v>0</v>
      </c>
      <c r="BL568" s="19" t="s">
        <v>225</v>
      </c>
      <c r="BM568" s="227" t="s">
        <v>3596</v>
      </c>
    </row>
    <row r="569" s="2" customFormat="1">
      <c r="A569" s="40"/>
      <c r="B569" s="41"/>
      <c r="C569" s="42"/>
      <c r="D569" s="229" t="s">
        <v>227</v>
      </c>
      <c r="E569" s="42"/>
      <c r="F569" s="230" t="s">
        <v>3597</v>
      </c>
      <c r="G569" s="42"/>
      <c r="H569" s="42"/>
      <c r="I569" s="231"/>
      <c r="J569" s="42"/>
      <c r="K569" s="42"/>
      <c r="L569" s="46"/>
      <c r="M569" s="232"/>
      <c r="N569" s="233"/>
      <c r="O569" s="86"/>
      <c r="P569" s="86"/>
      <c r="Q569" s="86"/>
      <c r="R569" s="86"/>
      <c r="S569" s="86"/>
      <c r="T569" s="87"/>
      <c r="U569" s="40"/>
      <c r="V569" s="40"/>
      <c r="W569" s="40"/>
      <c r="X569" s="40"/>
      <c r="Y569" s="40"/>
      <c r="Z569" s="40"/>
      <c r="AA569" s="40"/>
      <c r="AB569" s="40"/>
      <c r="AC569" s="40"/>
      <c r="AD569" s="40"/>
      <c r="AE569" s="40"/>
      <c r="AT569" s="19" t="s">
        <v>227</v>
      </c>
      <c r="AU569" s="19" t="s">
        <v>86</v>
      </c>
    </row>
    <row r="570" s="2" customFormat="1">
      <c r="A570" s="40"/>
      <c r="B570" s="41"/>
      <c r="C570" s="42"/>
      <c r="D570" s="229" t="s">
        <v>275</v>
      </c>
      <c r="E570" s="42"/>
      <c r="F570" s="268" t="s">
        <v>3598</v>
      </c>
      <c r="G570" s="42"/>
      <c r="H570" s="42"/>
      <c r="I570" s="231"/>
      <c r="J570" s="42"/>
      <c r="K570" s="42"/>
      <c r="L570" s="46"/>
      <c r="M570" s="232"/>
      <c r="N570" s="233"/>
      <c r="O570" s="86"/>
      <c r="P570" s="86"/>
      <c r="Q570" s="86"/>
      <c r="R570" s="86"/>
      <c r="S570" s="86"/>
      <c r="T570" s="87"/>
      <c r="U570" s="40"/>
      <c r="V570" s="40"/>
      <c r="W570" s="40"/>
      <c r="X570" s="40"/>
      <c r="Y570" s="40"/>
      <c r="Z570" s="40"/>
      <c r="AA570" s="40"/>
      <c r="AB570" s="40"/>
      <c r="AC570" s="40"/>
      <c r="AD570" s="40"/>
      <c r="AE570" s="40"/>
      <c r="AT570" s="19" t="s">
        <v>275</v>
      </c>
      <c r="AU570" s="19" t="s">
        <v>86</v>
      </c>
    </row>
    <row r="571" s="13" customFormat="1">
      <c r="A571" s="13"/>
      <c r="B571" s="236"/>
      <c r="C571" s="237"/>
      <c r="D571" s="229" t="s">
        <v>231</v>
      </c>
      <c r="E571" s="238" t="s">
        <v>19</v>
      </c>
      <c r="F571" s="239" t="s">
        <v>3229</v>
      </c>
      <c r="G571" s="237"/>
      <c r="H571" s="238" t="s">
        <v>19</v>
      </c>
      <c r="I571" s="240"/>
      <c r="J571" s="237"/>
      <c r="K571" s="237"/>
      <c r="L571" s="241"/>
      <c r="M571" s="242"/>
      <c r="N571" s="243"/>
      <c r="O571" s="243"/>
      <c r="P571" s="243"/>
      <c r="Q571" s="243"/>
      <c r="R571" s="243"/>
      <c r="S571" s="243"/>
      <c r="T571" s="244"/>
      <c r="U571" s="13"/>
      <c r="V571" s="13"/>
      <c r="W571" s="13"/>
      <c r="X571" s="13"/>
      <c r="Y571" s="13"/>
      <c r="Z571" s="13"/>
      <c r="AA571" s="13"/>
      <c r="AB571" s="13"/>
      <c r="AC571" s="13"/>
      <c r="AD571" s="13"/>
      <c r="AE571" s="13"/>
      <c r="AT571" s="245" t="s">
        <v>231</v>
      </c>
      <c r="AU571" s="245" t="s">
        <v>86</v>
      </c>
      <c r="AV571" s="13" t="s">
        <v>84</v>
      </c>
      <c r="AW571" s="13" t="s">
        <v>37</v>
      </c>
      <c r="AX571" s="13" t="s">
        <v>76</v>
      </c>
      <c r="AY571" s="245" t="s">
        <v>219</v>
      </c>
    </row>
    <row r="572" s="14" customFormat="1">
      <c r="A572" s="14"/>
      <c r="B572" s="246"/>
      <c r="C572" s="247"/>
      <c r="D572" s="229" t="s">
        <v>231</v>
      </c>
      <c r="E572" s="248" t="s">
        <v>19</v>
      </c>
      <c r="F572" s="249" t="s">
        <v>3599</v>
      </c>
      <c r="G572" s="247"/>
      <c r="H572" s="250">
        <v>4.827</v>
      </c>
      <c r="I572" s="251"/>
      <c r="J572" s="247"/>
      <c r="K572" s="247"/>
      <c r="L572" s="252"/>
      <c r="M572" s="253"/>
      <c r="N572" s="254"/>
      <c r="O572" s="254"/>
      <c r="P572" s="254"/>
      <c r="Q572" s="254"/>
      <c r="R572" s="254"/>
      <c r="S572" s="254"/>
      <c r="T572" s="255"/>
      <c r="U572" s="14"/>
      <c r="V572" s="14"/>
      <c r="W572" s="14"/>
      <c r="X572" s="14"/>
      <c r="Y572" s="14"/>
      <c r="Z572" s="14"/>
      <c r="AA572" s="14"/>
      <c r="AB572" s="14"/>
      <c r="AC572" s="14"/>
      <c r="AD572" s="14"/>
      <c r="AE572" s="14"/>
      <c r="AT572" s="256" t="s">
        <v>231</v>
      </c>
      <c r="AU572" s="256" t="s">
        <v>86</v>
      </c>
      <c r="AV572" s="14" t="s">
        <v>86</v>
      </c>
      <c r="AW572" s="14" t="s">
        <v>37</v>
      </c>
      <c r="AX572" s="14" t="s">
        <v>76</v>
      </c>
      <c r="AY572" s="256" t="s">
        <v>219</v>
      </c>
    </row>
    <row r="573" s="14" customFormat="1">
      <c r="A573" s="14"/>
      <c r="B573" s="246"/>
      <c r="C573" s="247"/>
      <c r="D573" s="229" t="s">
        <v>231</v>
      </c>
      <c r="E573" s="248" t="s">
        <v>19</v>
      </c>
      <c r="F573" s="249" t="s">
        <v>3600</v>
      </c>
      <c r="G573" s="247"/>
      <c r="H573" s="250">
        <v>4.1989999999999998</v>
      </c>
      <c r="I573" s="251"/>
      <c r="J573" s="247"/>
      <c r="K573" s="247"/>
      <c r="L573" s="252"/>
      <c r="M573" s="253"/>
      <c r="N573" s="254"/>
      <c r="O573" s="254"/>
      <c r="P573" s="254"/>
      <c r="Q573" s="254"/>
      <c r="R573" s="254"/>
      <c r="S573" s="254"/>
      <c r="T573" s="255"/>
      <c r="U573" s="14"/>
      <c r="V573" s="14"/>
      <c r="W573" s="14"/>
      <c r="X573" s="14"/>
      <c r="Y573" s="14"/>
      <c r="Z573" s="14"/>
      <c r="AA573" s="14"/>
      <c r="AB573" s="14"/>
      <c r="AC573" s="14"/>
      <c r="AD573" s="14"/>
      <c r="AE573" s="14"/>
      <c r="AT573" s="256" t="s">
        <v>231</v>
      </c>
      <c r="AU573" s="256" t="s">
        <v>86</v>
      </c>
      <c r="AV573" s="14" t="s">
        <v>86</v>
      </c>
      <c r="AW573" s="14" t="s">
        <v>37</v>
      </c>
      <c r="AX573" s="14" t="s">
        <v>76</v>
      </c>
      <c r="AY573" s="256" t="s">
        <v>219</v>
      </c>
    </row>
    <row r="574" s="15" customFormat="1">
      <c r="A574" s="15"/>
      <c r="B574" s="257"/>
      <c r="C574" s="258"/>
      <c r="D574" s="229" t="s">
        <v>231</v>
      </c>
      <c r="E574" s="259" t="s">
        <v>19</v>
      </c>
      <c r="F574" s="260" t="s">
        <v>236</v>
      </c>
      <c r="G574" s="258"/>
      <c r="H574" s="261">
        <v>9.0259999999999998</v>
      </c>
      <c r="I574" s="262"/>
      <c r="J574" s="258"/>
      <c r="K574" s="258"/>
      <c r="L574" s="263"/>
      <c r="M574" s="264"/>
      <c r="N574" s="265"/>
      <c r="O574" s="265"/>
      <c r="P574" s="265"/>
      <c r="Q574" s="265"/>
      <c r="R574" s="265"/>
      <c r="S574" s="265"/>
      <c r="T574" s="266"/>
      <c r="U574" s="15"/>
      <c r="V574" s="15"/>
      <c r="W574" s="15"/>
      <c r="X574" s="15"/>
      <c r="Y574" s="15"/>
      <c r="Z574" s="15"/>
      <c r="AA574" s="15"/>
      <c r="AB574" s="15"/>
      <c r="AC574" s="15"/>
      <c r="AD574" s="15"/>
      <c r="AE574" s="15"/>
      <c r="AT574" s="267" t="s">
        <v>231</v>
      </c>
      <c r="AU574" s="267" t="s">
        <v>86</v>
      </c>
      <c r="AV574" s="15" t="s">
        <v>225</v>
      </c>
      <c r="AW574" s="15" t="s">
        <v>37</v>
      </c>
      <c r="AX574" s="15" t="s">
        <v>84</v>
      </c>
      <c r="AY574" s="267" t="s">
        <v>219</v>
      </c>
    </row>
    <row r="575" s="2" customFormat="1" ht="16.5" customHeight="1">
      <c r="A575" s="40"/>
      <c r="B575" s="41"/>
      <c r="C575" s="216" t="s">
        <v>2059</v>
      </c>
      <c r="D575" s="216" t="s">
        <v>221</v>
      </c>
      <c r="E575" s="217" t="s">
        <v>3601</v>
      </c>
      <c r="F575" s="218" t="s">
        <v>3602</v>
      </c>
      <c r="G575" s="219" t="s">
        <v>420</v>
      </c>
      <c r="H575" s="220">
        <v>2</v>
      </c>
      <c r="I575" s="221"/>
      <c r="J575" s="222">
        <f>ROUND(I575*H575,2)</f>
        <v>0</v>
      </c>
      <c r="K575" s="218" t="s">
        <v>19</v>
      </c>
      <c r="L575" s="46"/>
      <c r="M575" s="223" t="s">
        <v>19</v>
      </c>
      <c r="N575" s="224" t="s">
        <v>47</v>
      </c>
      <c r="O575" s="86"/>
      <c r="P575" s="225">
        <f>O575*H575</f>
        <v>0</v>
      </c>
      <c r="Q575" s="225">
        <v>0</v>
      </c>
      <c r="R575" s="225">
        <f>Q575*H575</f>
        <v>0</v>
      </c>
      <c r="S575" s="225">
        <v>0</v>
      </c>
      <c r="T575" s="226">
        <f>S575*H575</f>
        <v>0</v>
      </c>
      <c r="U575" s="40"/>
      <c r="V575" s="40"/>
      <c r="W575" s="40"/>
      <c r="X575" s="40"/>
      <c r="Y575" s="40"/>
      <c r="Z575" s="40"/>
      <c r="AA575" s="40"/>
      <c r="AB575" s="40"/>
      <c r="AC575" s="40"/>
      <c r="AD575" s="40"/>
      <c r="AE575" s="40"/>
      <c r="AR575" s="227" t="s">
        <v>225</v>
      </c>
      <c r="AT575" s="227" t="s">
        <v>221</v>
      </c>
      <c r="AU575" s="227" t="s">
        <v>86</v>
      </c>
      <c r="AY575" s="19" t="s">
        <v>219</v>
      </c>
      <c r="BE575" s="228">
        <f>IF(N575="základní",J575,0)</f>
        <v>0</v>
      </c>
      <c r="BF575" s="228">
        <f>IF(N575="snížená",J575,0)</f>
        <v>0</v>
      </c>
      <c r="BG575" s="228">
        <f>IF(N575="zákl. přenesená",J575,0)</f>
        <v>0</v>
      </c>
      <c r="BH575" s="228">
        <f>IF(N575="sníž. přenesená",J575,0)</f>
        <v>0</v>
      </c>
      <c r="BI575" s="228">
        <f>IF(N575="nulová",J575,0)</f>
        <v>0</v>
      </c>
      <c r="BJ575" s="19" t="s">
        <v>84</v>
      </c>
      <c r="BK575" s="228">
        <f>ROUND(I575*H575,2)</f>
        <v>0</v>
      </c>
      <c r="BL575" s="19" t="s">
        <v>225</v>
      </c>
      <c r="BM575" s="227" t="s">
        <v>3603</v>
      </c>
    </row>
    <row r="576" s="2" customFormat="1">
      <c r="A576" s="40"/>
      <c r="B576" s="41"/>
      <c r="C576" s="42"/>
      <c r="D576" s="229" t="s">
        <v>227</v>
      </c>
      <c r="E576" s="42"/>
      <c r="F576" s="230" t="s">
        <v>3602</v>
      </c>
      <c r="G576" s="42"/>
      <c r="H576" s="42"/>
      <c r="I576" s="231"/>
      <c r="J576" s="42"/>
      <c r="K576" s="42"/>
      <c r="L576" s="46"/>
      <c r="M576" s="232"/>
      <c r="N576" s="233"/>
      <c r="O576" s="86"/>
      <c r="P576" s="86"/>
      <c r="Q576" s="86"/>
      <c r="R576" s="86"/>
      <c r="S576" s="86"/>
      <c r="T576" s="87"/>
      <c r="U576" s="40"/>
      <c r="V576" s="40"/>
      <c r="W576" s="40"/>
      <c r="X576" s="40"/>
      <c r="Y576" s="40"/>
      <c r="Z576" s="40"/>
      <c r="AA576" s="40"/>
      <c r="AB576" s="40"/>
      <c r="AC576" s="40"/>
      <c r="AD576" s="40"/>
      <c r="AE576" s="40"/>
      <c r="AT576" s="19" t="s">
        <v>227</v>
      </c>
      <c r="AU576" s="19" t="s">
        <v>86</v>
      </c>
    </row>
    <row r="577" s="2" customFormat="1">
      <c r="A577" s="40"/>
      <c r="B577" s="41"/>
      <c r="C577" s="42"/>
      <c r="D577" s="229" t="s">
        <v>275</v>
      </c>
      <c r="E577" s="42"/>
      <c r="F577" s="268" t="s">
        <v>3598</v>
      </c>
      <c r="G577" s="42"/>
      <c r="H577" s="42"/>
      <c r="I577" s="231"/>
      <c r="J577" s="42"/>
      <c r="K577" s="42"/>
      <c r="L577" s="46"/>
      <c r="M577" s="232"/>
      <c r="N577" s="233"/>
      <c r="O577" s="86"/>
      <c r="P577" s="86"/>
      <c r="Q577" s="86"/>
      <c r="R577" s="86"/>
      <c r="S577" s="86"/>
      <c r="T577" s="87"/>
      <c r="U577" s="40"/>
      <c r="V577" s="40"/>
      <c r="W577" s="40"/>
      <c r="X577" s="40"/>
      <c r="Y577" s="40"/>
      <c r="Z577" s="40"/>
      <c r="AA577" s="40"/>
      <c r="AB577" s="40"/>
      <c r="AC577" s="40"/>
      <c r="AD577" s="40"/>
      <c r="AE577" s="40"/>
      <c r="AT577" s="19" t="s">
        <v>275</v>
      </c>
      <c r="AU577" s="19" t="s">
        <v>86</v>
      </c>
    </row>
    <row r="578" s="12" customFormat="1" ht="22.8" customHeight="1">
      <c r="A578" s="12"/>
      <c r="B578" s="200"/>
      <c r="C578" s="201"/>
      <c r="D578" s="202" t="s">
        <v>75</v>
      </c>
      <c r="E578" s="214" t="s">
        <v>491</v>
      </c>
      <c r="F578" s="214" t="s">
        <v>492</v>
      </c>
      <c r="G578" s="201"/>
      <c r="H578" s="201"/>
      <c r="I578" s="204"/>
      <c r="J578" s="215">
        <f>BK578</f>
        <v>0</v>
      </c>
      <c r="K578" s="201"/>
      <c r="L578" s="206"/>
      <c r="M578" s="207"/>
      <c r="N578" s="208"/>
      <c r="O578" s="208"/>
      <c r="P578" s="209">
        <f>SUM(P579:P581)</f>
        <v>0</v>
      </c>
      <c r="Q578" s="208"/>
      <c r="R578" s="209">
        <f>SUM(R579:R581)</f>
        <v>0</v>
      </c>
      <c r="S578" s="208"/>
      <c r="T578" s="210">
        <f>SUM(T579:T581)</f>
        <v>0</v>
      </c>
      <c r="U578" s="12"/>
      <c r="V578" s="12"/>
      <c r="W578" s="12"/>
      <c r="X578" s="12"/>
      <c r="Y578" s="12"/>
      <c r="Z578" s="12"/>
      <c r="AA578" s="12"/>
      <c r="AB578" s="12"/>
      <c r="AC578" s="12"/>
      <c r="AD578" s="12"/>
      <c r="AE578" s="12"/>
      <c r="AR578" s="211" t="s">
        <v>84</v>
      </c>
      <c r="AT578" s="212" t="s">
        <v>75</v>
      </c>
      <c r="AU578" s="212" t="s">
        <v>84</v>
      </c>
      <c r="AY578" s="211" t="s">
        <v>219</v>
      </c>
      <c r="BK578" s="213">
        <f>SUM(BK579:BK581)</f>
        <v>0</v>
      </c>
    </row>
    <row r="579" s="2" customFormat="1" ht="16.5" customHeight="1">
      <c r="A579" s="40"/>
      <c r="B579" s="41"/>
      <c r="C579" s="216" t="s">
        <v>2063</v>
      </c>
      <c r="D579" s="216" t="s">
        <v>221</v>
      </c>
      <c r="E579" s="217" t="s">
        <v>494</v>
      </c>
      <c r="F579" s="218" t="s">
        <v>495</v>
      </c>
      <c r="G579" s="219" t="s">
        <v>182</v>
      </c>
      <c r="H579" s="220">
        <v>156.02600000000001</v>
      </c>
      <c r="I579" s="221"/>
      <c r="J579" s="222">
        <f>ROUND(I579*H579,2)</f>
        <v>0</v>
      </c>
      <c r="K579" s="218" t="s">
        <v>224</v>
      </c>
      <c r="L579" s="46"/>
      <c r="M579" s="223" t="s">
        <v>19</v>
      </c>
      <c r="N579" s="224" t="s">
        <v>47</v>
      </c>
      <c r="O579" s="86"/>
      <c r="P579" s="225">
        <f>O579*H579</f>
        <v>0</v>
      </c>
      <c r="Q579" s="225">
        <v>0</v>
      </c>
      <c r="R579" s="225">
        <f>Q579*H579</f>
        <v>0</v>
      </c>
      <c r="S579" s="225">
        <v>0</v>
      </c>
      <c r="T579" s="226">
        <f>S579*H579</f>
        <v>0</v>
      </c>
      <c r="U579" s="40"/>
      <c r="V579" s="40"/>
      <c r="W579" s="40"/>
      <c r="X579" s="40"/>
      <c r="Y579" s="40"/>
      <c r="Z579" s="40"/>
      <c r="AA579" s="40"/>
      <c r="AB579" s="40"/>
      <c r="AC579" s="40"/>
      <c r="AD579" s="40"/>
      <c r="AE579" s="40"/>
      <c r="AR579" s="227" t="s">
        <v>225</v>
      </c>
      <c r="AT579" s="227" t="s">
        <v>221</v>
      </c>
      <c r="AU579" s="227" t="s">
        <v>86</v>
      </c>
      <c r="AY579" s="19" t="s">
        <v>219</v>
      </c>
      <c r="BE579" s="228">
        <f>IF(N579="základní",J579,0)</f>
        <v>0</v>
      </c>
      <c r="BF579" s="228">
        <f>IF(N579="snížená",J579,0)</f>
        <v>0</v>
      </c>
      <c r="BG579" s="228">
        <f>IF(N579="zákl. přenesená",J579,0)</f>
        <v>0</v>
      </c>
      <c r="BH579" s="228">
        <f>IF(N579="sníž. přenesená",J579,0)</f>
        <v>0</v>
      </c>
      <c r="BI579" s="228">
        <f>IF(N579="nulová",J579,0)</f>
        <v>0</v>
      </c>
      <c r="BJ579" s="19" t="s">
        <v>84</v>
      </c>
      <c r="BK579" s="228">
        <f>ROUND(I579*H579,2)</f>
        <v>0</v>
      </c>
      <c r="BL579" s="19" t="s">
        <v>225</v>
      </c>
      <c r="BM579" s="227" t="s">
        <v>3604</v>
      </c>
    </row>
    <row r="580" s="2" customFormat="1">
      <c r="A580" s="40"/>
      <c r="B580" s="41"/>
      <c r="C580" s="42"/>
      <c r="D580" s="229" t="s">
        <v>227</v>
      </c>
      <c r="E580" s="42"/>
      <c r="F580" s="230" t="s">
        <v>497</v>
      </c>
      <c r="G580" s="42"/>
      <c r="H580" s="42"/>
      <c r="I580" s="231"/>
      <c r="J580" s="42"/>
      <c r="K580" s="42"/>
      <c r="L580" s="46"/>
      <c r="M580" s="232"/>
      <c r="N580" s="233"/>
      <c r="O580" s="86"/>
      <c r="P580" s="86"/>
      <c r="Q580" s="86"/>
      <c r="R580" s="86"/>
      <c r="S580" s="86"/>
      <c r="T580" s="87"/>
      <c r="U580" s="40"/>
      <c r="V580" s="40"/>
      <c r="W580" s="40"/>
      <c r="X580" s="40"/>
      <c r="Y580" s="40"/>
      <c r="Z580" s="40"/>
      <c r="AA580" s="40"/>
      <c r="AB580" s="40"/>
      <c r="AC580" s="40"/>
      <c r="AD580" s="40"/>
      <c r="AE580" s="40"/>
      <c r="AT580" s="19" t="s">
        <v>227</v>
      </c>
      <c r="AU580" s="19" t="s">
        <v>86</v>
      </c>
    </row>
    <row r="581" s="2" customFormat="1">
      <c r="A581" s="40"/>
      <c r="B581" s="41"/>
      <c r="C581" s="42"/>
      <c r="D581" s="234" t="s">
        <v>229</v>
      </c>
      <c r="E581" s="42"/>
      <c r="F581" s="235" t="s">
        <v>498</v>
      </c>
      <c r="G581" s="42"/>
      <c r="H581" s="42"/>
      <c r="I581" s="231"/>
      <c r="J581" s="42"/>
      <c r="K581" s="42"/>
      <c r="L581" s="46"/>
      <c r="M581" s="293"/>
      <c r="N581" s="294"/>
      <c r="O581" s="295"/>
      <c r="P581" s="295"/>
      <c r="Q581" s="295"/>
      <c r="R581" s="295"/>
      <c r="S581" s="295"/>
      <c r="T581" s="296"/>
      <c r="U581" s="40"/>
      <c r="V581" s="40"/>
      <c r="W581" s="40"/>
      <c r="X581" s="40"/>
      <c r="Y581" s="40"/>
      <c r="Z581" s="40"/>
      <c r="AA581" s="40"/>
      <c r="AB581" s="40"/>
      <c r="AC581" s="40"/>
      <c r="AD581" s="40"/>
      <c r="AE581" s="40"/>
      <c r="AT581" s="19" t="s">
        <v>229</v>
      </c>
      <c r="AU581" s="19" t="s">
        <v>86</v>
      </c>
    </row>
    <row r="582" s="2" customFormat="1" ht="6.96" customHeight="1">
      <c r="A582" s="40"/>
      <c r="B582" s="61"/>
      <c r="C582" s="62"/>
      <c r="D582" s="62"/>
      <c r="E582" s="62"/>
      <c r="F582" s="62"/>
      <c r="G582" s="62"/>
      <c r="H582" s="62"/>
      <c r="I582" s="62"/>
      <c r="J582" s="62"/>
      <c r="K582" s="62"/>
      <c r="L582" s="46"/>
      <c r="M582" s="40"/>
      <c r="O582" s="40"/>
      <c r="P582" s="40"/>
      <c r="Q582" s="40"/>
      <c r="R582" s="40"/>
      <c r="S582" s="40"/>
      <c r="T582" s="40"/>
      <c r="U582" s="40"/>
      <c r="V582" s="40"/>
      <c r="W582" s="40"/>
      <c r="X582" s="40"/>
      <c r="Y582" s="40"/>
      <c r="Z582" s="40"/>
      <c r="AA582" s="40"/>
      <c r="AB582" s="40"/>
      <c r="AC582" s="40"/>
      <c r="AD582" s="40"/>
      <c r="AE582" s="40"/>
    </row>
  </sheetData>
  <sheetProtection sheet="1" autoFilter="0" formatColumns="0" formatRows="0" objects="1" scenarios="1" spinCount="100000" saltValue="kB/B+aeI8CNe0txdB8i3kFdpEuanpLfrK1dUUK7cOXF9m4Y2LG/t+gNNEB/9npcM5i009OA8yldHJpecO1FQNw==" hashValue="pMKVxUunhl7FOC32WTeCGeob4VytV1ExVX1dPlr5l2QcyqWSyrt805eyXx1ONlBLsZKX63RCMWWjjrp6QKbJPg==" algorithmName="SHA-512" password="CC35"/>
  <autoFilter ref="C92:K581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1:H81"/>
    <mergeCell ref="E83:H83"/>
    <mergeCell ref="E85:H85"/>
    <mergeCell ref="L2:V2"/>
  </mergeCells>
  <hyperlinks>
    <hyperlink ref="F98" r:id="rId1" display="https://podminky.urs.cz/item/CS_URS_2023_01/131251102"/>
    <hyperlink ref="F108" r:id="rId2" display="https://podminky.urs.cz/item/CS_URS_2023_01/131251204"/>
    <hyperlink ref="F116" r:id="rId3" display="https://podminky.urs.cz/item/CS_URS_2023_01/132254202"/>
    <hyperlink ref="F121" r:id="rId4" display="https://podminky.urs.cz/item/CS_URS_2023_01/151101102"/>
    <hyperlink ref="F129" r:id="rId5" display="https://podminky.urs.cz/item/CS_URS_2023_01/151101112"/>
    <hyperlink ref="F133" r:id="rId6" display="https://podminky.urs.cz/item/CS_URS_2023_01/162251102"/>
    <hyperlink ref="F142" r:id="rId7" display="https://podminky.urs.cz/item/CS_URS_2023_01/162751117"/>
    <hyperlink ref="F152" r:id="rId8" display="https://podminky.urs.cz/item/CS_URS_2023_01/162751119"/>
    <hyperlink ref="F156" r:id="rId9" display="https://podminky.urs.cz/item/CS_URS_2023_01/167151111"/>
    <hyperlink ref="F161" r:id="rId10" display="https://podminky.urs.cz/item/CS_URS_2023_01/171103201"/>
    <hyperlink ref="F180" r:id="rId11" display="https://podminky.urs.cz/item/CS_URS_2023_01/171201231"/>
    <hyperlink ref="F184" r:id="rId12" display="https://podminky.urs.cz/item/CS_URS_2023_01/171251201"/>
    <hyperlink ref="F188" r:id="rId13" display="https://podminky.urs.cz/item/CS_URS_2023_01/174151101"/>
    <hyperlink ref="F199" r:id="rId14" display="https://podminky.urs.cz/item/CS_URS_2023_01/181351103"/>
    <hyperlink ref="F205" r:id="rId15" display="https://podminky.urs.cz/item/CS_URS_2023_01/181411121"/>
    <hyperlink ref="F212" r:id="rId16" display="https://podminky.urs.cz/item/CS_URS_2023_01/181411122"/>
    <hyperlink ref="F219" r:id="rId17" display="https://podminky.urs.cz/item/CS_URS_2023_01/181951111"/>
    <hyperlink ref="F223" r:id="rId18" display="https://podminky.urs.cz/item/CS_URS_2023_01/182151111"/>
    <hyperlink ref="F227" r:id="rId19" display="https://podminky.urs.cz/item/CS_URS_2023_01/182351023"/>
    <hyperlink ref="F233" r:id="rId20" display="https://podminky.urs.cz/item/CS_URS_2023_01/185803111"/>
    <hyperlink ref="F237" r:id="rId21" display="https://podminky.urs.cz/item/CS_URS_2023_01/185803112"/>
    <hyperlink ref="F241" r:id="rId22" display="https://podminky.urs.cz/item/CS_URS_2023_01/185804312"/>
    <hyperlink ref="F246" r:id="rId23" display="https://podminky.urs.cz/item/CS_URS_2023_01/185851121"/>
    <hyperlink ref="F251" r:id="rId24" display="https://podminky.urs.cz/item/CS_URS_2023_01/212751102"/>
    <hyperlink ref="F256" r:id="rId25" display="https://podminky.urs.cz/item/CS_URS_2023_01/271572211"/>
    <hyperlink ref="F271" r:id="rId26" display="https://podminky.urs.cz/item/CS_URS_2023_01/321351010"/>
    <hyperlink ref="F280" r:id="rId27" display="https://podminky.urs.cz/item/CS_URS_2023_01/321352010"/>
    <hyperlink ref="F284" r:id="rId28" display="https://podminky.urs.cz/item/CS_URS_2023_01/321366112"/>
    <hyperlink ref="F336" r:id="rId29" display="https://podminky.urs.cz/item/CS_URS_2023_01/348401130"/>
    <hyperlink ref="F344" r:id="rId30" display="https://podminky.urs.cz/item/CS_URS_2023_01/348401320"/>
    <hyperlink ref="F352" r:id="rId31" display="https://podminky.urs.cz/item/CS_URS_2023_01/348401350"/>
    <hyperlink ref="F363" r:id="rId32" display="https://podminky.urs.cz/item/CS_URS_2023_01/348401360"/>
    <hyperlink ref="F376" r:id="rId33" display="https://podminky.urs.cz/item/CS_URS_2023_01/451313111"/>
    <hyperlink ref="F380" r:id="rId34" display="https://podminky.urs.cz/item/CS_URS_2023_01/451315114"/>
    <hyperlink ref="F388" r:id="rId35" display="https://podminky.urs.cz/item/CS_URS_2023_01/451315124"/>
    <hyperlink ref="F394" r:id="rId36" display="https://podminky.urs.cz/item/CS_URS_2023_01/452111141"/>
    <hyperlink ref="F403" r:id="rId37" display="https://podminky.urs.cz/item/CS_URS_2023_01/452112112"/>
    <hyperlink ref="F414" r:id="rId38" display="https://podminky.urs.cz/item/CS_URS_2023_01/452311131"/>
    <hyperlink ref="F419" r:id="rId39" display="https://podminky.urs.cz/item/CS_URS_2023_01/465513327"/>
    <hyperlink ref="F426" r:id="rId40" display="https://podminky.urs.cz/item/CS_URS_2023_01/812372221"/>
    <hyperlink ref="F436" r:id="rId41" display="https://podminky.urs.cz/item/CS_URS_2023_01/891372322"/>
    <hyperlink ref="F447" r:id="rId42" display="https://podminky.urs.cz/item/CS_URS_2023_01/891372421"/>
    <hyperlink ref="F458" r:id="rId43" display="https://podminky.urs.cz/item/CS_URS_2023_01/894411311"/>
    <hyperlink ref="F476" r:id="rId44" display="https://podminky.urs.cz/item/CS_URS_2023_01/894412411"/>
    <hyperlink ref="F488" r:id="rId45" display="https://podminky.urs.cz/item/CS_URS_2023_01/894414111"/>
    <hyperlink ref="F497" r:id="rId46" display="https://podminky.urs.cz/item/CS_URS_2023_01/894812325"/>
    <hyperlink ref="F502" r:id="rId47" display="https://podminky.urs.cz/item/CS_URS_2023_01/894812331"/>
    <hyperlink ref="F508" r:id="rId48" display="https://podminky.urs.cz/item/CS_URS_2023_01/894812357"/>
    <hyperlink ref="F521" r:id="rId49" display="https://podminky.urs.cz/item/CS_URS_2023_01/899102211"/>
    <hyperlink ref="F530" r:id="rId50" display="https://podminky.urs.cz/item/CS_URS_2023_01/899304111"/>
    <hyperlink ref="F541" r:id="rId51" display="https://podminky.urs.cz/item/CS_URS_2023_01/899401112"/>
    <hyperlink ref="F552" r:id="rId52" display="https://podminky.urs.cz/item/CS_URS_2023_01/899623161"/>
    <hyperlink ref="F557" r:id="rId53" display="https://podminky.urs.cz/item/CS_URS_2023_01/899640112"/>
    <hyperlink ref="F562" r:id="rId54" display="https://podminky.urs.cz/item/CS_URS_2023_01/899643111"/>
    <hyperlink ref="F581" r:id="rId55" display="https://podminky.urs.cz/item/CS_URS_2023_01/9983240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56"/>
</worksheet>
</file>

<file path=xl/worksheets/sheet1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145</v>
      </c>
    </row>
    <row r="3" s="1" customFormat="1" ht="6.96" customHeight="1">
      <c r="B3" s="142"/>
      <c r="C3" s="143"/>
      <c r="D3" s="143"/>
      <c r="E3" s="143"/>
      <c r="F3" s="143"/>
      <c r="G3" s="143"/>
      <c r="H3" s="143"/>
      <c r="I3" s="143"/>
      <c r="J3" s="143"/>
      <c r="K3" s="143"/>
      <c r="L3" s="22"/>
      <c r="AT3" s="19" t="s">
        <v>86</v>
      </c>
    </row>
    <row r="4" s="1" customFormat="1" ht="24.96" customHeight="1">
      <c r="B4" s="22"/>
      <c r="D4" s="144" t="s">
        <v>154</v>
      </c>
      <c r="L4" s="22"/>
      <c r="M4" s="145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6" t="s">
        <v>16</v>
      </c>
      <c r="L6" s="22"/>
    </row>
    <row r="7" s="1" customFormat="1" ht="16.5" customHeight="1">
      <c r="B7" s="22"/>
      <c r="E7" s="147" t="str">
        <f>'Rekapitulace stavby'!K6</f>
        <v>MVE jez Rajhrad vč. rekonstrukce jezu a rybího přechodu</v>
      </c>
      <c r="F7" s="146"/>
      <c r="G7" s="146"/>
      <c r="H7" s="146"/>
      <c r="L7" s="22"/>
    </row>
    <row r="8" s="2" customFormat="1" ht="12" customHeight="1">
      <c r="A8" s="40"/>
      <c r="B8" s="46"/>
      <c r="C8" s="40"/>
      <c r="D8" s="146" t="s">
        <v>167</v>
      </c>
      <c r="E8" s="40"/>
      <c r="F8" s="40"/>
      <c r="G8" s="40"/>
      <c r="H8" s="40"/>
      <c r="I8" s="40"/>
      <c r="J8" s="40"/>
      <c r="K8" s="40"/>
      <c r="L8" s="148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49" t="s">
        <v>3605</v>
      </c>
      <c r="F9" s="40"/>
      <c r="G9" s="40"/>
      <c r="H9" s="40"/>
      <c r="I9" s="40"/>
      <c r="J9" s="40"/>
      <c r="K9" s="40"/>
      <c r="L9" s="148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48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46" t="s">
        <v>18</v>
      </c>
      <c r="E11" s="40"/>
      <c r="F11" s="135" t="s">
        <v>19</v>
      </c>
      <c r="G11" s="40"/>
      <c r="H11" s="40"/>
      <c r="I11" s="146" t="s">
        <v>20</v>
      </c>
      <c r="J11" s="135" t="s">
        <v>19</v>
      </c>
      <c r="K11" s="40"/>
      <c r="L11" s="148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46" t="s">
        <v>21</v>
      </c>
      <c r="E12" s="40"/>
      <c r="F12" s="135" t="s">
        <v>22</v>
      </c>
      <c r="G12" s="40"/>
      <c r="H12" s="40"/>
      <c r="I12" s="146" t="s">
        <v>23</v>
      </c>
      <c r="J12" s="150" t="str">
        <f>'Rekapitulace stavby'!AN8</f>
        <v>2. 5. 2023</v>
      </c>
      <c r="K12" s="40"/>
      <c r="L12" s="148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48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6" t="s">
        <v>25</v>
      </c>
      <c r="E14" s="40"/>
      <c r="F14" s="40"/>
      <c r="G14" s="40"/>
      <c r="H14" s="40"/>
      <c r="I14" s="146" t="s">
        <v>26</v>
      </c>
      <c r="J14" s="135" t="s">
        <v>27</v>
      </c>
      <c r="K14" s="40"/>
      <c r="L14" s="148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5" t="s">
        <v>28</v>
      </c>
      <c r="F15" s="40"/>
      <c r="G15" s="40"/>
      <c r="H15" s="40"/>
      <c r="I15" s="146" t="s">
        <v>29</v>
      </c>
      <c r="J15" s="135" t="s">
        <v>30</v>
      </c>
      <c r="K15" s="40"/>
      <c r="L15" s="148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48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46" t="s">
        <v>31</v>
      </c>
      <c r="E17" s="40"/>
      <c r="F17" s="40"/>
      <c r="G17" s="40"/>
      <c r="H17" s="40"/>
      <c r="I17" s="146" t="s">
        <v>26</v>
      </c>
      <c r="J17" s="35" t="str">
        <f>'Rekapitulace stavby'!AN13</f>
        <v>Vyplň údaj</v>
      </c>
      <c r="K17" s="40"/>
      <c r="L17" s="148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5"/>
      <c r="G18" s="135"/>
      <c r="H18" s="135"/>
      <c r="I18" s="146" t="s">
        <v>29</v>
      </c>
      <c r="J18" s="35" t="str">
        <f>'Rekapitulace stavby'!AN14</f>
        <v>Vyplň údaj</v>
      </c>
      <c r="K18" s="40"/>
      <c r="L18" s="148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48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46" t="s">
        <v>33</v>
      </c>
      <c r="E20" s="40"/>
      <c r="F20" s="40"/>
      <c r="G20" s="40"/>
      <c r="H20" s="40"/>
      <c r="I20" s="146" t="s">
        <v>26</v>
      </c>
      <c r="J20" s="135" t="s">
        <v>34</v>
      </c>
      <c r="K20" s="40"/>
      <c r="L20" s="148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5" t="s">
        <v>35</v>
      </c>
      <c r="F21" s="40"/>
      <c r="G21" s="40"/>
      <c r="H21" s="40"/>
      <c r="I21" s="146" t="s">
        <v>29</v>
      </c>
      <c r="J21" s="135" t="s">
        <v>36</v>
      </c>
      <c r="K21" s="40"/>
      <c r="L21" s="148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48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46" t="s">
        <v>38</v>
      </c>
      <c r="E23" s="40"/>
      <c r="F23" s="40"/>
      <c r="G23" s="40"/>
      <c r="H23" s="40"/>
      <c r="I23" s="146" t="s">
        <v>26</v>
      </c>
      <c r="J23" s="135" t="s">
        <v>19</v>
      </c>
      <c r="K23" s="40"/>
      <c r="L23" s="148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5" t="s">
        <v>39</v>
      </c>
      <c r="F24" s="40"/>
      <c r="G24" s="40"/>
      <c r="H24" s="40"/>
      <c r="I24" s="146" t="s">
        <v>29</v>
      </c>
      <c r="J24" s="135" t="s">
        <v>19</v>
      </c>
      <c r="K24" s="40"/>
      <c r="L24" s="148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48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46" t="s">
        <v>40</v>
      </c>
      <c r="E26" s="40"/>
      <c r="F26" s="40"/>
      <c r="G26" s="40"/>
      <c r="H26" s="40"/>
      <c r="I26" s="40"/>
      <c r="J26" s="40"/>
      <c r="K26" s="40"/>
      <c r="L26" s="148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51"/>
      <c r="B27" s="152"/>
      <c r="C27" s="151"/>
      <c r="D27" s="151"/>
      <c r="E27" s="153" t="s">
        <v>19</v>
      </c>
      <c r="F27" s="153"/>
      <c r="G27" s="153"/>
      <c r="H27" s="153"/>
      <c r="I27" s="151"/>
      <c r="J27" s="151"/>
      <c r="K27" s="151"/>
      <c r="L27" s="154"/>
      <c r="S27" s="151"/>
      <c r="T27" s="151"/>
      <c r="U27" s="151"/>
      <c r="V27" s="151"/>
      <c r="W27" s="151"/>
      <c r="X27" s="151"/>
      <c r="Y27" s="151"/>
      <c r="Z27" s="151"/>
      <c r="AA27" s="151"/>
      <c r="AB27" s="151"/>
      <c r="AC27" s="151"/>
      <c r="AD27" s="151"/>
      <c r="AE27" s="151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48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55"/>
      <c r="E29" s="155"/>
      <c r="F29" s="155"/>
      <c r="G29" s="155"/>
      <c r="H29" s="155"/>
      <c r="I29" s="155"/>
      <c r="J29" s="155"/>
      <c r="K29" s="155"/>
      <c r="L29" s="148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56" t="s">
        <v>42</v>
      </c>
      <c r="E30" s="40"/>
      <c r="F30" s="40"/>
      <c r="G30" s="40"/>
      <c r="H30" s="40"/>
      <c r="I30" s="40"/>
      <c r="J30" s="157">
        <f>ROUND(J83, 2)</f>
        <v>0</v>
      </c>
      <c r="K30" s="40"/>
      <c r="L30" s="148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5"/>
      <c r="E31" s="155"/>
      <c r="F31" s="155"/>
      <c r="G31" s="155"/>
      <c r="H31" s="155"/>
      <c r="I31" s="155"/>
      <c r="J31" s="155"/>
      <c r="K31" s="155"/>
      <c r="L31" s="148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58" t="s">
        <v>44</v>
      </c>
      <c r="G32" s="40"/>
      <c r="H32" s="40"/>
      <c r="I32" s="158" t="s">
        <v>43</v>
      </c>
      <c r="J32" s="158" t="s">
        <v>45</v>
      </c>
      <c r="K32" s="40"/>
      <c r="L32" s="148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59" t="s">
        <v>46</v>
      </c>
      <c r="E33" s="146" t="s">
        <v>47</v>
      </c>
      <c r="F33" s="160">
        <f>ROUND((SUM(BE83:BE140)),  2)</f>
        <v>0</v>
      </c>
      <c r="G33" s="40"/>
      <c r="H33" s="40"/>
      <c r="I33" s="161">
        <v>0.20999999999999999</v>
      </c>
      <c r="J33" s="160">
        <f>ROUND(((SUM(BE83:BE140))*I33),  2)</f>
        <v>0</v>
      </c>
      <c r="K33" s="40"/>
      <c r="L33" s="148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46" t="s">
        <v>48</v>
      </c>
      <c r="F34" s="160">
        <f>ROUND((SUM(BF83:BF140)),  2)</f>
        <v>0</v>
      </c>
      <c r="G34" s="40"/>
      <c r="H34" s="40"/>
      <c r="I34" s="161">
        <v>0.14999999999999999</v>
      </c>
      <c r="J34" s="160">
        <f>ROUND(((SUM(BF83:BF140))*I34),  2)</f>
        <v>0</v>
      </c>
      <c r="K34" s="40"/>
      <c r="L34" s="148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46" t="s">
        <v>49</v>
      </c>
      <c r="F35" s="160">
        <f>ROUND((SUM(BG83:BG140)),  2)</f>
        <v>0</v>
      </c>
      <c r="G35" s="40"/>
      <c r="H35" s="40"/>
      <c r="I35" s="161">
        <v>0.20999999999999999</v>
      </c>
      <c r="J35" s="160">
        <f>0</f>
        <v>0</v>
      </c>
      <c r="K35" s="40"/>
      <c r="L35" s="148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46" t="s">
        <v>50</v>
      </c>
      <c r="F36" s="160">
        <f>ROUND((SUM(BH83:BH140)),  2)</f>
        <v>0</v>
      </c>
      <c r="G36" s="40"/>
      <c r="H36" s="40"/>
      <c r="I36" s="161">
        <v>0.14999999999999999</v>
      </c>
      <c r="J36" s="160">
        <f>0</f>
        <v>0</v>
      </c>
      <c r="K36" s="40"/>
      <c r="L36" s="148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6" t="s">
        <v>51</v>
      </c>
      <c r="F37" s="160">
        <f>ROUND((SUM(BI83:BI140)),  2)</f>
        <v>0</v>
      </c>
      <c r="G37" s="40"/>
      <c r="H37" s="40"/>
      <c r="I37" s="161">
        <v>0</v>
      </c>
      <c r="J37" s="160">
        <f>0</f>
        <v>0</v>
      </c>
      <c r="K37" s="40"/>
      <c r="L37" s="148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48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62"/>
      <c r="D39" s="163" t="s">
        <v>52</v>
      </c>
      <c r="E39" s="164"/>
      <c r="F39" s="164"/>
      <c r="G39" s="165" t="s">
        <v>53</v>
      </c>
      <c r="H39" s="166" t="s">
        <v>54</v>
      </c>
      <c r="I39" s="164"/>
      <c r="J39" s="167">
        <f>SUM(J30:J37)</f>
        <v>0</v>
      </c>
      <c r="K39" s="168"/>
      <c r="L39" s="148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69"/>
      <c r="C40" s="170"/>
      <c r="D40" s="170"/>
      <c r="E40" s="170"/>
      <c r="F40" s="170"/>
      <c r="G40" s="170"/>
      <c r="H40" s="170"/>
      <c r="I40" s="170"/>
      <c r="J40" s="170"/>
      <c r="K40" s="170"/>
      <c r="L40" s="148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71"/>
      <c r="C44" s="172"/>
      <c r="D44" s="172"/>
      <c r="E44" s="172"/>
      <c r="F44" s="172"/>
      <c r="G44" s="172"/>
      <c r="H44" s="172"/>
      <c r="I44" s="172"/>
      <c r="J44" s="172"/>
      <c r="K44" s="172"/>
      <c r="L44" s="148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192</v>
      </c>
      <c r="D45" s="42"/>
      <c r="E45" s="42"/>
      <c r="F45" s="42"/>
      <c r="G45" s="42"/>
      <c r="H45" s="42"/>
      <c r="I45" s="42"/>
      <c r="J45" s="42"/>
      <c r="K45" s="42"/>
      <c r="L45" s="148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48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48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73" t="str">
        <f>E7</f>
        <v>MVE jez Rajhrad vč. rekonstrukce jezu a rybího přechodu</v>
      </c>
      <c r="F48" s="34"/>
      <c r="G48" s="34"/>
      <c r="H48" s="34"/>
      <c r="I48" s="42"/>
      <c r="J48" s="42"/>
      <c r="K48" s="42"/>
      <c r="L48" s="148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167</v>
      </c>
      <c r="D49" s="42"/>
      <c r="E49" s="42"/>
      <c r="F49" s="42"/>
      <c r="G49" s="42"/>
      <c r="H49" s="42"/>
      <c r="I49" s="42"/>
      <c r="J49" s="42"/>
      <c r="K49" s="42"/>
      <c r="L49" s="148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VON - Vedlejší a ostatní náklady</v>
      </c>
      <c r="F50" s="42"/>
      <c r="G50" s="42"/>
      <c r="H50" s="42"/>
      <c r="I50" s="42"/>
      <c r="J50" s="42"/>
      <c r="K50" s="42"/>
      <c r="L50" s="148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48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 xml:space="preserve">Svratka, říční km 29,430 – jez </v>
      </c>
      <c r="G52" s="42"/>
      <c r="H52" s="42"/>
      <c r="I52" s="34" t="s">
        <v>23</v>
      </c>
      <c r="J52" s="74" t="str">
        <f>IF(J12="","",J12)</f>
        <v>2. 5. 2023</v>
      </c>
      <c r="K52" s="42"/>
      <c r="L52" s="148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48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25</v>
      </c>
      <c r="D54" s="42"/>
      <c r="E54" s="42"/>
      <c r="F54" s="29" t="str">
        <f>E15</f>
        <v>Povodí Moravy, státní podnik</v>
      </c>
      <c r="G54" s="42"/>
      <c r="H54" s="42"/>
      <c r="I54" s="34" t="s">
        <v>33</v>
      </c>
      <c r="J54" s="38" t="str">
        <f>E21</f>
        <v>AQUATIS a. s.</v>
      </c>
      <c r="K54" s="42"/>
      <c r="L54" s="148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31</v>
      </c>
      <c r="D55" s="42"/>
      <c r="E55" s="42"/>
      <c r="F55" s="29" t="str">
        <f>IF(E18="","",E18)</f>
        <v>Vyplň údaj</v>
      </c>
      <c r="G55" s="42"/>
      <c r="H55" s="42"/>
      <c r="I55" s="34" t="s">
        <v>38</v>
      </c>
      <c r="J55" s="38" t="str">
        <f>E24</f>
        <v>Bc. Aneta Patková</v>
      </c>
      <c r="K55" s="42"/>
      <c r="L55" s="148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48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74" t="s">
        <v>193</v>
      </c>
      <c r="D57" s="175"/>
      <c r="E57" s="175"/>
      <c r="F57" s="175"/>
      <c r="G57" s="175"/>
      <c r="H57" s="175"/>
      <c r="I57" s="175"/>
      <c r="J57" s="176" t="s">
        <v>194</v>
      </c>
      <c r="K57" s="175"/>
      <c r="L57" s="148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48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77" t="s">
        <v>74</v>
      </c>
      <c r="D59" s="42"/>
      <c r="E59" s="42"/>
      <c r="F59" s="42"/>
      <c r="G59" s="42"/>
      <c r="H59" s="42"/>
      <c r="I59" s="42"/>
      <c r="J59" s="104">
        <f>J83</f>
        <v>0</v>
      </c>
      <c r="K59" s="42"/>
      <c r="L59" s="148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195</v>
      </c>
    </row>
    <row r="60" s="9" customFormat="1" ht="24.96" customHeight="1">
      <c r="A60" s="9"/>
      <c r="B60" s="178"/>
      <c r="C60" s="179"/>
      <c r="D60" s="180" t="s">
        <v>3606</v>
      </c>
      <c r="E60" s="181"/>
      <c r="F60" s="181"/>
      <c r="G60" s="181"/>
      <c r="H60" s="181"/>
      <c r="I60" s="181"/>
      <c r="J60" s="182">
        <f>J84</f>
        <v>0</v>
      </c>
      <c r="K60" s="179"/>
      <c r="L60" s="183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9" customFormat="1" ht="24.96" customHeight="1">
      <c r="A61" s="9"/>
      <c r="B61" s="178"/>
      <c r="C61" s="179"/>
      <c r="D61" s="180" t="s">
        <v>3607</v>
      </c>
      <c r="E61" s="181"/>
      <c r="F61" s="181"/>
      <c r="G61" s="181"/>
      <c r="H61" s="181"/>
      <c r="I61" s="181"/>
      <c r="J61" s="182">
        <f>J87</f>
        <v>0</v>
      </c>
      <c r="K61" s="179"/>
      <c r="L61" s="183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</row>
    <row r="62" s="9" customFormat="1" ht="24.96" customHeight="1">
      <c r="A62" s="9"/>
      <c r="B62" s="178"/>
      <c r="C62" s="179"/>
      <c r="D62" s="180" t="s">
        <v>3608</v>
      </c>
      <c r="E62" s="181"/>
      <c r="F62" s="181"/>
      <c r="G62" s="181"/>
      <c r="H62" s="181"/>
      <c r="I62" s="181"/>
      <c r="J62" s="182">
        <f>J98</f>
        <v>0</v>
      </c>
      <c r="K62" s="179"/>
      <c r="L62" s="183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s="9" customFormat="1" ht="24.96" customHeight="1">
      <c r="A63" s="9"/>
      <c r="B63" s="178"/>
      <c r="C63" s="179"/>
      <c r="D63" s="180" t="s">
        <v>3609</v>
      </c>
      <c r="E63" s="181"/>
      <c r="F63" s="181"/>
      <c r="G63" s="181"/>
      <c r="H63" s="181"/>
      <c r="I63" s="181"/>
      <c r="J63" s="182">
        <f>J107</f>
        <v>0</v>
      </c>
      <c r="K63" s="179"/>
      <c r="L63" s="183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</row>
    <row r="64" s="2" customFormat="1" ht="21.84" customHeight="1">
      <c r="A64" s="40"/>
      <c r="B64" s="41"/>
      <c r="C64" s="42"/>
      <c r="D64" s="42"/>
      <c r="E64" s="42"/>
      <c r="F64" s="42"/>
      <c r="G64" s="42"/>
      <c r="H64" s="42"/>
      <c r="I64" s="42"/>
      <c r="J64" s="42"/>
      <c r="K64" s="42"/>
      <c r="L64" s="148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</row>
    <row r="65" s="2" customFormat="1" ht="6.96" customHeight="1">
      <c r="A65" s="40"/>
      <c r="B65" s="61"/>
      <c r="C65" s="62"/>
      <c r="D65" s="62"/>
      <c r="E65" s="62"/>
      <c r="F65" s="62"/>
      <c r="G65" s="62"/>
      <c r="H65" s="62"/>
      <c r="I65" s="62"/>
      <c r="J65" s="62"/>
      <c r="K65" s="62"/>
      <c r="L65" s="148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40"/>
    </row>
    <row r="69" s="2" customFormat="1" ht="6.96" customHeight="1">
      <c r="A69" s="40"/>
      <c r="B69" s="63"/>
      <c r="C69" s="64"/>
      <c r="D69" s="64"/>
      <c r="E69" s="64"/>
      <c r="F69" s="64"/>
      <c r="G69" s="64"/>
      <c r="H69" s="64"/>
      <c r="I69" s="64"/>
      <c r="J69" s="64"/>
      <c r="K69" s="64"/>
      <c r="L69" s="148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0" s="2" customFormat="1" ht="24.96" customHeight="1">
      <c r="A70" s="40"/>
      <c r="B70" s="41"/>
      <c r="C70" s="25" t="s">
        <v>204</v>
      </c>
      <c r="D70" s="42"/>
      <c r="E70" s="42"/>
      <c r="F70" s="42"/>
      <c r="G70" s="42"/>
      <c r="H70" s="42"/>
      <c r="I70" s="42"/>
      <c r="J70" s="42"/>
      <c r="K70" s="42"/>
      <c r="L70" s="148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6.96" customHeight="1">
      <c r="A71" s="40"/>
      <c r="B71" s="41"/>
      <c r="C71" s="42"/>
      <c r="D71" s="42"/>
      <c r="E71" s="42"/>
      <c r="F71" s="42"/>
      <c r="G71" s="42"/>
      <c r="H71" s="42"/>
      <c r="I71" s="42"/>
      <c r="J71" s="42"/>
      <c r="K71" s="42"/>
      <c r="L71" s="148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12" customHeight="1">
      <c r="A72" s="40"/>
      <c r="B72" s="41"/>
      <c r="C72" s="34" t="s">
        <v>16</v>
      </c>
      <c r="D72" s="42"/>
      <c r="E72" s="42"/>
      <c r="F72" s="42"/>
      <c r="G72" s="42"/>
      <c r="H72" s="42"/>
      <c r="I72" s="42"/>
      <c r="J72" s="42"/>
      <c r="K72" s="42"/>
      <c r="L72" s="148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16.5" customHeight="1">
      <c r="A73" s="40"/>
      <c r="B73" s="41"/>
      <c r="C73" s="42"/>
      <c r="D73" s="42"/>
      <c r="E73" s="173" t="str">
        <f>E7</f>
        <v>MVE jez Rajhrad vč. rekonstrukce jezu a rybího přechodu</v>
      </c>
      <c r="F73" s="34"/>
      <c r="G73" s="34"/>
      <c r="H73" s="34"/>
      <c r="I73" s="42"/>
      <c r="J73" s="42"/>
      <c r="K73" s="42"/>
      <c r="L73" s="148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12" customHeight="1">
      <c r="A74" s="40"/>
      <c r="B74" s="41"/>
      <c r="C74" s="34" t="s">
        <v>167</v>
      </c>
      <c r="D74" s="42"/>
      <c r="E74" s="42"/>
      <c r="F74" s="42"/>
      <c r="G74" s="42"/>
      <c r="H74" s="42"/>
      <c r="I74" s="42"/>
      <c r="J74" s="42"/>
      <c r="K74" s="42"/>
      <c r="L74" s="148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6.5" customHeight="1">
      <c r="A75" s="40"/>
      <c r="B75" s="41"/>
      <c r="C75" s="42"/>
      <c r="D75" s="42"/>
      <c r="E75" s="71" t="str">
        <f>E9</f>
        <v>VON - Vedlejší a ostatní náklady</v>
      </c>
      <c r="F75" s="42"/>
      <c r="G75" s="42"/>
      <c r="H75" s="42"/>
      <c r="I75" s="42"/>
      <c r="J75" s="42"/>
      <c r="K75" s="42"/>
      <c r="L75" s="148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6.96" customHeight="1">
      <c r="A76" s="40"/>
      <c r="B76" s="41"/>
      <c r="C76" s="42"/>
      <c r="D76" s="42"/>
      <c r="E76" s="42"/>
      <c r="F76" s="42"/>
      <c r="G76" s="42"/>
      <c r="H76" s="42"/>
      <c r="I76" s="42"/>
      <c r="J76" s="42"/>
      <c r="K76" s="42"/>
      <c r="L76" s="148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2" customHeight="1">
      <c r="A77" s="40"/>
      <c r="B77" s="41"/>
      <c r="C77" s="34" t="s">
        <v>21</v>
      </c>
      <c r="D77" s="42"/>
      <c r="E77" s="42"/>
      <c r="F77" s="29" t="str">
        <f>F12</f>
        <v xml:space="preserve">Svratka, říční km 29,430 – jez </v>
      </c>
      <c r="G77" s="42"/>
      <c r="H77" s="42"/>
      <c r="I77" s="34" t="s">
        <v>23</v>
      </c>
      <c r="J77" s="74" t="str">
        <f>IF(J12="","",J12)</f>
        <v>2. 5. 2023</v>
      </c>
      <c r="K77" s="42"/>
      <c r="L77" s="148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6.96" customHeight="1">
      <c r="A78" s="40"/>
      <c r="B78" s="41"/>
      <c r="C78" s="42"/>
      <c r="D78" s="42"/>
      <c r="E78" s="42"/>
      <c r="F78" s="42"/>
      <c r="G78" s="42"/>
      <c r="H78" s="42"/>
      <c r="I78" s="42"/>
      <c r="J78" s="42"/>
      <c r="K78" s="42"/>
      <c r="L78" s="148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5.15" customHeight="1">
      <c r="A79" s="40"/>
      <c r="B79" s="41"/>
      <c r="C79" s="34" t="s">
        <v>25</v>
      </c>
      <c r="D79" s="42"/>
      <c r="E79" s="42"/>
      <c r="F79" s="29" t="str">
        <f>E15</f>
        <v>Povodí Moravy, státní podnik</v>
      </c>
      <c r="G79" s="42"/>
      <c r="H79" s="42"/>
      <c r="I79" s="34" t="s">
        <v>33</v>
      </c>
      <c r="J79" s="38" t="str">
        <f>E21</f>
        <v>AQUATIS a. s.</v>
      </c>
      <c r="K79" s="42"/>
      <c r="L79" s="148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5.15" customHeight="1">
      <c r="A80" s="40"/>
      <c r="B80" s="41"/>
      <c r="C80" s="34" t="s">
        <v>31</v>
      </c>
      <c r="D80" s="42"/>
      <c r="E80" s="42"/>
      <c r="F80" s="29" t="str">
        <f>IF(E18="","",E18)</f>
        <v>Vyplň údaj</v>
      </c>
      <c r="G80" s="42"/>
      <c r="H80" s="42"/>
      <c r="I80" s="34" t="s">
        <v>38</v>
      </c>
      <c r="J80" s="38" t="str">
        <f>E24</f>
        <v>Bc. Aneta Patková</v>
      </c>
      <c r="K80" s="42"/>
      <c r="L80" s="148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0.32" customHeight="1">
      <c r="A81" s="40"/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148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11" customFormat="1" ht="29.28" customHeight="1">
      <c r="A82" s="189"/>
      <c r="B82" s="190"/>
      <c r="C82" s="191" t="s">
        <v>205</v>
      </c>
      <c r="D82" s="192" t="s">
        <v>61</v>
      </c>
      <c r="E82" s="192" t="s">
        <v>57</v>
      </c>
      <c r="F82" s="192" t="s">
        <v>58</v>
      </c>
      <c r="G82" s="192" t="s">
        <v>206</v>
      </c>
      <c r="H82" s="192" t="s">
        <v>207</v>
      </c>
      <c r="I82" s="192" t="s">
        <v>208</v>
      </c>
      <c r="J82" s="192" t="s">
        <v>194</v>
      </c>
      <c r="K82" s="193" t="s">
        <v>209</v>
      </c>
      <c r="L82" s="194"/>
      <c r="M82" s="94" t="s">
        <v>19</v>
      </c>
      <c r="N82" s="95" t="s">
        <v>46</v>
      </c>
      <c r="O82" s="95" t="s">
        <v>210</v>
      </c>
      <c r="P82" s="95" t="s">
        <v>211</v>
      </c>
      <c r="Q82" s="95" t="s">
        <v>212</v>
      </c>
      <c r="R82" s="95" t="s">
        <v>213</v>
      </c>
      <c r="S82" s="95" t="s">
        <v>214</v>
      </c>
      <c r="T82" s="96" t="s">
        <v>215</v>
      </c>
      <c r="U82" s="189"/>
      <c r="V82" s="189"/>
      <c r="W82" s="189"/>
      <c r="X82" s="189"/>
      <c r="Y82" s="189"/>
      <c r="Z82" s="189"/>
      <c r="AA82" s="189"/>
      <c r="AB82" s="189"/>
      <c r="AC82" s="189"/>
      <c r="AD82" s="189"/>
      <c r="AE82" s="189"/>
    </row>
    <row r="83" s="2" customFormat="1" ht="22.8" customHeight="1">
      <c r="A83" s="40"/>
      <c r="B83" s="41"/>
      <c r="C83" s="101" t="s">
        <v>216</v>
      </c>
      <c r="D83" s="42"/>
      <c r="E83" s="42"/>
      <c r="F83" s="42"/>
      <c r="G83" s="42"/>
      <c r="H83" s="42"/>
      <c r="I83" s="42"/>
      <c r="J83" s="195">
        <f>BK83</f>
        <v>0</v>
      </c>
      <c r="K83" s="42"/>
      <c r="L83" s="46"/>
      <c r="M83" s="97"/>
      <c r="N83" s="196"/>
      <c r="O83" s="98"/>
      <c r="P83" s="197">
        <f>P84+P87+P98+P107</f>
        <v>0</v>
      </c>
      <c r="Q83" s="98"/>
      <c r="R83" s="197">
        <f>R84+R87+R98+R107</f>
        <v>0</v>
      </c>
      <c r="S83" s="98"/>
      <c r="T83" s="198">
        <f>T84+T87+T98+T107</f>
        <v>0</v>
      </c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T83" s="19" t="s">
        <v>75</v>
      </c>
      <c r="AU83" s="19" t="s">
        <v>195</v>
      </c>
      <c r="BK83" s="199">
        <f>BK84+BK87+BK98+BK107</f>
        <v>0</v>
      </c>
    </row>
    <row r="84" s="12" customFormat="1" ht="25.92" customHeight="1">
      <c r="A84" s="12"/>
      <c r="B84" s="200"/>
      <c r="C84" s="201"/>
      <c r="D84" s="202" t="s">
        <v>75</v>
      </c>
      <c r="E84" s="203" t="s">
        <v>3610</v>
      </c>
      <c r="F84" s="203" t="s">
        <v>3611</v>
      </c>
      <c r="G84" s="201"/>
      <c r="H84" s="201"/>
      <c r="I84" s="204"/>
      <c r="J84" s="205">
        <f>BK84</f>
        <v>0</v>
      </c>
      <c r="K84" s="201"/>
      <c r="L84" s="206"/>
      <c r="M84" s="207"/>
      <c r="N84" s="208"/>
      <c r="O84" s="208"/>
      <c r="P84" s="209">
        <f>SUM(P85:P86)</f>
        <v>0</v>
      </c>
      <c r="Q84" s="208"/>
      <c r="R84" s="209">
        <f>SUM(R85:R86)</f>
        <v>0</v>
      </c>
      <c r="S84" s="208"/>
      <c r="T84" s="210">
        <f>SUM(T85:T86)</f>
        <v>0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211" t="s">
        <v>84</v>
      </c>
      <c r="AT84" s="212" t="s">
        <v>75</v>
      </c>
      <c r="AU84" s="212" t="s">
        <v>76</v>
      </c>
      <c r="AY84" s="211" t="s">
        <v>219</v>
      </c>
      <c r="BK84" s="213">
        <f>SUM(BK85:BK86)</f>
        <v>0</v>
      </c>
    </row>
    <row r="85" s="2" customFormat="1" ht="16.5" customHeight="1">
      <c r="A85" s="40"/>
      <c r="B85" s="41"/>
      <c r="C85" s="216" t="s">
        <v>84</v>
      </c>
      <c r="D85" s="216" t="s">
        <v>221</v>
      </c>
      <c r="E85" s="217" t="s">
        <v>3612</v>
      </c>
      <c r="F85" s="218" t="s">
        <v>3613</v>
      </c>
      <c r="G85" s="219" t="s">
        <v>420</v>
      </c>
      <c r="H85" s="220">
        <v>1</v>
      </c>
      <c r="I85" s="221"/>
      <c r="J85" s="222">
        <f>ROUND(I85*H85,2)</f>
        <v>0</v>
      </c>
      <c r="K85" s="218" t="s">
        <v>19</v>
      </c>
      <c r="L85" s="46"/>
      <c r="M85" s="223" t="s">
        <v>19</v>
      </c>
      <c r="N85" s="224" t="s">
        <v>47</v>
      </c>
      <c r="O85" s="86"/>
      <c r="P85" s="225">
        <f>O85*H85</f>
        <v>0</v>
      </c>
      <c r="Q85" s="225">
        <v>0</v>
      </c>
      <c r="R85" s="225">
        <f>Q85*H85</f>
        <v>0</v>
      </c>
      <c r="S85" s="225">
        <v>0</v>
      </c>
      <c r="T85" s="226">
        <f>S85*H85</f>
        <v>0</v>
      </c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  <c r="AR85" s="227" t="s">
        <v>3614</v>
      </c>
      <c r="AT85" s="227" t="s">
        <v>221</v>
      </c>
      <c r="AU85" s="227" t="s">
        <v>84</v>
      </c>
      <c r="AY85" s="19" t="s">
        <v>219</v>
      </c>
      <c r="BE85" s="228">
        <f>IF(N85="základní",J85,0)</f>
        <v>0</v>
      </c>
      <c r="BF85" s="228">
        <f>IF(N85="snížená",J85,0)</f>
        <v>0</v>
      </c>
      <c r="BG85" s="228">
        <f>IF(N85="zákl. přenesená",J85,0)</f>
        <v>0</v>
      </c>
      <c r="BH85" s="228">
        <f>IF(N85="sníž. přenesená",J85,0)</f>
        <v>0</v>
      </c>
      <c r="BI85" s="228">
        <f>IF(N85="nulová",J85,0)</f>
        <v>0</v>
      </c>
      <c r="BJ85" s="19" t="s">
        <v>84</v>
      </c>
      <c r="BK85" s="228">
        <f>ROUND(I85*H85,2)</f>
        <v>0</v>
      </c>
      <c r="BL85" s="19" t="s">
        <v>3614</v>
      </c>
      <c r="BM85" s="227" t="s">
        <v>3615</v>
      </c>
    </row>
    <row r="86" s="2" customFormat="1">
      <c r="A86" s="40"/>
      <c r="B86" s="41"/>
      <c r="C86" s="42"/>
      <c r="D86" s="229" t="s">
        <v>227</v>
      </c>
      <c r="E86" s="42"/>
      <c r="F86" s="230" t="s">
        <v>3616</v>
      </c>
      <c r="G86" s="42"/>
      <c r="H86" s="42"/>
      <c r="I86" s="231"/>
      <c r="J86" s="42"/>
      <c r="K86" s="42"/>
      <c r="L86" s="46"/>
      <c r="M86" s="232"/>
      <c r="N86" s="233"/>
      <c r="O86" s="86"/>
      <c r="P86" s="86"/>
      <c r="Q86" s="86"/>
      <c r="R86" s="86"/>
      <c r="S86" s="86"/>
      <c r="T86" s="87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T86" s="19" t="s">
        <v>227</v>
      </c>
      <c r="AU86" s="19" t="s">
        <v>84</v>
      </c>
    </row>
    <row r="87" s="12" customFormat="1" ht="25.92" customHeight="1">
      <c r="A87" s="12"/>
      <c r="B87" s="200"/>
      <c r="C87" s="201"/>
      <c r="D87" s="202" t="s">
        <v>75</v>
      </c>
      <c r="E87" s="203" t="s">
        <v>3617</v>
      </c>
      <c r="F87" s="203" t="s">
        <v>3618</v>
      </c>
      <c r="G87" s="201"/>
      <c r="H87" s="201"/>
      <c r="I87" s="204"/>
      <c r="J87" s="205">
        <f>BK87</f>
        <v>0</v>
      </c>
      <c r="K87" s="201"/>
      <c r="L87" s="206"/>
      <c r="M87" s="207"/>
      <c r="N87" s="208"/>
      <c r="O87" s="208"/>
      <c r="P87" s="209">
        <f>SUM(P88:P97)</f>
        <v>0</v>
      </c>
      <c r="Q87" s="208"/>
      <c r="R87" s="209">
        <f>SUM(R88:R97)</f>
        <v>0</v>
      </c>
      <c r="S87" s="208"/>
      <c r="T87" s="210">
        <f>SUM(T88:T97)</f>
        <v>0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11" t="s">
        <v>254</v>
      </c>
      <c r="AT87" s="212" t="s">
        <v>75</v>
      </c>
      <c r="AU87" s="212" t="s">
        <v>76</v>
      </c>
      <c r="AY87" s="211" t="s">
        <v>219</v>
      </c>
      <c r="BK87" s="213">
        <f>SUM(BK88:BK97)</f>
        <v>0</v>
      </c>
    </row>
    <row r="88" s="2" customFormat="1" ht="21.75" customHeight="1">
      <c r="A88" s="40"/>
      <c r="B88" s="41"/>
      <c r="C88" s="216" t="s">
        <v>86</v>
      </c>
      <c r="D88" s="216" t="s">
        <v>221</v>
      </c>
      <c r="E88" s="217" t="s">
        <v>3619</v>
      </c>
      <c r="F88" s="218" t="s">
        <v>3620</v>
      </c>
      <c r="G88" s="219" t="s">
        <v>420</v>
      </c>
      <c r="H88" s="220">
        <v>1</v>
      </c>
      <c r="I88" s="221"/>
      <c r="J88" s="222">
        <f>ROUND(I88*H88,2)</f>
        <v>0</v>
      </c>
      <c r="K88" s="218" t="s">
        <v>19</v>
      </c>
      <c r="L88" s="46"/>
      <c r="M88" s="223" t="s">
        <v>19</v>
      </c>
      <c r="N88" s="224" t="s">
        <v>47</v>
      </c>
      <c r="O88" s="86"/>
      <c r="P88" s="225">
        <f>O88*H88</f>
        <v>0</v>
      </c>
      <c r="Q88" s="225">
        <v>0</v>
      </c>
      <c r="R88" s="225">
        <f>Q88*H88</f>
        <v>0</v>
      </c>
      <c r="S88" s="225">
        <v>0</v>
      </c>
      <c r="T88" s="226">
        <f>S88*H88</f>
        <v>0</v>
      </c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R88" s="227" t="s">
        <v>3614</v>
      </c>
      <c r="AT88" s="227" t="s">
        <v>221</v>
      </c>
      <c r="AU88" s="227" t="s">
        <v>84</v>
      </c>
      <c r="AY88" s="19" t="s">
        <v>219</v>
      </c>
      <c r="BE88" s="228">
        <f>IF(N88="základní",J88,0)</f>
        <v>0</v>
      </c>
      <c r="BF88" s="228">
        <f>IF(N88="snížená",J88,0)</f>
        <v>0</v>
      </c>
      <c r="BG88" s="228">
        <f>IF(N88="zákl. přenesená",J88,0)</f>
        <v>0</v>
      </c>
      <c r="BH88" s="228">
        <f>IF(N88="sníž. přenesená",J88,0)</f>
        <v>0</v>
      </c>
      <c r="BI88" s="228">
        <f>IF(N88="nulová",J88,0)</f>
        <v>0</v>
      </c>
      <c r="BJ88" s="19" t="s">
        <v>84</v>
      </c>
      <c r="BK88" s="228">
        <f>ROUND(I88*H88,2)</f>
        <v>0</v>
      </c>
      <c r="BL88" s="19" t="s">
        <v>3614</v>
      </c>
      <c r="BM88" s="227" t="s">
        <v>3621</v>
      </c>
    </row>
    <row r="89" s="2" customFormat="1">
      <c r="A89" s="40"/>
      <c r="B89" s="41"/>
      <c r="C89" s="42"/>
      <c r="D89" s="229" t="s">
        <v>227</v>
      </c>
      <c r="E89" s="42"/>
      <c r="F89" s="230" t="s">
        <v>3622</v>
      </c>
      <c r="G89" s="42"/>
      <c r="H89" s="42"/>
      <c r="I89" s="231"/>
      <c r="J89" s="42"/>
      <c r="K89" s="42"/>
      <c r="L89" s="46"/>
      <c r="M89" s="232"/>
      <c r="N89" s="233"/>
      <c r="O89" s="86"/>
      <c r="P89" s="86"/>
      <c r="Q89" s="86"/>
      <c r="R89" s="86"/>
      <c r="S89" s="86"/>
      <c r="T89" s="87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T89" s="19" t="s">
        <v>227</v>
      </c>
      <c r="AU89" s="19" t="s">
        <v>84</v>
      </c>
    </row>
    <row r="90" s="2" customFormat="1" ht="16.5" customHeight="1">
      <c r="A90" s="40"/>
      <c r="B90" s="41"/>
      <c r="C90" s="216" t="s">
        <v>111</v>
      </c>
      <c r="D90" s="216" t="s">
        <v>221</v>
      </c>
      <c r="E90" s="217" t="s">
        <v>3623</v>
      </c>
      <c r="F90" s="218" t="s">
        <v>3624</v>
      </c>
      <c r="G90" s="219" t="s">
        <v>420</v>
      </c>
      <c r="H90" s="220">
        <v>1</v>
      </c>
      <c r="I90" s="221"/>
      <c r="J90" s="222">
        <f>ROUND(I90*H90,2)</f>
        <v>0</v>
      </c>
      <c r="K90" s="218" t="s">
        <v>19</v>
      </c>
      <c r="L90" s="46"/>
      <c r="M90" s="223" t="s">
        <v>19</v>
      </c>
      <c r="N90" s="224" t="s">
        <v>47</v>
      </c>
      <c r="O90" s="86"/>
      <c r="P90" s="225">
        <f>O90*H90</f>
        <v>0</v>
      </c>
      <c r="Q90" s="225">
        <v>0</v>
      </c>
      <c r="R90" s="225">
        <f>Q90*H90</f>
        <v>0</v>
      </c>
      <c r="S90" s="225">
        <v>0</v>
      </c>
      <c r="T90" s="226">
        <f>S90*H90</f>
        <v>0</v>
      </c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R90" s="227" t="s">
        <v>3614</v>
      </c>
      <c r="AT90" s="227" t="s">
        <v>221</v>
      </c>
      <c r="AU90" s="227" t="s">
        <v>84</v>
      </c>
      <c r="AY90" s="19" t="s">
        <v>219</v>
      </c>
      <c r="BE90" s="228">
        <f>IF(N90="základní",J90,0)</f>
        <v>0</v>
      </c>
      <c r="BF90" s="228">
        <f>IF(N90="snížená",J90,0)</f>
        <v>0</v>
      </c>
      <c r="BG90" s="228">
        <f>IF(N90="zákl. přenesená",J90,0)</f>
        <v>0</v>
      </c>
      <c r="BH90" s="228">
        <f>IF(N90="sníž. přenesená",J90,0)</f>
        <v>0</v>
      </c>
      <c r="BI90" s="228">
        <f>IF(N90="nulová",J90,0)</f>
        <v>0</v>
      </c>
      <c r="BJ90" s="19" t="s">
        <v>84</v>
      </c>
      <c r="BK90" s="228">
        <f>ROUND(I90*H90,2)</f>
        <v>0</v>
      </c>
      <c r="BL90" s="19" t="s">
        <v>3614</v>
      </c>
      <c r="BM90" s="227" t="s">
        <v>3625</v>
      </c>
    </row>
    <row r="91" s="2" customFormat="1">
      <c r="A91" s="40"/>
      <c r="B91" s="41"/>
      <c r="C91" s="42"/>
      <c r="D91" s="229" t="s">
        <v>227</v>
      </c>
      <c r="E91" s="42"/>
      <c r="F91" s="230" t="s">
        <v>3624</v>
      </c>
      <c r="G91" s="42"/>
      <c r="H91" s="42"/>
      <c r="I91" s="231"/>
      <c r="J91" s="42"/>
      <c r="K91" s="42"/>
      <c r="L91" s="46"/>
      <c r="M91" s="232"/>
      <c r="N91" s="233"/>
      <c r="O91" s="86"/>
      <c r="P91" s="86"/>
      <c r="Q91" s="86"/>
      <c r="R91" s="86"/>
      <c r="S91" s="86"/>
      <c r="T91" s="87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T91" s="19" t="s">
        <v>227</v>
      </c>
      <c r="AU91" s="19" t="s">
        <v>84</v>
      </c>
    </row>
    <row r="92" s="2" customFormat="1" ht="16.5" customHeight="1">
      <c r="A92" s="40"/>
      <c r="B92" s="41"/>
      <c r="C92" s="216" t="s">
        <v>225</v>
      </c>
      <c r="D92" s="216" t="s">
        <v>221</v>
      </c>
      <c r="E92" s="217" t="s">
        <v>3626</v>
      </c>
      <c r="F92" s="218" t="s">
        <v>3627</v>
      </c>
      <c r="G92" s="219" t="s">
        <v>420</v>
      </c>
      <c r="H92" s="220">
        <v>1</v>
      </c>
      <c r="I92" s="221"/>
      <c r="J92" s="222">
        <f>ROUND(I92*H92,2)</f>
        <v>0</v>
      </c>
      <c r="K92" s="218" t="s">
        <v>19</v>
      </c>
      <c r="L92" s="46"/>
      <c r="M92" s="223" t="s">
        <v>19</v>
      </c>
      <c r="N92" s="224" t="s">
        <v>47</v>
      </c>
      <c r="O92" s="86"/>
      <c r="P92" s="225">
        <f>O92*H92</f>
        <v>0</v>
      </c>
      <c r="Q92" s="225">
        <v>0</v>
      </c>
      <c r="R92" s="225">
        <f>Q92*H92</f>
        <v>0</v>
      </c>
      <c r="S92" s="225">
        <v>0</v>
      </c>
      <c r="T92" s="226">
        <f>S92*H92</f>
        <v>0</v>
      </c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R92" s="227" t="s">
        <v>3614</v>
      </c>
      <c r="AT92" s="227" t="s">
        <v>221</v>
      </c>
      <c r="AU92" s="227" t="s">
        <v>84</v>
      </c>
      <c r="AY92" s="19" t="s">
        <v>219</v>
      </c>
      <c r="BE92" s="228">
        <f>IF(N92="základní",J92,0)</f>
        <v>0</v>
      </c>
      <c r="BF92" s="228">
        <f>IF(N92="snížená",J92,0)</f>
        <v>0</v>
      </c>
      <c r="BG92" s="228">
        <f>IF(N92="zákl. přenesená",J92,0)</f>
        <v>0</v>
      </c>
      <c r="BH92" s="228">
        <f>IF(N92="sníž. přenesená",J92,0)</f>
        <v>0</v>
      </c>
      <c r="BI92" s="228">
        <f>IF(N92="nulová",J92,0)</f>
        <v>0</v>
      </c>
      <c r="BJ92" s="19" t="s">
        <v>84</v>
      </c>
      <c r="BK92" s="228">
        <f>ROUND(I92*H92,2)</f>
        <v>0</v>
      </c>
      <c r="BL92" s="19" t="s">
        <v>3614</v>
      </c>
      <c r="BM92" s="227" t="s">
        <v>3628</v>
      </c>
    </row>
    <row r="93" s="2" customFormat="1">
      <c r="A93" s="40"/>
      <c r="B93" s="41"/>
      <c r="C93" s="42"/>
      <c r="D93" s="229" t="s">
        <v>227</v>
      </c>
      <c r="E93" s="42"/>
      <c r="F93" s="230" t="s">
        <v>3627</v>
      </c>
      <c r="G93" s="42"/>
      <c r="H93" s="42"/>
      <c r="I93" s="231"/>
      <c r="J93" s="42"/>
      <c r="K93" s="42"/>
      <c r="L93" s="46"/>
      <c r="M93" s="232"/>
      <c r="N93" s="233"/>
      <c r="O93" s="86"/>
      <c r="P93" s="86"/>
      <c r="Q93" s="86"/>
      <c r="R93" s="86"/>
      <c r="S93" s="86"/>
      <c r="T93" s="87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T93" s="19" t="s">
        <v>227</v>
      </c>
      <c r="AU93" s="19" t="s">
        <v>84</v>
      </c>
    </row>
    <row r="94" s="2" customFormat="1" ht="16.5" customHeight="1">
      <c r="A94" s="40"/>
      <c r="B94" s="41"/>
      <c r="C94" s="216" t="s">
        <v>254</v>
      </c>
      <c r="D94" s="216" t="s">
        <v>221</v>
      </c>
      <c r="E94" s="217" t="s">
        <v>3629</v>
      </c>
      <c r="F94" s="218" t="s">
        <v>3630</v>
      </c>
      <c r="G94" s="219" t="s">
        <v>420</v>
      </c>
      <c r="H94" s="220">
        <v>1</v>
      </c>
      <c r="I94" s="221"/>
      <c r="J94" s="222">
        <f>ROUND(I94*H94,2)</f>
        <v>0</v>
      </c>
      <c r="K94" s="218" t="s">
        <v>19</v>
      </c>
      <c r="L94" s="46"/>
      <c r="M94" s="223" t="s">
        <v>19</v>
      </c>
      <c r="N94" s="224" t="s">
        <v>47</v>
      </c>
      <c r="O94" s="86"/>
      <c r="P94" s="225">
        <f>O94*H94</f>
        <v>0</v>
      </c>
      <c r="Q94" s="225">
        <v>0</v>
      </c>
      <c r="R94" s="225">
        <f>Q94*H94</f>
        <v>0</v>
      </c>
      <c r="S94" s="225">
        <v>0</v>
      </c>
      <c r="T94" s="226">
        <f>S94*H94</f>
        <v>0</v>
      </c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R94" s="227" t="s">
        <v>3614</v>
      </c>
      <c r="AT94" s="227" t="s">
        <v>221</v>
      </c>
      <c r="AU94" s="227" t="s">
        <v>84</v>
      </c>
      <c r="AY94" s="19" t="s">
        <v>219</v>
      </c>
      <c r="BE94" s="228">
        <f>IF(N94="základní",J94,0)</f>
        <v>0</v>
      </c>
      <c r="BF94" s="228">
        <f>IF(N94="snížená",J94,0)</f>
        <v>0</v>
      </c>
      <c r="BG94" s="228">
        <f>IF(N94="zákl. přenesená",J94,0)</f>
        <v>0</v>
      </c>
      <c r="BH94" s="228">
        <f>IF(N94="sníž. přenesená",J94,0)</f>
        <v>0</v>
      </c>
      <c r="BI94" s="228">
        <f>IF(N94="nulová",J94,0)</f>
        <v>0</v>
      </c>
      <c r="BJ94" s="19" t="s">
        <v>84</v>
      </c>
      <c r="BK94" s="228">
        <f>ROUND(I94*H94,2)</f>
        <v>0</v>
      </c>
      <c r="BL94" s="19" t="s">
        <v>3614</v>
      </c>
      <c r="BM94" s="227" t="s">
        <v>3631</v>
      </c>
    </row>
    <row r="95" s="2" customFormat="1">
      <c r="A95" s="40"/>
      <c r="B95" s="41"/>
      <c r="C95" s="42"/>
      <c r="D95" s="229" t="s">
        <v>227</v>
      </c>
      <c r="E95" s="42"/>
      <c r="F95" s="230" t="s">
        <v>3630</v>
      </c>
      <c r="G95" s="42"/>
      <c r="H95" s="42"/>
      <c r="I95" s="231"/>
      <c r="J95" s="42"/>
      <c r="K95" s="42"/>
      <c r="L95" s="46"/>
      <c r="M95" s="232"/>
      <c r="N95" s="233"/>
      <c r="O95" s="86"/>
      <c r="P95" s="86"/>
      <c r="Q95" s="86"/>
      <c r="R95" s="86"/>
      <c r="S95" s="86"/>
      <c r="T95" s="87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T95" s="19" t="s">
        <v>227</v>
      </c>
      <c r="AU95" s="19" t="s">
        <v>84</v>
      </c>
    </row>
    <row r="96" s="2" customFormat="1" ht="16.5" customHeight="1">
      <c r="A96" s="40"/>
      <c r="B96" s="41"/>
      <c r="C96" s="216" t="s">
        <v>261</v>
      </c>
      <c r="D96" s="216" t="s">
        <v>221</v>
      </c>
      <c r="E96" s="217" t="s">
        <v>3632</v>
      </c>
      <c r="F96" s="218" t="s">
        <v>3633</v>
      </c>
      <c r="G96" s="219" t="s">
        <v>420</v>
      </c>
      <c r="H96" s="220">
        <v>1</v>
      </c>
      <c r="I96" s="221"/>
      <c r="J96" s="222">
        <f>ROUND(I96*H96,2)</f>
        <v>0</v>
      </c>
      <c r="K96" s="218" t="s">
        <v>19</v>
      </c>
      <c r="L96" s="46"/>
      <c r="M96" s="223" t="s">
        <v>19</v>
      </c>
      <c r="N96" s="224" t="s">
        <v>47</v>
      </c>
      <c r="O96" s="86"/>
      <c r="P96" s="225">
        <f>O96*H96</f>
        <v>0</v>
      </c>
      <c r="Q96" s="225">
        <v>0</v>
      </c>
      <c r="R96" s="225">
        <f>Q96*H96</f>
        <v>0</v>
      </c>
      <c r="S96" s="225">
        <v>0</v>
      </c>
      <c r="T96" s="226">
        <f>S96*H96</f>
        <v>0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R96" s="227" t="s">
        <v>3614</v>
      </c>
      <c r="AT96" s="227" t="s">
        <v>221</v>
      </c>
      <c r="AU96" s="227" t="s">
        <v>84</v>
      </c>
      <c r="AY96" s="19" t="s">
        <v>219</v>
      </c>
      <c r="BE96" s="228">
        <f>IF(N96="základní",J96,0)</f>
        <v>0</v>
      </c>
      <c r="BF96" s="228">
        <f>IF(N96="snížená",J96,0)</f>
        <v>0</v>
      </c>
      <c r="BG96" s="228">
        <f>IF(N96="zákl. přenesená",J96,0)</f>
        <v>0</v>
      </c>
      <c r="BH96" s="228">
        <f>IF(N96="sníž. přenesená",J96,0)</f>
        <v>0</v>
      </c>
      <c r="BI96" s="228">
        <f>IF(N96="nulová",J96,0)</f>
        <v>0</v>
      </c>
      <c r="BJ96" s="19" t="s">
        <v>84</v>
      </c>
      <c r="BK96" s="228">
        <f>ROUND(I96*H96,2)</f>
        <v>0</v>
      </c>
      <c r="BL96" s="19" t="s">
        <v>3614</v>
      </c>
      <c r="BM96" s="227" t="s">
        <v>3634</v>
      </c>
    </row>
    <row r="97" s="2" customFormat="1">
      <c r="A97" s="40"/>
      <c r="B97" s="41"/>
      <c r="C97" s="42"/>
      <c r="D97" s="229" t="s">
        <v>227</v>
      </c>
      <c r="E97" s="42"/>
      <c r="F97" s="230" t="s">
        <v>3633</v>
      </c>
      <c r="G97" s="42"/>
      <c r="H97" s="42"/>
      <c r="I97" s="231"/>
      <c r="J97" s="42"/>
      <c r="K97" s="42"/>
      <c r="L97" s="46"/>
      <c r="M97" s="232"/>
      <c r="N97" s="233"/>
      <c r="O97" s="86"/>
      <c r="P97" s="86"/>
      <c r="Q97" s="86"/>
      <c r="R97" s="86"/>
      <c r="S97" s="86"/>
      <c r="T97" s="87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T97" s="19" t="s">
        <v>227</v>
      </c>
      <c r="AU97" s="19" t="s">
        <v>84</v>
      </c>
    </row>
    <row r="98" s="12" customFormat="1" ht="25.92" customHeight="1">
      <c r="A98" s="12"/>
      <c r="B98" s="200"/>
      <c r="C98" s="201"/>
      <c r="D98" s="202" t="s">
        <v>75</v>
      </c>
      <c r="E98" s="203" t="s">
        <v>3635</v>
      </c>
      <c r="F98" s="203" t="s">
        <v>3636</v>
      </c>
      <c r="G98" s="201"/>
      <c r="H98" s="201"/>
      <c r="I98" s="204"/>
      <c r="J98" s="205">
        <f>BK98</f>
        <v>0</v>
      </c>
      <c r="K98" s="201"/>
      <c r="L98" s="206"/>
      <c r="M98" s="207"/>
      <c r="N98" s="208"/>
      <c r="O98" s="208"/>
      <c r="P98" s="209">
        <f>SUM(P99:P106)</f>
        <v>0</v>
      </c>
      <c r="Q98" s="208"/>
      <c r="R98" s="209">
        <f>SUM(R99:R106)</f>
        <v>0</v>
      </c>
      <c r="S98" s="208"/>
      <c r="T98" s="210">
        <f>SUM(T99:T106)</f>
        <v>0</v>
      </c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R98" s="211" t="s">
        <v>84</v>
      </c>
      <c r="AT98" s="212" t="s">
        <v>75</v>
      </c>
      <c r="AU98" s="212" t="s">
        <v>76</v>
      </c>
      <c r="AY98" s="211" t="s">
        <v>219</v>
      </c>
      <c r="BK98" s="213">
        <f>SUM(BK99:BK106)</f>
        <v>0</v>
      </c>
    </row>
    <row r="99" s="2" customFormat="1" ht="16.5" customHeight="1">
      <c r="A99" s="40"/>
      <c r="B99" s="41"/>
      <c r="C99" s="216" t="s">
        <v>269</v>
      </c>
      <c r="D99" s="216" t="s">
        <v>221</v>
      </c>
      <c r="E99" s="217" t="s">
        <v>3637</v>
      </c>
      <c r="F99" s="218" t="s">
        <v>3638</v>
      </c>
      <c r="G99" s="219" t="s">
        <v>420</v>
      </c>
      <c r="H99" s="220">
        <v>1</v>
      </c>
      <c r="I99" s="221"/>
      <c r="J99" s="222">
        <f>ROUND(I99*H99,2)</f>
        <v>0</v>
      </c>
      <c r="K99" s="218" t="s">
        <v>19</v>
      </c>
      <c r="L99" s="46"/>
      <c r="M99" s="223" t="s">
        <v>19</v>
      </c>
      <c r="N99" s="224" t="s">
        <v>47</v>
      </c>
      <c r="O99" s="86"/>
      <c r="P99" s="225">
        <f>O99*H99</f>
        <v>0</v>
      </c>
      <c r="Q99" s="225">
        <v>0</v>
      </c>
      <c r="R99" s="225">
        <f>Q99*H99</f>
        <v>0</v>
      </c>
      <c r="S99" s="225">
        <v>0</v>
      </c>
      <c r="T99" s="226">
        <f>S99*H99</f>
        <v>0</v>
      </c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R99" s="227" t="s">
        <v>3614</v>
      </c>
      <c r="AT99" s="227" t="s">
        <v>221</v>
      </c>
      <c r="AU99" s="227" t="s">
        <v>84</v>
      </c>
      <c r="AY99" s="19" t="s">
        <v>219</v>
      </c>
      <c r="BE99" s="228">
        <f>IF(N99="základní",J99,0)</f>
        <v>0</v>
      </c>
      <c r="BF99" s="228">
        <f>IF(N99="snížená",J99,0)</f>
        <v>0</v>
      </c>
      <c r="BG99" s="228">
        <f>IF(N99="zákl. přenesená",J99,0)</f>
        <v>0</v>
      </c>
      <c r="BH99" s="228">
        <f>IF(N99="sníž. přenesená",J99,0)</f>
        <v>0</v>
      </c>
      <c r="BI99" s="228">
        <f>IF(N99="nulová",J99,0)</f>
        <v>0</v>
      </c>
      <c r="BJ99" s="19" t="s">
        <v>84</v>
      </c>
      <c r="BK99" s="228">
        <f>ROUND(I99*H99,2)</f>
        <v>0</v>
      </c>
      <c r="BL99" s="19" t="s">
        <v>3614</v>
      </c>
      <c r="BM99" s="227" t="s">
        <v>3639</v>
      </c>
    </row>
    <row r="100" s="2" customFormat="1">
      <c r="A100" s="40"/>
      <c r="B100" s="41"/>
      <c r="C100" s="42"/>
      <c r="D100" s="229" t="s">
        <v>227</v>
      </c>
      <c r="E100" s="42"/>
      <c r="F100" s="230" t="s">
        <v>3638</v>
      </c>
      <c r="G100" s="42"/>
      <c r="H100" s="42"/>
      <c r="I100" s="231"/>
      <c r="J100" s="42"/>
      <c r="K100" s="42"/>
      <c r="L100" s="46"/>
      <c r="M100" s="232"/>
      <c r="N100" s="233"/>
      <c r="O100" s="86"/>
      <c r="P100" s="86"/>
      <c r="Q100" s="86"/>
      <c r="R100" s="86"/>
      <c r="S100" s="86"/>
      <c r="T100" s="87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T100" s="19" t="s">
        <v>227</v>
      </c>
      <c r="AU100" s="19" t="s">
        <v>84</v>
      </c>
    </row>
    <row r="101" s="2" customFormat="1" ht="16.5" customHeight="1">
      <c r="A101" s="40"/>
      <c r="B101" s="41"/>
      <c r="C101" s="216" t="s">
        <v>300</v>
      </c>
      <c r="D101" s="216" t="s">
        <v>221</v>
      </c>
      <c r="E101" s="217" t="s">
        <v>3640</v>
      </c>
      <c r="F101" s="218" t="s">
        <v>3641</v>
      </c>
      <c r="G101" s="219" t="s">
        <v>420</v>
      </c>
      <c r="H101" s="220">
        <v>1</v>
      </c>
      <c r="I101" s="221"/>
      <c r="J101" s="222">
        <f>ROUND(I101*H101,2)</f>
        <v>0</v>
      </c>
      <c r="K101" s="218" t="s">
        <v>19</v>
      </c>
      <c r="L101" s="46"/>
      <c r="M101" s="223" t="s">
        <v>19</v>
      </c>
      <c r="N101" s="224" t="s">
        <v>47</v>
      </c>
      <c r="O101" s="86"/>
      <c r="P101" s="225">
        <f>O101*H101</f>
        <v>0</v>
      </c>
      <c r="Q101" s="225">
        <v>0</v>
      </c>
      <c r="R101" s="225">
        <f>Q101*H101</f>
        <v>0</v>
      </c>
      <c r="S101" s="225">
        <v>0</v>
      </c>
      <c r="T101" s="226">
        <f>S101*H101</f>
        <v>0</v>
      </c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R101" s="227" t="s">
        <v>3614</v>
      </c>
      <c r="AT101" s="227" t="s">
        <v>221</v>
      </c>
      <c r="AU101" s="227" t="s">
        <v>84</v>
      </c>
      <c r="AY101" s="19" t="s">
        <v>219</v>
      </c>
      <c r="BE101" s="228">
        <f>IF(N101="základní",J101,0)</f>
        <v>0</v>
      </c>
      <c r="BF101" s="228">
        <f>IF(N101="snížená",J101,0)</f>
        <v>0</v>
      </c>
      <c r="BG101" s="228">
        <f>IF(N101="zákl. přenesená",J101,0)</f>
        <v>0</v>
      </c>
      <c r="BH101" s="228">
        <f>IF(N101="sníž. přenesená",J101,0)</f>
        <v>0</v>
      </c>
      <c r="BI101" s="228">
        <f>IF(N101="nulová",J101,0)</f>
        <v>0</v>
      </c>
      <c r="BJ101" s="19" t="s">
        <v>84</v>
      </c>
      <c r="BK101" s="228">
        <f>ROUND(I101*H101,2)</f>
        <v>0</v>
      </c>
      <c r="BL101" s="19" t="s">
        <v>3614</v>
      </c>
      <c r="BM101" s="227" t="s">
        <v>3642</v>
      </c>
    </row>
    <row r="102" s="2" customFormat="1">
      <c r="A102" s="40"/>
      <c r="B102" s="41"/>
      <c r="C102" s="42"/>
      <c r="D102" s="229" t="s">
        <v>227</v>
      </c>
      <c r="E102" s="42"/>
      <c r="F102" s="230" t="s">
        <v>3641</v>
      </c>
      <c r="G102" s="42"/>
      <c r="H102" s="42"/>
      <c r="I102" s="231"/>
      <c r="J102" s="42"/>
      <c r="K102" s="42"/>
      <c r="L102" s="46"/>
      <c r="M102" s="232"/>
      <c r="N102" s="233"/>
      <c r="O102" s="86"/>
      <c r="P102" s="86"/>
      <c r="Q102" s="86"/>
      <c r="R102" s="86"/>
      <c r="S102" s="86"/>
      <c r="T102" s="87"/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T102" s="19" t="s">
        <v>227</v>
      </c>
      <c r="AU102" s="19" t="s">
        <v>84</v>
      </c>
    </row>
    <row r="103" s="2" customFormat="1" ht="16.5" customHeight="1">
      <c r="A103" s="40"/>
      <c r="B103" s="41"/>
      <c r="C103" s="216" t="s">
        <v>309</v>
      </c>
      <c r="D103" s="216" t="s">
        <v>221</v>
      </c>
      <c r="E103" s="217" t="s">
        <v>3643</v>
      </c>
      <c r="F103" s="218" t="s">
        <v>3644</v>
      </c>
      <c r="G103" s="219" t="s">
        <v>420</v>
      </c>
      <c r="H103" s="220">
        <v>1</v>
      </c>
      <c r="I103" s="221"/>
      <c r="J103" s="222">
        <f>ROUND(I103*H103,2)</f>
        <v>0</v>
      </c>
      <c r="K103" s="218" t="s">
        <v>19</v>
      </c>
      <c r="L103" s="46"/>
      <c r="M103" s="223" t="s">
        <v>19</v>
      </c>
      <c r="N103" s="224" t="s">
        <v>47</v>
      </c>
      <c r="O103" s="86"/>
      <c r="P103" s="225">
        <f>O103*H103</f>
        <v>0</v>
      </c>
      <c r="Q103" s="225">
        <v>0</v>
      </c>
      <c r="R103" s="225">
        <f>Q103*H103</f>
        <v>0</v>
      </c>
      <c r="S103" s="225">
        <v>0</v>
      </c>
      <c r="T103" s="226">
        <f>S103*H103</f>
        <v>0</v>
      </c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R103" s="227" t="s">
        <v>3614</v>
      </c>
      <c r="AT103" s="227" t="s">
        <v>221</v>
      </c>
      <c r="AU103" s="227" t="s">
        <v>84</v>
      </c>
      <c r="AY103" s="19" t="s">
        <v>219</v>
      </c>
      <c r="BE103" s="228">
        <f>IF(N103="základní",J103,0)</f>
        <v>0</v>
      </c>
      <c r="BF103" s="228">
        <f>IF(N103="snížená",J103,0)</f>
        <v>0</v>
      </c>
      <c r="BG103" s="228">
        <f>IF(N103="zákl. přenesená",J103,0)</f>
        <v>0</v>
      </c>
      <c r="BH103" s="228">
        <f>IF(N103="sníž. přenesená",J103,0)</f>
        <v>0</v>
      </c>
      <c r="BI103" s="228">
        <f>IF(N103="nulová",J103,0)</f>
        <v>0</v>
      </c>
      <c r="BJ103" s="19" t="s">
        <v>84</v>
      </c>
      <c r="BK103" s="228">
        <f>ROUND(I103*H103,2)</f>
        <v>0</v>
      </c>
      <c r="BL103" s="19" t="s">
        <v>3614</v>
      </c>
      <c r="BM103" s="227" t="s">
        <v>3645</v>
      </c>
    </row>
    <row r="104" s="2" customFormat="1">
      <c r="A104" s="40"/>
      <c r="B104" s="41"/>
      <c r="C104" s="42"/>
      <c r="D104" s="229" t="s">
        <v>227</v>
      </c>
      <c r="E104" s="42"/>
      <c r="F104" s="230" t="s">
        <v>3644</v>
      </c>
      <c r="G104" s="42"/>
      <c r="H104" s="42"/>
      <c r="I104" s="231"/>
      <c r="J104" s="42"/>
      <c r="K104" s="42"/>
      <c r="L104" s="46"/>
      <c r="M104" s="232"/>
      <c r="N104" s="233"/>
      <c r="O104" s="86"/>
      <c r="P104" s="86"/>
      <c r="Q104" s="86"/>
      <c r="R104" s="86"/>
      <c r="S104" s="86"/>
      <c r="T104" s="87"/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T104" s="19" t="s">
        <v>227</v>
      </c>
      <c r="AU104" s="19" t="s">
        <v>84</v>
      </c>
    </row>
    <row r="105" s="2" customFormat="1" ht="16.5" customHeight="1">
      <c r="A105" s="40"/>
      <c r="B105" s="41"/>
      <c r="C105" s="216" t="s">
        <v>317</v>
      </c>
      <c r="D105" s="216" t="s">
        <v>221</v>
      </c>
      <c r="E105" s="217" t="s">
        <v>317</v>
      </c>
      <c r="F105" s="218" t="s">
        <v>3646</v>
      </c>
      <c r="G105" s="219" t="s">
        <v>420</v>
      </c>
      <c r="H105" s="220">
        <v>1</v>
      </c>
      <c r="I105" s="221"/>
      <c r="J105" s="222">
        <f>ROUND(I105*H105,2)</f>
        <v>0</v>
      </c>
      <c r="K105" s="218" t="s">
        <v>19</v>
      </c>
      <c r="L105" s="46"/>
      <c r="M105" s="223" t="s">
        <v>19</v>
      </c>
      <c r="N105" s="224" t="s">
        <v>47</v>
      </c>
      <c r="O105" s="86"/>
      <c r="P105" s="225">
        <f>O105*H105</f>
        <v>0</v>
      </c>
      <c r="Q105" s="225">
        <v>0</v>
      </c>
      <c r="R105" s="225">
        <f>Q105*H105</f>
        <v>0</v>
      </c>
      <c r="S105" s="225">
        <v>0</v>
      </c>
      <c r="T105" s="226">
        <f>S105*H105</f>
        <v>0</v>
      </c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R105" s="227" t="s">
        <v>3614</v>
      </c>
      <c r="AT105" s="227" t="s">
        <v>221</v>
      </c>
      <c r="AU105" s="227" t="s">
        <v>84</v>
      </c>
      <c r="AY105" s="19" t="s">
        <v>219</v>
      </c>
      <c r="BE105" s="228">
        <f>IF(N105="základní",J105,0)</f>
        <v>0</v>
      </c>
      <c r="BF105" s="228">
        <f>IF(N105="snížená",J105,0)</f>
        <v>0</v>
      </c>
      <c r="BG105" s="228">
        <f>IF(N105="zákl. přenesená",J105,0)</f>
        <v>0</v>
      </c>
      <c r="BH105" s="228">
        <f>IF(N105="sníž. přenesená",J105,0)</f>
        <v>0</v>
      </c>
      <c r="BI105" s="228">
        <f>IF(N105="nulová",J105,0)</f>
        <v>0</v>
      </c>
      <c r="BJ105" s="19" t="s">
        <v>84</v>
      </c>
      <c r="BK105" s="228">
        <f>ROUND(I105*H105,2)</f>
        <v>0</v>
      </c>
      <c r="BL105" s="19" t="s">
        <v>3614</v>
      </c>
      <c r="BM105" s="227" t="s">
        <v>3647</v>
      </c>
    </row>
    <row r="106" s="2" customFormat="1">
      <c r="A106" s="40"/>
      <c r="B106" s="41"/>
      <c r="C106" s="42"/>
      <c r="D106" s="229" t="s">
        <v>227</v>
      </c>
      <c r="E106" s="42"/>
      <c r="F106" s="230" t="s">
        <v>3646</v>
      </c>
      <c r="G106" s="42"/>
      <c r="H106" s="42"/>
      <c r="I106" s="231"/>
      <c r="J106" s="42"/>
      <c r="K106" s="42"/>
      <c r="L106" s="46"/>
      <c r="M106" s="232"/>
      <c r="N106" s="233"/>
      <c r="O106" s="86"/>
      <c r="P106" s="86"/>
      <c r="Q106" s="86"/>
      <c r="R106" s="86"/>
      <c r="S106" s="86"/>
      <c r="T106" s="87"/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T106" s="19" t="s">
        <v>227</v>
      </c>
      <c r="AU106" s="19" t="s">
        <v>84</v>
      </c>
    </row>
    <row r="107" s="12" customFormat="1" ht="25.92" customHeight="1">
      <c r="A107" s="12"/>
      <c r="B107" s="200"/>
      <c r="C107" s="201"/>
      <c r="D107" s="202" t="s">
        <v>75</v>
      </c>
      <c r="E107" s="203" t="s">
        <v>3648</v>
      </c>
      <c r="F107" s="203" t="s">
        <v>904</v>
      </c>
      <c r="G107" s="201"/>
      <c r="H107" s="201"/>
      <c r="I107" s="204"/>
      <c r="J107" s="205">
        <f>BK107</f>
        <v>0</v>
      </c>
      <c r="K107" s="201"/>
      <c r="L107" s="206"/>
      <c r="M107" s="207"/>
      <c r="N107" s="208"/>
      <c r="O107" s="208"/>
      <c r="P107" s="209">
        <f>SUM(P108:P140)</f>
        <v>0</v>
      </c>
      <c r="Q107" s="208"/>
      <c r="R107" s="209">
        <f>SUM(R108:R140)</f>
        <v>0</v>
      </c>
      <c r="S107" s="208"/>
      <c r="T107" s="210">
        <f>SUM(T108:T140)</f>
        <v>0</v>
      </c>
      <c r="U107" s="12"/>
      <c r="V107" s="12"/>
      <c r="W107" s="12"/>
      <c r="X107" s="12"/>
      <c r="Y107" s="12"/>
      <c r="Z107" s="12"/>
      <c r="AA107" s="12"/>
      <c r="AB107" s="12"/>
      <c r="AC107" s="12"/>
      <c r="AD107" s="12"/>
      <c r="AE107" s="12"/>
      <c r="AR107" s="211" t="s">
        <v>84</v>
      </c>
      <c r="AT107" s="212" t="s">
        <v>75</v>
      </c>
      <c r="AU107" s="212" t="s">
        <v>76</v>
      </c>
      <c r="AY107" s="211" t="s">
        <v>219</v>
      </c>
      <c r="BK107" s="213">
        <f>SUM(BK108:BK140)</f>
        <v>0</v>
      </c>
    </row>
    <row r="108" s="2" customFormat="1" ht="16.5" customHeight="1">
      <c r="A108" s="40"/>
      <c r="B108" s="41"/>
      <c r="C108" s="216" t="s">
        <v>327</v>
      </c>
      <c r="D108" s="216" t="s">
        <v>221</v>
      </c>
      <c r="E108" s="217" t="s">
        <v>341</v>
      </c>
      <c r="F108" s="218" t="s">
        <v>3649</v>
      </c>
      <c r="G108" s="219" t="s">
        <v>420</v>
      </c>
      <c r="H108" s="220">
        <v>1</v>
      </c>
      <c r="I108" s="221"/>
      <c r="J108" s="222">
        <f>ROUND(I108*H108,2)</f>
        <v>0</v>
      </c>
      <c r="K108" s="218" t="s">
        <v>19</v>
      </c>
      <c r="L108" s="46"/>
      <c r="M108" s="223" t="s">
        <v>19</v>
      </c>
      <c r="N108" s="224" t="s">
        <v>47</v>
      </c>
      <c r="O108" s="86"/>
      <c r="P108" s="225">
        <f>O108*H108</f>
        <v>0</v>
      </c>
      <c r="Q108" s="225">
        <v>0</v>
      </c>
      <c r="R108" s="225">
        <f>Q108*H108</f>
        <v>0</v>
      </c>
      <c r="S108" s="225">
        <v>0</v>
      </c>
      <c r="T108" s="226">
        <f>S108*H108</f>
        <v>0</v>
      </c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R108" s="227" t="s">
        <v>3614</v>
      </c>
      <c r="AT108" s="227" t="s">
        <v>221</v>
      </c>
      <c r="AU108" s="227" t="s">
        <v>84</v>
      </c>
      <c r="AY108" s="19" t="s">
        <v>219</v>
      </c>
      <c r="BE108" s="228">
        <f>IF(N108="základní",J108,0)</f>
        <v>0</v>
      </c>
      <c r="BF108" s="228">
        <f>IF(N108="snížená",J108,0)</f>
        <v>0</v>
      </c>
      <c r="BG108" s="228">
        <f>IF(N108="zákl. přenesená",J108,0)</f>
        <v>0</v>
      </c>
      <c r="BH108" s="228">
        <f>IF(N108="sníž. přenesená",J108,0)</f>
        <v>0</v>
      </c>
      <c r="BI108" s="228">
        <f>IF(N108="nulová",J108,0)</f>
        <v>0</v>
      </c>
      <c r="BJ108" s="19" t="s">
        <v>84</v>
      </c>
      <c r="BK108" s="228">
        <f>ROUND(I108*H108,2)</f>
        <v>0</v>
      </c>
      <c r="BL108" s="19" t="s">
        <v>3614</v>
      </c>
      <c r="BM108" s="227" t="s">
        <v>3650</v>
      </c>
    </row>
    <row r="109" s="2" customFormat="1">
      <c r="A109" s="40"/>
      <c r="B109" s="41"/>
      <c r="C109" s="42"/>
      <c r="D109" s="229" t="s">
        <v>227</v>
      </c>
      <c r="E109" s="42"/>
      <c r="F109" s="230" t="s">
        <v>3649</v>
      </c>
      <c r="G109" s="42"/>
      <c r="H109" s="42"/>
      <c r="I109" s="231"/>
      <c r="J109" s="42"/>
      <c r="K109" s="42"/>
      <c r="L109" s="46"/>
      <c r="M109" s="232"/>
      <c r="N109" s="233"/>
      <c r="O109" s="86"/>
      <c r="P109" s="86"/>
      <c r="Q109" s="86"/>
      <c r="R109" s="86"/>
      <c r="S109" s="86"/>
      <c r="T109" s="87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T109" s="19" t="s">
        <v>227</v>
      </c>
      <c r="AU109" s="19" t="s">
        <v>84</v>
      </c>
    </row>
    <row r="110" s="2" customFormat="1" ht="16.5" customHeight="1">
      <c r="A110" s="40"/>
      <c r="B110" s="41"/>
      <c r="C110" s="216" t="s">
        <v>334</v>
      </c>
      <c r="D110" s="216" t="s">
        <v>221</v>
      </c>
      <c r="E110" s="217" t="s">
        <v>348</v>
      </c>
      <c r="F110" s="218" t="s">
        <v>3651</v>
      </c>
      <c r="G110" s="219" t="s">
        <v>420</v>
      </c>
      <c r="H110" s="220">
        <v>1</v>
      </c>
      <c r="I110" s="221"/>
      <c r="J110" s="222">
        <f>ROUND(I110*H110,2)</f>
        <v>0</v>
      </c>
      <c r="K110" s="218" t="s">
        <v>19</v>
      </c>
      <c r="L110" s="46"/>
      <c r="M110" s="223" t="s">
        <v>19</v>
      </c>
      <c r="N110" s="224" t="s">
        <v>47</v>
      </c>
      <c r="O110" s="86"/>
      <c r="P110" s="225">
        <f>O110*H110</f>
        <v>0</v>
      </c>
      <c r="Q110" s="225">
        <v>0</v>
      </c>
      <c r="R110" s="225">
        <f>Q110*H110</f>
        <v>0</v>
      </c>
      <c r="S110" s="225">
        <v>0</v>
      </c>
      <c r="T110" s="226">
        <f>S110*H110</f>
        <v>0</v>
      </c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R110" s="227" t="s">
        <v>3614</v>
      </c>
      <c r="AT110" s="227" t="s">
        <v>221</v>
      </c>
      <c r="AU110" s="227" t="s">
        <v>84</v>
      </c>
      <c r="AY110" s="19" t="s">
        <v>219</v>
      </c>
      <c r="BE110" s="228">
        <f>IF(N110="základní",J110,0)</f>
        <v>0</v>
      </c>
      <c r="BF110" s="228">
        <f>IF(N110="snížená",J110,0)</f>
        <v>0</v>
      </c>
      <c r="BG110" s="228">
        <f>IF(N110="zákl. přenesená",J110,0)</f>
        <v>0</v>
      </c>
      <c r="BH110" s="228">
        <f>IF(N110="sníž. přenesená",J110,0)</f>
        <v>0</v>
      </c>
      <c r="BI110" s="228">
        <f>IF(N110="nulová",J110,0)</f>
        <v>0</v>
      </c>
      <c r="BJ110" s="19" t="s">
        <v>84</v>
      </c>
      <c r="BK110" s="228">
        <f>ROUND(I110*H110,2)</f>
        <v>0</v>
      </c>
      <c r="BL110" s="19" t="s">
        <v>3614</v>
      </c>
      <c r="BM110" s="227" t="s">
        <v>3652</v>
      </c>
    </row>
    <row r="111" s="2" customFormat="1">
      <c r="A111" s="40"/>
      <c r="B111" s="41"/>
      <c r="C111" s="42"/>
      <c r="D111" s="229" t="s">
        <v>227</v>
      </c>
      <c r="E111" s="42"/>
      <c r="F111" s="230" t="s">
        <v>3651</v>
      </c>
      <c r="G111" s="42"/>
      <c r="H111" s="42"/>
      <c r="I111" s="231"/>
      <c r="J111" s="42"/>
      <c r="K111" s="42"/>
      <c r="L111" s="46"/>
      <c r="M111" s="232"/>
      <c r="N111" s="233"/>
      <c r="O111" s="86"/>
      <c r="P111" s="86"/>
      <c r="Q111" s="86"/>
      <c r="R111" s="86"/>
      <c r="S111" s="86"/>
      <c r="T111" s="87"/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T111" s="19" t="s">
        <v>227</v>
      </c>
      <c r="AU111" s="19" t="s">
        <v>84</v>
      </c>
    </row>
    <row r="112" s="2" customFormat="1" ht="16.5" customHeight="1">
      <c r="A112" s="40"/>
      <c r="B112" s="41"/>
      <c r="C112" s="216" t="s">
        <v>341</v>
      </c>
      <c r="D112" s="216" t="s">
        <v>221</v>
      </c>
      <c r="E112" s="217" t="s">
        <v>8</v>
      </c>
      <c r="F112" s="218" t="s">
        <v>3653</v>
      </c>
      <c r="G112" s="219" t="s">
        <v>420</v>
      </c>
      <c r="H112" s="220">
        <v>1</v>
      </c>
      <c r="I112" s="221"/>
      <c r="J112" s="222">
        <f>ROUND(I112*H112,2)</f>
        <v>0</v>
      </c>
      <c r="K112" s="218" t="s">
        <v>19</v>
      </c>
      <c r="L112" s="46"/>
      <c r="M112" s="223" t="s">
        <v>19</v>
      </c>
      <c r="N112" s="224" t="s">
        <v>47</v>
      </c>
      <c r="O112" s="86"/>
      <c r="P112" s="225">
        <f>O112*H112</f>
        <v>0</v>
      </c>
      <c r="Q112" s="225">
        <v>0</v>
      </c>
      <c r="R112" s="225">
        <f>Q112*H112</f>
        <v>0</v>
      </c>
      <c r="S112" s="225">
        <v>0</v>
      </c>
      <c r="T112" s="226">
        <f>S112*H112</f>
        <v>0</v>
      </c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R112" s="227" t="s">
        <v>3614</v>
      </c>
      <c r="AT112" s="227" t="s">
        <v>221</v>
      </c>
      <c r="AU112" s="227" t="s">
        <v>84</v>
      </c>
      <c r="AY112" s="19" t="s">
        <v>219</v>
      </c>
      <c r="BE112" s="228">
        <f>IF(N112="základní",J112,0)</f>
        <v>0</v>
      </c>
      <c r="BF112" s="228">
        <f>IF(N112="snížená",J112,0)</f>
        <v>0</v>
      </c>
      <c r="BG112" s="228">
        <f>IF(N112="zákl. přenesená",J112,0)</f>
        <v>0</v>
      </c>
      <c r="BH112" s="228">
        <f>IF(N112="sníž. přenesená",J112,0)</f>
        <v>0</v>
      </c>
      <c r="BI112" s="228">
        <f>IF(N112="nulová",J112,0)</f>
        <v>0</v>
      </c>
      <c r="BJ112" s="19" t="s">
        <v>84</v>
      </c>
      <c r="BK112" s="228">
        <f>ROUND(I112*H112,2)</f>
        <v>0</v>
      </c>
      <c r="BL112" s="19" t="s">
        <v>3614</v>
      </c>
      <c r="BM112" s="227" t="s">
        <v>3654</v>
      </c>
    </row>
    <row r="113" s="2" customFormat="1">
      <c r="A113" s="40"/>
      <c r="B113" s="41"/>
      <c r="C113" s="42"/>
      <c r="D113" s="229" t="s">
        <v>227</v>
      </c>
      <c r="E113" s="42"/>
      <c r="F113" s="230" t="s">
        <v>3653</v>
      </c>
      <c r="G113" s="42"/>
      <c r="H113" s="42"/>
      <c r="I113" s="231"/>
      <c r="J113" s="42"/>
      <c r="K113" s="42"/>
      <c r="L113" s="46"/>
      <c r="M113" s="232"/>
      <c r="N113" s="233"/>
      <c r="O113" s="86"/>
      <c r="P113" s="86"/>
      <c r="Q113" s="86"/>
      <c r="R113" s="86"/>
      <c r="S113" s="86"/>
      <c r="T113" s="87"/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T113" s="19" t="s">
        <v>227</v>
      </c>
      <c r="AU113" s="19" t="s">
        <v>84</v>
      </c>
    </row>
    <row r="114" s="2" customFormat="1" ht="16.5" customHeight="1">
      <c r="A114" s="40"/>
      <c r="B114" s="41"/>
      <c r="C114" s="216" t="s">
        <v>348</v>
      </c>
      <c r="D114" s="216" t="s">
        <v>221</v>
      </c>
      <c r="E114" s="217" t="s">
        <v>369</v>
      </c>
      <c r="F114" s="218" t="s">
        <v>3655</v>
      </c>
      <c r="G114" s="219" t="s">
        <v>420</v>
      </c>
      <c r="H114" s="220">
        <v>1</v>
      </c>
      <c r="I114" s="221"/>
      <c r="J114" s="222">
        <f>ROUND(I114*H114,2)</f>
        <v>0</v>
      </c>
      <c r="K114" s="218" t="s">
        <v>19</v>
      </c>
      <c r="L114" s="46"/>
      <c r="M114" s="223" t="s">
        <v>19</v>
      </c>
      <c r="N114" s="224" t="s">
        <v>47</v>
      </c>
      <c r="O114" s="86"/>
      <c r="P114" s="225">
        <f>O114*H114</f>
        <v>0</v>
      </c>
      <c r="Q114" s="225">
        <v>0</v>
      </c>
      <c r="R114" s="225">
        <f>Q114*H114</f>
        <v>0</v>
      </c>
      <c r="S114" s="225">
        <v>0</v>
      </c>
      <c r="T114" s="226">
        <f>S114*H114</f>
        <v>0</v>
      </c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R114" s="227" t="s">
        <v>3614</v>
      </c>
      <c r="AT114" s="227" t="s">
        <v>221</v>
      </c>
      <c r="AU114" s="227" t="s">
        <v>84</v>
      </c>
      <c r="AY114" s="19" t="s">
        <v>219</v>
      </c>
      <c r="BE114" s="228">
        <f>IF(N114="základní",J114,0)</f>
        <v>0</v>
      </c>
      <c r="BF114" s="228">
        <f>IF(N114="snížená",J114,0)</f>
        <v>0</v>
      </c>
      <c r="BG114" s="228">
        <f>IF(N114="zákl. přenesená",J114,0)</f>
        <v>0</v>
      </c>
      <c r="BH114" s="228">
        <f>IF(N114="sníž. přenesená",J114,0)</f>
        <v>0</v>
      </c>
      <c r="BI114" s="228">
        <f>IF(N114="nulová",J114,0)</f>
        <v>0</v>
      </c>
      <c r="BJ114" s="19" t="s">
        <v>84</v>
      </c>
      <c r="BK114" s="228">
        <f>ROUND(I114*H114,2)</f>
        <v>0</v>
      </c>
      <c r="BL114" s="19" t="s">
        <v>3614</v>
      </c>
      <c r="BM114" s="227" t="s">
        <v>3656</v>
      </c>
    </row>
    <row r="115" s="2" customFormat="1">
      <c r="A115" s="40"/>
      <c r="B115" s="41"/>
      <c r="C115" s="42"/>
      <c r="D115" s="229" t="s">
        <v>227</v>
      </c>
      <c r="E115" s="42"/>
      <c r="F115" s="230" t="s">
        <v>3655</v>
      </c>
      <c r="G115" s="42"/>
      <c r="H115" s="42"/>
      <c r="I115" s="231"/>
      <c r="J115" s="42"/>
      <c r="K115" s="42"/>
      <c r="L115" s="46"/>
      <c r="M115" s="232"/>
      <c r="N115" s="233"/>
      <c r="O115" s="86"/>
      <c r="P115" s="86"/>
      <c r="Q115" s="86"/>
      <c r="R115" s="86"/>
      <c r="S115" s="86"/>
      <c r="T115" s="87"/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T115" s="19" t="s">
        <v>227</v>
      </c>
      <c r="AU115" s="19" t="s">
        <v>84</v>
      </c>
    </row>
    <row r="116" s="2" customFormat="1" ht="33" customHeight="1">
      <c r="A116" s="40"/>
      <c r="B116" s="41"/>
      <c r="C116" s="216" t="s">
        <v>8</v>
      </c>
      <c r="D116" s="216" t="s">
        <v>221</v>
      </c>
      <c r="E116" s="217" t="s">
        <v>376</v>
      </c>
      <c r="F116" s="218" t="s">
        <v>3657</v>
      </c>
      <c r="G116" s="219" t="s">
        <v>420</v>
      </c>
      <c r="H116" s="220">
        <v>1</v>
      </c>
      <c r="I116" s="221"/>
      <c r="J116" s="222">
        <f>ROUND(I116*H116,2)</f>
        <v>0</v>
      </c>
      <c r="K116" s="218" t="s">
        <v>19</v>
      </c>
      <c r="L116" s="46"/>
      <c r="M116" s="223" t="s">
        <v>19</v>
      </c>
      <c r="N116" s="224" t="s">
        <v>47</v>
      </c>
      <c r="O116" s="86"/>
      <c r="P116" s="225">
        <f>O116*H116</f>
        <v>0</v>
      </c>
      <c r="Q116" s="225">
        <v>0</v>
      </c>
      <c r="R116" s="225">
        <f>Q116*H116</f>
        <v>0</v>
      </c>
      <c r="S116" s="225">
        <v>0</v>
      </c>
      <c r="T116" s="226">
        <f>S116*H116</f>
        <v>0</v>
      </c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R116" s="227" t="s">
        <v>3614</v>
      </c>
      <c r="AT116" s="227" t="s">
        <v>221</v>
      </c>
      <c r="AU116" s="227" t="s">
        <v>84</v>
      </c>
      <c r="AY116" s="19" t="s">
        <v>219</v>
      </c>
      <c r="BE116" s="228">
        <f>IF(N116="základní",J116,0)</f>
        <v>0</v>
      </c>
      <c r="BF116" s="228">
        <f>IF(N116="snížená",J116,0)</f>
        <v>0</v>
      </c>
      <c r="BG116" s="228">
        <f>IF(N116="zákl. přenesená",J116,0)</f>
        <v>0</v>
      </c>
      <c r="BH116" s="228">
        <f>IF(N116="sníž. přenesená",J116,0)</f>
        <v>0</v>
      </c>
      <c r="BI116" s="228">
        <f>IF(N116="nulová",J116,0)</f>
        <v>0</v>
      </c>
      <c r="BJ116" s="19" t="s">
        <v>84</v>
      </c>
      <c r="BK116" s="228">
        <f>ROUND(I116*H116,2)</f>
        <v>0</v>
      </c>
      <c r="BL116" s="19" t="s">
        <v>3614</v>
      </c>
      <c r="BM116" s="227" t="s">
        <v>3658</v>
      </c>
    </row>
    <row r="117" s="2" customFormat="1">
      <c r="A117" s="40"/>
      <c r="B117" s="41"/>
      <c r="C117" s="42"/>
      <c r="D117" s="229" t="s">
        <v>227</v>
      </c>
      <c r="E117" s="42"/>
      <c r="F117" s="230" t="s">
        <v>3659</v>
      </c>
      <c r="G117" s="42"/>
      <c r="H117" s="42"/>
      <c r="I117" s="231"/>
      <c r="J117" s="42"/>
      <c r="K117" s="42"/>
      <c r="L117" s="46"/>
      <c r="M117" s="232"/>
      <c r="N117" s="233"/>
      <c r="O117" s="86"/>
      <c r="P117" s="86"/>
      <c r="Q117" s="86"/>
      <c r="R117" s="86"/>
      <c r="S117" s="86"/>
      <c r="T117" s="87"/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T117" s="19" t="s">
        <v>227</v>
      </c>
      <c r="AU117" s="19" t="s">
        <v>84</v>
      </c>
    </row>
    <row r="118" s="2" customFormat="1" ht="16.5" customHeight="1">
      <c r="A118" s="40"/>
      <c r="B118" s="41"/>
      <c r="C118" s="216" t="s">
        <v>369</v>
      </c>
      <c r="D118" s="216" t="s">
        <v>221</v>
      </c>
      <c r="E118" s="217" t="s">
        <v>385</v>
      </c>
      <c r="F118" s="218" t="s">
        <v>3660</v>
      </c>
      <c r="G118" s="219" t="s">
        <v>420</v>
      </c>
      <c r="H118" s="220">
        <v>1</v>
      </c>
      <c r="I118" s="221"/>
      <c r="J118" s="222">
        <f>ROUND(I118*H118,2)</f>
        <v>0</v>
      </c>
      <c r="K118" s="218" t="s">
        <v>19</v>
      </c>
      <c r="L118" s="46"/>
      <c r="M118" s="223" t="s">
        <v>19</v>
      </c>
      <c r="N118" s="224" t="s">
        <v>47</v>
      </c>
      <c r="O118" s="86"/>
      <c r="P118" s="225">
        <f>O118*H118</f>
        <v>0</v>
      </c>
      <c r="Q118" s="225">
        <v>0</v>
      </c>
      <c r="R118" s="225">
        <f>Q118*H118</f>
        <v>0</v>
      </c>
      <c r="S118" s="225">
        <v>0</v>
      </c>
      <c r="T118" s="226">
        <f>S118*H118</f>
        <v>0</v>
      </c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R118" s="227" t="s">
        <v>3614</v>
      </c>
      <c r="AT118" s="227" t="s">
        <v>221</v>
      </c>
      <c r="AU118" s="227" t="s">
        <v>84</v>
      </c>
      <c r="AY118" s="19" t="s">
        <v>219</v>
      </c>
      <c r="BE118" s="228">
        <f>IF(N118="základní",J118,0)</f>
        <v>0</v>
      </c>
      <c r="BF118" s="228">
        <f>IF(N118="snížená",J118,0)</f>
        <v>0</v>
      </c>
      <c r="BG118" s="228">
        <f>IF(N118="zákl. přenesená",J118,0)</f>
        <v>0</v>
      </c>
      <c r="BH118" s="228">
        <f>IF(N118="sníž. přenesená",J118,0)</f>
        <v>0</v>
      </c>
      <c r="BI118" s="228">
        <f>IF(N118="nulová",J118,0)</f>
        <v>0</v>
      </c>
      <c r="BJ118" s="19" t="s">
        <v>84</v>
      </c>
      <c r="BK118" s="228">
        <f>ROUND(I118*H118,2)</f>
        <v>0</v>
      </c>
      <c r="BL118" s="19" t="s">
        <v>3614</v>
      </c>
      <c r="BM118" s="227" t="s">
        <v>3661</v>
      </c>
    </row>
    <row r="119" s="2" customFormat="1">
      <c r="A119" s="40"/>
      <c r="B119" s="41"/>
      <c r="C119" s="42"/>
      <c r="D119" s="229" t="s">
        <v>227</v>
      </c>
      <c r="E119" s="42"/>
      <c r="F119" s="230" t="s">
        <v>3660</v>
      </c>
      <c r="G119" s="42"/>
      <c r="H119" s="42"/>
      <c r="I119" s="231"/>
      <c r="J119" s="42"/>
      <c r="K119" s="42"/>
      <c r="L119" s="46"/>
      <c r="M119" s="232"/>
      <c r="N119" s="233"/>
      <c r="O119" s="86"/>
      <c r="P119" s="86"/>
      <c r="Q119" s="86"/>
      <c r="R119" s="86"/>
      <c r="S119" s="86"/>
      <c r="T119" s="87"/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T119" s="19" t="s">
        <v>227</v>
      </c>
      <c r="AU119" s="19" t="s">
        <v>84</v>
      </c>
    </row>
    <row r="120" s="2" customFormat="1" ht="16.5" customHeight="1">
      <c r="A120" s="40"/>
      <c r="B120" s="41"/>
      <c r="C120" s="216" t="s">
        <v>376</v>
      </c>
      <c r="D120" s="216" t="s">
        <v>221</v>
      </c>
      <c r="E120" s="217" t="s">
        <v>410</v>
      </c>
      <c r="F120" s="218" t="s">
        <v>3662</v>
      </c>
      <c r="G120" s="219" t="s">
        <v>420</v>
      </c>
      <c r="H120" s="220">
        <v>1</v>
      </c>
      <c r="I120" s="221"/>
      <c r="J120" s="222">
        <f>ROUND(I120*H120,2)</f>
        <v>0</v>
      </c>
      <c r="K120" s="218" t="s">
        <v>19</v>
      </c>
      <c r="L120" s="46"/>
      <c r="M120" s="223" t="s">
        <v>19</v>
      </c>
      <c r="N120" s="224" t="s">
        <v>47</v>
      </c>
      <c r="O120" s="86"/>
      <c r="P120" s="225">
        <f>O120*H120</f>
        <v>0</v>
      </c>
      <c r="Q120" s="225">
        <v>0</v>
      </c>
      <c r="R120" s="225">
        <f>Q120*H120</f>
        <v>0</v>
      </c>
      <c r="S120" s="225">
        <v>0</v>
      </c>
      <c r="T120" s="226">
        <f>S120*H120</f>
        <v>0</v>
      </c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R120" s="227" t="s">
        <v>3614</v>
      </c>
      <c r="AT120" s="227" t="s">
        <v>221</v>
      </c>
      <c r="AU120" s="227" t="s">
        <v>84</v>
      </c>
      <c r="AY120" s="19" t="s">
        <v>219</v>
      </c>
      <c r="BE120" s="228">
        <f>IF(N120="základní",J120,0)</f>
        <v>0</v>
      </c>
      <c r="BF120" s="228">
        <f>IF(N120="snížená",J120,0)</f>
        <v>0</v>
      </c>
      <c r="BG120" s="228">
        <f>IF(N120="zákl. přenesená",J120,0)</f>
        <v>0</v>
      </c>
      <c r="BH120" s="228">
        <f>IF(N120="sníž. přenesená",J120,0)</f>
        <v>0</v>
      </c>
      <c r="BI120" s="228">
        <f>IF(N120="nulová",J120,0)</f>
        <v>0</v>
      </c>
      <c r="BJ120" s="19" t="s">
        <v>84</v>
      </c>
      <c r="BK120" s="228">
        <f>ROUND(I120*H120,2)</f>
        <v>0</v>
      </c>
      <c r="BL120" s="19" t="s">
        <v>3614</v>
      </c>
      <c r="BM120" s="227" t="s">
        <v>3663</v>
      </c>
    </row>
    <row r="121" s="2" customFormat="1">
      <c r="A121" s="40"/>
      <c r="B121" s="41"/>
      <c r="C121" s="42"/>
      <c r="D121" s="229" t="s">
        <v>227</v>
      </c>
      <c r="E121" s="42"/>
      <c r="F121" s="230" t="s">
        <v>3664</v>
      </c>
      <c r="G121" s="42"/>
      <c r="H121" s="42"/>
      <c r="I121" s="231"/>
      <c r="J121" s="42"/>
      <c r="K121" s="42"/>
      <c r="L121" s="46"/>
      <c r="M121" s="232"/>
      <c r="N121" s="233"/>
      <c r="O121" s="86"/>
      <c r="P121" s="86"/>
      <c r="Q121" s="86"/>
      <c r="R121" s="86"/>
      <c r="S121" s="86"/>
      <c r="T121" s="87"/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T121" s="19" t="s">
        <v>227</v>
      </c>
      <c r="AU121" s="19" t="s">
        <v>84</v>
      </c>
    </row>
    <row r="122" s="2" customFormat="1" ht="16.5" customHeight="1">
      <c r="A122" s="40"/>
      <c r="B122" s="41"/>
      <c r="C122" s="216" t="s">
        <v>385</v>
      </c>
      <c r="D122" s="216" t="s">
        <v>221</v>
      </c>
      <c r="E122" s="217" t="s">
        <v>7</v>
      </c>
      <c r="F122" s="218" t="s">
        <v>3665</v>
      </c>
      <c r="G122" s="219" t="s">
        <v>420</v>
      </c>
      <c r="H122" s="220">
        <v>1</v>
      </c>
      <c r="I122" s="221"/>
      <c r="J122" s="222">
        <f>ROUND(I122*H122,2)</f>
        <v>0</v>
      </c>
      <c r="K122" s="218" t="s">
        <v>19</v>
      </c>
      <c r="L122" s="46"/>
      <c r="M122" s="223" t="s">
        <v>19</v>
      </c>
      <c r="N122" s="224" t="s">
        <v>47</v>
      </c>
      <c r="O122" s="86"/>
      <c r="P122" s="225">
        <f>O122*H122</f>
        <v>0</v>
      </c>
      <c r="Q122" s="225">
        <v>0</v>
      </c>
      <c r="R122" s="225">
        <f>Q122*H122</f>
        <v>0</v>
      </c>
      <c r="S122" s="225">
        <v>0</v>
      </c>
      <c r="T122" s="226">
        <f>S122*H122</f>
        <v>0</v>
      </c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R122" s="227" t="s">
        <v>3614</v>
      </c>
      <c r="AT122" s="227" t="s">
        <v>221</v>
      </c>
      <c r="AU122" s="227" t="s">
        <v>84</v>
      </c>
      <c r="AY122" s="19" t="s">
        <v>219</v>
      </c>
      <c r="BE122" s="228">
        <f>IF(N122="základní",J122,0)</f>
        <v>0</v>
      </c>
      <c r="BF122" s="228">
        <f>IF(N122="snížená",J122,0)</f>
        <v>0</v>
      </c>
      <c r="BG122" s="228">
        <f>IF(N122="zákl. přenesená",J122,0)</f>
        <v>0</v>
      </c>
      <c r="BH122" s="228">
        <f>IF(N122="sníž. přenesená",J122,0)</f>
        <v>0</v>
      </c>
      <c r="BI122" s="228">
        <f>IF(N122="nulová",J122,0)</f>
        <v>0</v>
      </c>
      <c r="BJ122" s="19" t="s">
        <v>84</v>
      </c>
      <c r="BK122" s="228">
        <f>ROUND(I122*H122,2)</f>
        <v>0</v>
      </c>
      <c r="BL122" s="19" t="s">
        <v>3614</v>
      </c>
      <c r="BM122" s="227" t="s">
        <v>3666</v>
      </c>
    </row>
    <row r="123" s="2" customFormat="1">
      <c r="A123" s="40"/>
      <c r="B123" s="41"/>
      <c r="C123" s="42"/>
      <c r="D123" s="229" t="s">
        <v>227</v>
      </c>
      <c r="E123" s="42"/>
      <c r="F123" s="230" t="s">
        <v>3665</v>
      </c>
      <c r="G123" s="42"/>
      <c r="H123" s="42"/>
      <c r="I123" s="231"/>
      <c r="J123" s="42"/>
      <c r="K123" s="42"/>
      <c r="L123" s="46"/>
      <c r="M123" s="232"/>
      <c r="N123" s="233"/>
      <c r="O123" s="86"/>
      <c r="P123" s="86"/>
      <c r="Q123" s="86"/>
      <c r="R123" s="86"/>
      <c r="S123" s="86"/>
      <c r="T123" s="87"/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T123" s="19" t="s">
        <v>227</v>
      </c>
      <c r="AU123" s="19" t="s">
        <v>84</v>
      </c>
    </row>
    <row r="124" s="2" customFormat="1" ht="16.5" customHeight="1">
      <c r="A124" s="40"/>
      <c r="B124" s="41"/>
      <c r="C124" s="216" t="s">
        <v>392</v>
      </c>
      <c r="D124" s="216" t="s">
        <v>221</v>
      </c>
      <c r="E124" s="217" t="s">
        <v>423</v>
      </c>
      <c r="F124" s="218" t="s">
        <v>3667</v>
      </c>
      <c r="G124" s="219" t="s">
        <v>420</v>
      </c>
      <c r="H124" s="220">
        <v>1</v>
      </c>
      <c r="I124" s="221"/>
      <c r="J124" s="222">
        <f>ROUND(I124*H124,2)</f>
        <v>0</v>
      </c>
      <c r="K124" s="218" t="s">
        <v>19</v>
      </c>
      <c r="L124" s="46"/>
      <c r="M124" s="223" t="s">
        <v>19</v>
      </c>
      <c r="N124" s="224" t="s">
        <v>47</v>
      </c>
      <c r="O124" s="86"/>
      <c r="P124" s="225">
        <f>O124*H124</f>
        <v>0</v>
      </c>
      <c r="Q124" s="225">
        <v>0</v>
      </c>
      <c r="R124" s="225">
        <f>Q124*H124</f>
        <v>0</v>
      </c>
      <c r="S124" s="225">
        <v>0</v>
      </c>
      <c r="T124" s="226">
        <f>S124*H124</f>
        <v>0</v>
      </c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R124" s="227" t="s">
        <v>3614</v>
      </c>
      <c r="AT124" s="227" t="s">
        <v>221</v>
      </c>
      <c r="AU124" s="227" t="s">
        <v>84</v>
      </c>
      <c r="AY124" s="19" t="s">
        <v>219</v>
      </c>
      <c r="BE124" s="228">
        <f>IF(N124="základní",J124,0)</f>
        <v>0</v>
      </c>
      <c r="BF124" s="228">
        <f>IF(N124="snížená",J124,0)</f>
        <v>0</v>
      </c>
      <c r="BG124" s="228">
        <f>IF(N124="zákl. přenesená",J124,0)</f>
        <v>0</v>
      </c>
      <c r="BH124" s="228">
        <f>IF(N124="sníž. přenesená",J124,0)</f>
        <v>0</v>
      </c>
      <c r="BI124" s="228">
        <f>IF(N124="nulová",J124,0)</f>
        <v>0</v>
      </c>
      <c r="BJ124" s="19" t="s">
        <v>84</v>
      </c>
      <c r="BK124" s="228">
        <f>ROUND(I124*H124,2)</f>
        <v>0</v>
      </c>
      <c r="BL124" s="19" t="s">
        <v>3614</v>
      </c>
      <c r="BM124" s="227" t="s">
        <v>3668</v>
      </c>
    </row>
    <row r="125" s="2" customFormat="1">
      <c r="A125" s="40"/>
      <c r="B125" s="41"/>
      <c r="C125" s="42"/>
      <c r="D125" s="229" t="s">
        <v>227</v>
      </c>
      <c r="E125" s="42"/>
      <c r="F125" s="230" t="s">
        <v>3669</v>
      </c>
      <c r="G125" s="42"/>
      <c r="H125" s="42"/>
      <c r="I125" s="231"/>
      <c r="J125" s="42"/>
      <c r="K125" s="42"/>
      <c r="L125" s="46"/>
      <c r="M125" s="232"/>
      <c r="N125" s="233"/>
      <c r="O125" s="86"/>
      <c r="P125" s="86"/>
      <c r="Q125" s="86"/>
      <c r="R125" s="86"/>
      <c r="S125" s="86"/>
      <c r="T125" s="87"/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T125" s="19" t="s">
        <v>227</v>
      </c>
      <c r="AU125" s="19" t="s">
        <v>84</v>
      </c>
    </row>
    <row r="126" s="2" customFormat="1" ht="16.5" customHeight="1">
      <c r="A126" s="40"/>
      <c r="B126" s="41"/>
      <c r="C126" s="216" t="s">
        <v>410</v>
      </c>
      <c r="D126" s="216" t="s">
        <v>221</v>
      </c>
      <c r="E126" s="217" t="s">
        <v>432</v>
      </c>
      <c r="F126" s="218" t="s">
        <v>3670</v>
      </c>
      <c r="G126" s="219" t="s">
        <v>420</v>
      </c>
      <c r="H126" s="220">
        <v>1</v>
      </c>
      <c r="I126" s="221"/>
      <c r="J126" s="222">
        <f>ROUND(I126*H126,2)</f>
        <v>0</v>
      </c>
      <c r="K126" s="218" t="s">
        <v>19</v>
      </c>
      <c r="L126" s="46"/>
      <c r="M126" s="223" t="s">
        <v>19</v>
      </c>
      <c r="N126" s="224" t="s">
        <v>47</v>
      </c>
      <c r="O126" s="86"/>
      <c r="P126" s="225">
        <f>O126*H126</f>
        <v>0</v>
      </c>
      <c r="Q126" s="225">
        <v>0</v>
      </c>
      <c r="R126" s="225">
        <f>Q126*H126</f>
        <v>0</v>
      </c>
      <c r="S126" s="225">
        <v>0</v>
      </c>
      <c r="T126" s="226">
        <f>S126*H126</f>
        <v>0</v>
      </c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R126" s="227" t="s">
        <v>3614</v>
      </c>
      <c r="AT126" s="227" t="s">
        <v>221</v>
      </c>
      <c r="AU126" s="227" t="s">
        <v>84</v>
      </c>
      <c r="AY126" s="19" t="s">
        <v>219</v>
      </c>
      <c r="BE126" s="228">
        <f>IF(N126="základní",J126,0)</f>
        <v>0</v>
      </c>
      <c r="BF126" s="228">
        <f>IF(N126="snížená",J126,0)</f>
        <v>0</v>
      </c>
      <c r="BG126" s="228">
        <f>IF(N126="zákl. přenesená",J126,0)</f>
        <v>0</v>
      </c>
      <c r="BH126" s="228">
        <f>IF(N126="sníž. přenesená",J126,0)</f>
        <v>0</v>
      </c>
      <c r="BI126" s="228">
        <f>IF(N126="nulová",J126,0)</f>
        <v>0</v>
      </c>
      <c r="BJ126" s="19" t="s">
        <v>84</v>
      </c>
      <c r="BK126" s="228">
        <f>ROUND(I126*H126,2)</f>
        <v>0</v>
      </c>
      <c r="BL126" s="19" t="s">
        <v>3614</v>
      </c>
      <c r="BM126" s="227" t="s">
        <v>3671</v>
      </c>
    </row>
    <row r="127" s="2" customFormat="1">
      <c r="A127" s="40"/>
      <c r="B127" s="41"/>
      <c r="C127" s="42"/>
      <c r="D127" s="229" t="s">
        <v>227</v>
      </c>
      <c r="E127" s="42"/>
      <c r="F127" s="230" t="s">
        <v>3672</v>
      </c>
      <c r="G127" s="42"/>
      <c r="H127" s="42"/>
      <c r="I127" s="231"/>
      <c r="J127" s="42"/>
      <c r="K127" s="42"/>
      <c r="L127" s="46"/>
      <c r="M127" s="232"/>
      <c r="N127" s="233"/>
      <c r="O127" s="86"/>
      <c r="P127" s="86"/>
      <c r="Q127" s="86"/>
      <c r="R127" s="86"/>
      <c r="S127" s="86"/>
      <c r="T127" s="87"/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T127" s="19" t="s">
        <v>227</v>
      </c>
      <c r="AU127" s="19" t="s">
        <v>84</v>
      </c>
    </row>
    <row r="128" s="2" customFormat="1" ht="16.5" customHeight="1">
      <c r="A128" s="40"/>
      <c r="B128" s="41"/>
      <c r="C128" s="216" t="s">
        <v>7</v>
      </c>
      <c r="D128" s="216" t="s">
        <v>221</v>
      </c>
      <c r="E128" s="217" t="s">
        <v>439</v>
      </c>
      <c r="F128" s="218" t="s">
        <v>3673</v>
      </c>
      <c r="G128" s="219" t="s">
        <v>420</v>
      </c>
      <c r="H128" s="220">
        <v>1</v>
      </c>
      <c r="I128" s="221"/>
      <c r="J128" s="222">
        <f>ROUND(I128*H128,2)</f>
        <v>0</v>
      </c>
      <c r="K128" s="218" t="s">
        <v>19</v>
      </c>
      <c r="L128" s="46"/>
      <c r="M128" s="223" t="s">
        <v>19</v>
      </c>
      <c r="N128" s="224" t="s">
        <v>47</v>
      </c>
      <c r="O128" s="86"/>
      <c r="P128" s="225">
        <f>O128*H128</f>
        <v>0</v>
      </c>
      <c r="Q128" s="225">
        <v>0</v>
      </c>
      <c r="R128" s="225">
        <f>Q128*H128</f>
        <v>0</v>
      </c>
      <c r="S128" s="225">
        <v>0</v>
      </c>
      <c r="T128" s="226">
        <f>S128*H128</f>
        <v>0</v>
      </c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R128" s="227" t="s">
        <v>3614</v>
      </c>
      <c r="AT128" s="227" t="s">
        <v>221</v>
      </c>
      <c r="AU128" s="227" t="s">
        <v>84</v>
      </c>
      <c r="AY128" s="19" t="s">
        <v>219</v>
      </c>
      <c r="BE128" s="228">
        <f>IF(N128="základní",J128,0)</f>
        <v>0</v>
      </c>
      <c r="BF128" s="228">
        <f>IF(N128="snížená",J128,0)</f>
        <v>0</v>
      </c>
      <c r="BG128" s="228">
        <f>IF(N128="zákl. přenesená",J128,0)</f>
        <v>0</v>
      </c>
      <c r="BH128" s="228">
        <f>IF(N128="sníž. přenesená",J128,0)</f>
        <v>0</v>
      </c>
      <c r="BI128" s="228">
        <f>IF(N128="nulová",J128,0)</f>
        <v>0</v>
      </c>
      <c r="BJ128" s="19" t="s">
        <v>84</v>
      </c>
      <c r="BK128" s="228">
        <f>ROUND(I128*H128,2)</f>
        <v>0</v>
      </c>
      <c r="BL128" s="19" t="s">
        <v>3614</v>
      </c>
      <c r="BM128" s="227" t="s">
        <v>3674</v>
      </c>
    </row>
    <row r="129" s="2" customFormat="1">
      <c r="A129" s="40"/>
      <c r="B129" s="41"/>
      <c r="C129" s="42"/>
      <c r="D129" s="229" t="s">
        <v>227</v>
      </c>
      <c r="E129" s="42"/>
      <c r="F129" s="230" t="s">
        <v>3673</v>
      </c>
      <c r="G129" s="42"/>
      <c r="H129" s="42"/>
      <c r="I129" s="231"/>
      <c r="J129" s="42"/>
      <c r="K129" s="42"/>
      <c r="L129" s="46"/>
      <c r="M129" s="232"/>
      <c r="N129" s="233"/>
      <c r="O129" s="86"/>
      <c r="P129" s="86"/>
      <c r="Q129" s="86"/>
      <c r="R129" s="86"/>
      <c r="S129" s="86"/>
      <c r="T129" s="87"/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T129" s="19" t="s">
        <v>227</v>
      </c>
      <c r="AU129" s="19" t="s">
        <v>84</v>
      </c>
    </row>
    <row r="130" s="2" customFormat="1" ht="16.5" customHeight="1">
      <c r="A130" s="40"/>
      <c r="B130" s="41"/>
      <c r="C130" s="216" t="s">
        <v>423</v>
      </c>
      <c r="D130" s="216" t="s">
        <v>221</v>
      </c>
      <c r="E130" s="217" t="s">
        <v>444</v>
      </c>
      <c r="F130" s="218" t="s">
        <v>3675</v>
      </c>
      <c r="G130" s="219" t="s">
        <v>420</v>
      </c>
      <c r="H130" s="220">
        <v>1</v>
      </c>
      <c r="I130" s="221"/>
      <c r="J130" s="222">
        <f>ROUND(I130*H130,2)</f>
        <v>0</v>
      </c>
      <c r="K130" s="218" t="s">
        <v>19</v>
      </c>
      <c r="L130" s="46"/>
      <c r="M130" s="223" t="s">
        <v>19</v>
      </c>
      <c r="N130" s="224" t="s">
        <v>47</v>
      </c>
      <c r="O130" s="86"/>
      <c r="P130" s="225">
        <f>O130*H130</f>
        <v>0</v>
      </c>
      <c r="Q130" s="225">
        <v>0</v>
      </c>
      <c r="R130" s="225">
        <f>Q130*H130</f>
        <v>0</v>
      </c>
      <c r="S130" s="225">
        <v>0</v>
      </c>
      <c r="T130" s="226">
        <f>S130*H130</f>
        <v>0</v>
      </c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R130" s="227" t="s">
        <v>3614</v>
      </c>
      <c r="AT130" s="227" t="s">
        <v>221</v>
      </c>
      <c r="AU130" s="227" t="s">
        <v>84</v>
      </c>
      <c r="AY130" s="19" t="s">
        <v>219</v>
      </c>
      <c r="BE130" s="228">
        <f>IF(N130="základní",J130,0)</f>
        <v>0</v>
      </c>
      <c r="BF130" s="228">
        <f>IF(N130="snížená",J130,0)</f>
        <v>0</v>
      </c>
      <c r="BG130" s="228">
        <f>IF(N130="zákl. přenesená",J130,0)</f>
        <v>0</v>
      </c>
      <c r="BH130" s="228">
        <f>IF(N130="sníž. přenesená",J130,0)</f>
        <v>0</v>
      </c>
      <c r="BI130" s="228">
        <f>IF(N130="nulová",J130,0)</f>
        <v>0</v>
      </c>
      <c r="BJ130" s="19" t="s">
        <v>84</v>
      </c>
      <c r="BK130" s="228">
        <f>ROUND(I130*H130,2)</f>
        <v>0</v>
      </c>
      <c r="BL130" s="19" t="s">
        <v>3614</v>
      </c>
      <c r="BM130" s="227" t="s">
        <v>3676</v>
      </c>
    </row>
    <row r="131" s="2" customFormat="1">
      <c r="A131" s="40"/>
      <c r="B131" s="41"/>
      <c r="C131" s="42"/>
      <c r="D131" s="229" t="s">
        <v>227</v>
      </c>
      <c r="E131" s="42"/>
      <c r="F131" s="230" t="s">
        <v>3677</v>
      </c>
      <c r="G131" s="42"/>
      <c r="H131" s="42"/>
      <c r="I131" s="231"/>
      <c r="J131" s="42"/>
      <c r="K131" s="42"/>
      <c r="L131" s="46"/>
      <c r="M131" s="232"/>
      <c r="N131" s="233"/>
      <c r="O131" s="86"/>
      <c r="P131" s="86"/>
      <c r="Q131" s="86"/>
      <c r="R131" s="86"/>
      <c r="S131" s="86"/>
      <c r="T131" s="87"/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T131" s="19" t="s">
        <v>227</v>
      </c>
      <c r="AU131" s="19" t="s">
        <v>84</v>
      </c>
    </row>
    <row r="132" s="2" customFormat="1" ht="16.5" customHeight="1">
      <c r="A132" s="40"/>
      <c r="B132" s="41"/>
      <c r="C132" s="216" t="s">
        <v>432</v>
      </c>
      <c r="D132" s="216" t="s">
        <v>221</v>
      </c>
      <c r="E132" s="217" t="s">
        <v>3678</v>
      </c>
      <c r="F132" s="218" t="s">
        <v>3679</v>
      </c>
      <c r="G132" s="219" t="s">
        <v>517</v>
      </c>
      <c r="H132" s="220">
        <v>8</v>
      </c>
      <c r="I132" s="221"/>
      <c r="J132" s="222">
        <f>ROUND(I132*H132,2)</f>
        <v>0</v>
      </c>
      <c r="K132" s="218" t="s">
        <v>19</v>
      </c>
      <c r="L132" s="46"/>
      <c r="M132" s="223" t="s">
        <v>19</v>
      </c>
      <c r="N132" s="224" t="s">
        <v>47</v>
      </c>
      <c r="O132" s="86"/>
      <c r="P132" s="225">
        <f>O132*H132</f>
        <v>0</v>
      </c>
      <c r="Q132" s="225">
        <v>0</v>
      </c>
      <c r="R132" s="225">
        <f>Q132*H132</f>
        <v>0</v>
      </c>
      <c r="S132" s="225">
        <v>0</v>
      </c>
      <c r="T132" s="226">
        <f>S132*H132</f>
        <v>0</v>
      </c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R132" s="227" t="s">
        <v>225</v>
      </c>
      <c r="AT132" s="227" t="s">
        <v>221</v>
      </c>
      <c r="AU132" s="227" t="s">
        <v>84</v>
      </c>
      <c r="AY132" s="19" t="s">
        <v>219</v>
      </c>
      <c r="BE132" s="228">
        <f>IF(N132="základní",J132,0)</f>
        <v>0</v>
      </c>
      <c r="BF132" s="228">
        <f>IF(N132="snížená",J132,0)</f>
        <v>0</v>
      </c>
      <c r="BG132" s="228">
        <f>IF(N132="zákl. přenesená",J132,0)</f>
        <v>0</v>
      </c>
      <c r="BH132" s="228">
        <f>IF(N132="sníž. přenesená",J132,0)</f>
        <v>0</v>
      </c>
      <c r="BI132" s="228">
        <f>IF(N132="nulová",J132,0)</f>
        <v>0</v>
      </c>
      <c r="BJ132" s="19" t="s">
        <v>84</v>
      </c>
      <c r="BK132" s="228">
        <f>ROUND(I132*H132,2)</f>
        <v>0</v>
      </c>
      <c r="BL132" s="19" t="s">
        <v>225</v>
      </c>
      <c r="BM132" s="227" t="s">
        <v>3680</v>
      </c>
    </row>
    <row r="133" s="2" customFormat="1">
      <c r="A133" s="40"/>
      <c r="B133" s="41"/>
      <c r="C133" s="42"/>
      <c r="D133" s="229" t="s">
        <v>227</v>
      </c>
      <c r="E133" s="42"/>
      <c r="F133" s="230" t="s">
        <v>3679</v>
      </c>
      <c r="G133" s="42"/>
      <c r="H133" s="42"/>
      <c r="I133" s="231"/>
      <c r="J133" s="42"/>
      <c r="K133" s="42"/>
      <c r="L133" s="46"/>
      <c r="M133" s="232"/>
      <c r="N133" s="233"/>
      <c r="O133" s="86"/>
      <c r="P133" s="86"/>
      <c r="Q133" s="86"/>
      <c r="R133" s="86"/>
      <c r="S133" s="86"/>
      <c r="T133" s="87"/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T133" s="19" t="s">
        <v>227</v>
      </c>
      <c r="AU133" s="19" t="s">
        <v>84</v>
      </c>
    </row>
    <row r="134" s="2" customFormat="1" ht="16.5" customHeight="1">
      <c r="A134" s="40"/>
      <c r="B134" s="41"/>
      <c r="C134" s="216" t="s">
        <v>439</v>
      </c>
      <c r="D134" s="216" t="s">
        <v>221</v>
      </c>
      <c r="E134" s="217" t="s">
        <v>3681</v>
      </c>
      <c r="F134" s="218" t="s">
        <v>3682</v>
      </c>
      <c r="G134" s="219" t="s">
        <v>420</v>
      </c>
      <c r="H134" s="220">
        <v>1</v>
      </c>
      <c r="I134" s="221"/>
      <c r="J134" s="222">
        <f>ROUND(I134*H134,2)</f>
        <v>0</v>
      </c>
      <c r="K134" s="218" t="s">
        <v>19</v>
      </c>
      <c r="L134" s="46"/>
      <c r="M134" s="223" t="s">
        <v>19</v>
      </c>
      <c r="N134" s="224" t="s">
        <v>47</v>
      </c>
      <c r="O134" s="86"/>
      <c r="P134" s="225">
        <f>O134*H134</f>
        <v>0</v>
      </c>
      <c r="Q134" s="225">
        <v>0</v>
      </c>
      <c r="R134" s="225">
        <f>Q134*H134</f>
        <v>0</v>
      </c>
      <c r="S134" s="225">
        <v>0</v>
      </c>
      <c r="T134" s="226">
        <f>S134*H134</f>
        <v>0</v>
      </c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R134" s="227" t="s">
        <v>3614</v>
      </c>
      <c r="AT134" s="227" t="s">
        <v>221</v>
      </c>
      <c r="AU134" s="227" t="s">
        <v>84</v>
      </c>
      <c r="AY134" s="19" t="s">
        <v>219</v>
      </c>
      <c r="BE134" s="228">
        <f>IF(N134="základní",J134,0)</f>
        <v>0</v>
      </c>
      <c r="BF134" s="228">
        <f>IF(N134="snížená",J134,0)</f>
        <v>0</v>
      </c>
      <c r="BG134" s="228">
        <f>IF(N134="zákl. přenesená",J134,0)</f>
        <v>0</v>
      </c>
      <c r="BH134" s="228">
        <f>IF(N134="sníž. přenesená",J134,0)</f>
        <v>0</v>
      </c>
      <c r="BI134" s="228">
        <f>IF(N134="nulová",J134,0)</f>
        <v>0</v>
      </c>
      <c r="BJ134" s="19" t="s">
        <v>84</v>
      </c>
      <c r="BK134" s="228">
        <f>ROUND(I134*H134,2)</f>
        <v>0</v>
      </c>
      <c r="BL134" s="19" t="s">
        <v>3614</v>
      </c>
      <c r="BM134" s="227" t="s">
        <v>3683</v>
      </c>
    </row>
    <row r="135" s="2" customFormat="1">
      <c r="A135" s="40"/>
      <c r="B135" s="41"/>
      <c r="C135" s="42"/>
      <c r="D135" s="229" t="s">
        <v>227</v>
      </c>
      <c r="E135" s="42"/>
      <c r="F135" s="230" t="s">
        <v>3682</v>
      </c>
      <c r="G135" s="42"/>
      <c r="H135" s="42"/>
      <c r="I135" s="231"/>
      <c r="J135" s="42"/>
      <c r="K135" s="42"/>
      <c r="L135" s="46"/>
      <c r="M135" s="232"/>
      <c r="N135" s="233"/>
      <c r="O135" s="86"/>
      <c r="P135" s="86"/>
      <c r="Q135" s="86"/>
      <c r="R135" s="86"/>
      <c r="S135" s="86"/>
      <c r="T135" s="87"/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T135" s="19" t="s">
        <v>227</v>
      </c>
      <c r="AU135" s="19" t="s">
        <v>84</v>
      </c>
    </row>
    <row r="136" s="2" customFormat="1" ht="16.5" customHeight="1">
      <c r="A136" s="40"/>
      <c r="B136" s="41"/>
      <c r="C136" s="216" t="s">
        <v>444</v>
      </c>
      <c r="D136" s="216" t="s">
        <v>221</v>
      </c>
      <c r="E136" s="217" t="s">
        <v>3684</v>
      </c>
      <c r="F136" s="218" t="s">
        <v>3685</v>
      </c>
      <c r="G136" s="219" t="s">
        <v>420</v>
      </c>
      <c r="H136" s="220">
        <v>1</v>
      </c>
      <c r="I136" s="221"/>
      <c r="J136" s="222">
        <f>ROUND(I136*H136,2)</f>
        <v>0</v>
      </c>
      <c r="K136" s="218" t="s">
        <v>19</v>
      </c>
      <c r="L136" s="46"/>
      <c r="M136" s="223" t="s">
        <v>19</v>
      </c>
      <c r="N136" s="224" t="s">
        <v>47</v>
      </c>
      <c r="O136" s="86"/>
      <c r="P136" s="225">
        <f>O136*H136</f>
        <v>0</v>
      </c>
      <c r="Q136" s="225">
        <v>0</v>
      </c>
      <c r="R136" s="225">
        <f>Q136*H136</f>
        <v>0</v>
      </c>
      <c r="S136" s="225">
        <v>0</v>
      </c>
      <c r="T136" s="226">
        <f>S136*H136</f>
        <v>0</v>
      </c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R136" s="227" t="s">
        <v>3614</v>
      </c>
      <c r="AT136" s="227" t="s">
        <v>221</v>
      </c>
      <c r="AU136" s="227" t="s">
        <v>84</v>
      </c>
      <c r="AY136" s="19" t="s">
        <v>219</v>
      </c>
      <c r="BE136" s="228">
        <f>IF(N136="základní",J136,0)</f>
        <v>0</v>
      </c>
      <c r="BF136" s="228">
        <f>IF(N136="snížená",J136,0)</f>
        <v>0</v>
      </c>
      <c r="BG136" s="228">
        <f>IF(N136="zákl. přenesená",J136,0)</f>
        <v>0</v>
      </c>
      <c r="BH136" s="228">
        <f>IF(N136="sníž. přenesená",J136,0)</f>
        <v>0</v>
      </c>
      <c r="BI136" s="228">
        <f>IF(N136="nulová",J136,0)</f>
        <v>0</v>
      </c>
      <c r="BJ136" s="19" t="s">
        <v>84</v>
      </c>
      <c r="BK136" s="228">
        <f>ROUND(I136*H136,2)</f>
        <v>0</v>
      </c>
      <c r="BL136" s="19" t="s">
        <v>3614</v>
      </c>
      <c r="BM136" s="227" t="s">
        <v>3686</v>
      </c>
    </row>
    <row r="137" s="2" customFormat="1">
      <c r="A137" s="40"/>
      <c r="B137" s="41"/>
      <c r="C137" s="42"/>
      <c r="D137" s="229" t="s">
        <v>227</v>
      </c>
      <c r="E137" s="42"/>
      <c r="F137" s="230" t="s">
        <v>3687</v>
      </c>
      <c r="G137" s="42"/>
      <c r="H137" s="42"/>
      <c r="I137" s="231"/>
      <c r="J137" s="42"/>
      <c r="K137" s="42"/>
      <c r="L137" s="46"/>
      <c r="M137" s="232"/>
      <c r="N137" s="233"/>
      <c r="O137" s="86"/>
      <c r="P137" s="86"/>
      <c r="Q137" s="86"/>
      <c r="R137" s="86"/>
      <c r="S137" s="86"/>
      <c r="T137" s="87"/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T137" s="19" t="s">
        <v>227</v>
      </c>
      <c r="AU137" s="19" t="s">
        <v>84</v>
      </c>
    </row>
    <row r="138" s="2" customFormat="1" ht="16.5" customHeight="1">
      <c r="A138" s="40"/>
      <c r="B138" s="41"/>
      <c r="C138" s="216" t="s">
        <v>451</v>
      </c>
      <c r="D138" s="216" t="s">
        <v>221</v>
      </c>
      <c r="E138" s="217" t="s">
        <v>3688</v>
      </c>
      <c r="F138" s="218" t="s">
        <v>3689</v>
      </c>
      <c r="G138" s="219" t="s">
        <v>420</v>
      </c>
      <c r="H138" s="220">
        <v>1</v>
      </c>
      <c r="I138" s="221"/>
      <c r="J138" s="222">
        <f>ROUND(I138*H138,2)</f>
        <v>0</v>
      </c>
      <c r="K138" s="218" t="s">
        <v>19</v>
      </c>
      <c r="L138" s="46"/>
      <c r="M138" s="223" t="s">
        <v>19</v>
      </c>
      <c r="N138" s="224" t="s">
        <v>47</v>
      </c>
      <c r="O138" s="86"/>
      <c r="P138" s="225">
        <f>O138*H138</f>
        <v>0</v>
      </c>
      <c r="Q138" s="225">
        <v>0</v>
      </c>
      <c r="R138" s="225">
        <f>Q138*H138</f>
        <v>0</v>
      </c>
      <c r="S138" s="225">
        <v>0</v>
      </c>
      <c r="T138" s="226">
        <f>S138*H138</f>
        <v>0</v>
      </c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R138" s="227" t="s">
        <v>3614</v>
      </c>
      <c r="AT138" s="227" t="s">
        <v>221</v>
      </c>
      <c r="AU138" s="227" t="s">
        <v>84</v>
      </c>
      <c r="AY138" s="19" t="s">
        <v>219</v>
      </c>
      <c r="BE138" s="228">
        <f>IF(N138="základní",J138,0)</f>
        <v>0</v>
      </c>
      <c r="BF138" s="228">
        <f>IF(N138="snížená",J138,0)</f>
        <v>0</v>
      </c>
      <c r="BG138" s="228">
        <f>IF(N138="zákl. přenesená",J138,0)</f>
        <v>0</v>
      </c>
      <c r="BH138" s="228">
        <f>IF(N138="sníž. přenesená",J138,0)</f>
        <v>0</v>
      </c>
      <c r="BI138" s="228">
        <f>IF(N138="nulová",J138,0)</f>
        <v>0</v>
      </c>
      <c r="BJ138" s="19" t="s">
        <v>84</v>
      </c>
      <c r="BK138" s="228">
        <f>ROUND(I138*H138,2)</f>
        <v>0</v>
      </c>
      <c r="BL138" s="19" t="s">
        <v>3614</v>
      </c>
      <c r="BM138" s="227" t="s">
        <v>3690</v>
      </c>
    </row>
    <row r="139" s="2" customFormat="1" ht="21.75" customHeight="1">
      <c r="A139" s="40"/>
      <c r="B139" s="41"/>
      <c r="C139" s="216" t="s">
        <v>457</v>
      </c>
      <c r="D139" s="216" t="s">
        <v>221</v>
      </c>
      <c r="E139" s="217" t="s">
        <v>3691</v>
      </c>
      <c r="F139" s="218" t="s">
        <v>3692</v>
      </c>
      <c r="G139" s="219" t="s">
        <v>420</v>
      </c>
      <c r="H139" s="220">
        <v>1</v>
      </c>
      <c r="I139" s="221"/>
      <c r="J139" s="222">
        <f>ROUND(I139*H139,2)</f>
        <v>0</v>
      </c>
      <c r="K139" s="218" t="s">
        <v>19</v>
      </c>
      <c r="L139" s="46"/>
      <c r="M139" s="223" t="s">
        <v>19</v>
      </c>
      <c r="N139" s="224" t="s">
        <v>47</v>
      </c>
      <c r="O139" s="86"/>
      <c r="P139" s="225">
        <f>O139*H139</f>
        <v>0</v>
      </c>
      <c r="Q139" s="225">
        <v>0</v>
      </c>
      <c r="R139" s="225">
        <f>Q139*H139</f>
        <v>0</v>
      </c>
      <c r="S139" s="225">
        <v>0</v>
      </c>
      <c r="T139" s="226">
        <f>S139*H139</f>
        <v>0</v>
      </c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R139" s="227" t="s">
        <v>3614</v>
      </c>
      <c r="AT139" s="227" t="s">
        <v>221</v>
      </c>
      <c r="AU139" s="227" t="s">
        <v>84</v>
      </c>
      <c r="AY139" s="19" t="s">
        <v>219</v>
      </c>
      <c r="BE139" s="228">
        <f>IF(N139="základní",J139,0)</f>
        <v>0</v>
      </c>
      <c r="BF139" s="228">
        <f>IF(N139="snížená",J139,0)</f>
        <v>0</v>
      </c>
      <c r="BG139" s="228">
        <f>IF(N139="zákl. přenesená",J139,0)</f>
        <v>0</v>
      </c>
      <c r="BH139" s="228">
        <f>IF(N139="sníž. přenesená",J139,0)</f>
        <v>0</v>
      </c>
      <c r="BI139" s="228">
        <f>IF(N139="nulová",J139,0)</f>
        <v>0</v>
      </c>
      <c r="BJ139" s="19" t="s">
        <v>84</v>
      </c>
      <c r="BK139" s="228">
        <f>ROUND(I139*H139,2)</f>
        <v>0</v>
      </c>
      <c r="BL139" s="19" t="s">
        <v>3614</v>
      </c>
      <c r="BM139" s="227" t="s">
        <v>3693</v>
      </c>
    </row>
    <row r="140" s="2" customFormat="1">
      <c r="A140" s="40"/>
      <c r="B140" s="41"/>
      <c r="C140" s="42"/>
      <c r="D140" s="229" t="s">
        <v>227</v>
      </c>
      <c r="E140" s="42"/>
      <c r="F140" s="230" t="s">
        <v>3692</v>
      </c>
      <c r="G140" s="42"/>
      <c r="H140" s="42"/>
      <c r="I140" s="231"/>
      <c r="J140" s="42"/>
      <c r="K140" s="42"/>
      <c r="L140" s="46"/>
      <c r="M140" s="293"/>
      <c r="N140" s="294"/>
      <c r="O140" s="295"/>
      <c r="P140" s="295"/>
      <c r="Q140" s="295"/>
      <c r="R140" s="295"/>
      <c r="S140" s="295"/>
      <c r="T140" s="296"/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T140" s="19" t="s">
        <v>227</v>
      </c>
      <c r="AU140" s="19" t="s">
        <v>84</v>
      </c>
    </row>
    <row r="141" s="2" customFormat="1" ht="6.96" customHeight="1">
      <c r="A141" s="40"/>
      <c r="B141" s="61"/>
      <c r="C141" s="62"/>
      <c r="D141" s="62"/>
      <c r="E141" s="62"/>
      <c r="F141" s="62"/>
      <c r="G141" s="62"/>
      <c r="H141" s="62"/>
      <c r="I141" s="62"/>
      <c r="J141" s="62"/>
      <c r="K141" s="62"/>
      <c r="L141" s="46"/>
      <c r="M141" s="40"/>
      <c r="O141" s="40"/>
      <c r="P141" s="40"/>
      <c r="Q141" s="40"/>
      <c r="R141" s="40"/>
      <c r="S141" s="40"/>
      <c r="T141" s="40"/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</row>
  </sheetData>
  <sheetProtection sheet="1" autoFilter="0" formatColumns="0" formatRows="0" objects="1" scenarios="1" spinCount="100000" saltValue="gfqfigUpDyg5XZ8YgKFIg/cNb9A0dBpcxmtkz2ezrXRFBLT3y1crjlPlZLR8CV+h8JCv1gQBuiBB/Pdv2ahynQ==" hashValue="yypYapPtlpzoqLCGSnahg4qJ8VSa8Pms/RrG7XqrBTYkBOGkEuEaMTJlxX6ToQLHpA8LqH95rSMMyqaqd5QiYA==" algorithmName="SHA-512" password="CC35"/>
  <autoFilter ref="C82:K140"/>
  <mergeCells count="9">
    <mergeCell ref="E7:H7"/>
    <mergeCell ref="E9:H9"/>
    <mergeCell ref="E18:H18"/>
    <mergeCell ref="E27:H27"/>
    <mergeCell ref="E48:H48"/>
    <mergeCell ref="E50:H50"/>
    <mergeCell ref="E73:H73"/>
    <mergeCell ref="E75:H75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85</v>
      </c>
      <c r="AZ2" s="141" t="s">
        <v>146</v>
      </c>
      <c r="BA2" s="141" t="s">
        <v>147</v>
      </c>
      <c r="BB2" s="141" t="s">
        <v>148</v>
      </c>
      <c r="BC2" s="141" t="s">
        <v>149</v>
      </c>
      <c r="BD2" s="141" t="s">
        <v>86</v>
      </c>
    </row>
    <row r="3" s="1" customFormat="1" ht="6.96" customHeight="1">
      <c r="B3" s="142"/>
      <c r="C3" s="143"/>
      <c r="D3" s="143"/>
      <c r="E3" s="143"/>
      <c r="F3" s="143"/>
      <c r="G3" s="143"/>
      <c r="H3" s="143"/>
      <c r="I3" s="143"/>
      <c r="J3" s="143"/>
      <c r="K3" s="143"/>
      <c r="L3" s="22"/>
      <c r="AT3" s="19" t="s">
        <v>86</v>
      </c>
      <c r="AZ3" s="141" t="s">
        <v>150</v>
      </c>
      <c r="BA3" s="141" t="s">
        <v>151</v>
      </c>
      <c r="BB3" s="141" t="s">
        <v>152</v>
      </c>
      <c r="BC3" s="141" t="s">
        <v>153</v>
      </c>
      <c r="BD3" s="141" t="s">
        <v>86</v>
      </c>
    </row>
    <row r="4" s="1" customFormat="1" ht="24.96" customHeight="1">
      <c r="B4" s="22"/>
      <c r="D4" s="144" t="s">
        <v>154</v>
      </c>
      <c r="L4" s="22"/>
      <c r="M4" s="145" t="s">
        <v>10</v>
      </c>
      <c r="AT4" s="19" t="s">
        <v>4</v>
      </c>
      <c r="AZ4" s="141" t="s">
        <v>155</v>
      </c>
      <c r="BA4" s="141" t="s">
        <v>155</v>
      </c>
      <c r="BB4" s="141" t="s">
        <v>148</v>
      </c>
      <c r="BC4" s="141" t="s">
        <v>156</v>
      </c>
      <c r="BD4" s="141" t="s">
        <v>86</v>
      </c>
    </row>
    <row r="5" s="1" customFormat="1" ht="6.96" customHeight="1">
      <c r="B5" s="22"/>
      <c r="L5" s="22"/>
      <c r="AZ5" s="141" t="s">
        <v>157</v>
      </c>
      <c r="BA5" s="141" t="s">
        <v>157</v>
      </c>
      <c r="BB5" s="141" t="s">
        <v>158</v>
      </c>
      <c r="BC5" s="141" t="s">
        <v>159</v>
      </c>
      <c r="BD5" s="141" t="s">
        <v>86</v>
      </c>
    </row>
    <row r="6" s="1" customFormat="1" ht="12" customHeight="1">
      <c r="B6" s="22"/>
      <c r="D6" s="146" t="s">
        <v>16</v>
      </c>
      <c r="L6" s="22"/>
      <c r="AZ6" s="141" t="s">
        <v>160</v>
      </c>
      <c r="BA6" s="141" t="s">
        <v>161</v>
      </c>
      <c r="BB6" s="141" t="s">
        <v>162</v>
      </c>
      <c r="BC6" s="141" t="s">
        <v>163</v>
      </c>
      <c r="BD6" s="141" t="s">
        <v>86</v>
      </c>
    </row>
    <row r="7" s="1" customFormat="1" ht="16.5" customHeight="1">
      <c r="B7" s="22"/>
      <c r="E7" s="147" t="str">
        <f>'Rekapitulace stavby'!K6</f>
        <v>MVE jez Rajhrad vč. rekonstrukce jezu a rybího přechodu</v>
      </c>
      <c r="F7" s="146"/>
      <c r="G7" s="146"/>
      <c r="H7" s="146"/>
      <c r="L7" s="22"/>
      <c r="AZ7" s="141" t="s">
        <v>164</v>
      </c>
      <c r="BA7" s="141" t="s">
        <v>165</v>
      </c>
      <c r="BB7" s="141" t="s">
        <v>158</v>
      </c>
      <c r="BC7" s="141" t="s">
        <v>166</v>
      </c>
      <c r="BD7" s="141" t="s">
        <v>86</v>
      </c>
    </row>
    <row r="8" s="2" customFormat="1" ht="12" customHeight="1">
      <c r="A8" s="40"/>
      <c r="B8" s="46"/>
      <c r="C8" s="40"/>
      <c r="D8" s="146" t="s">
        <v>167</v>
      </c>
      <c r="E8" s="40"/>
      <c r="F8" s="40"/>
      <c r="G8" s="40"/>
      <c r="H8" s="40"/>
      <c r="I8" s="40"/>
      <c r="J8" s="40"/>
      <c r="K8" s="40"/>
      <c r="L8" s="148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  <c r="AZ8" s="141" t="s">
        <v>168</v>
      </c>
      <c r="BA8" s="141" t="s">
        <v>169</v>
      </c>
      <c r="BB8" s="141" t="s">
        <v>152</v>
      </c>
      <c r="BC8" s="141" t="s">
        <v>170</v>
      </c>
      <c r="BD8" s="141" t="s">
        <v>86</v>
      </c>
    </row>
    <row r="9" s="2" customFormat="1" ht="16.5" customHeight="1">
      <c r="A9" s="40"/>
      <c r="B9" s="46"/>
      <c r="C9" s="40"/>
      <c r="D9" s="40"/>
      <c r="E9" s="149" t="s">
        <v>171</v>
      </c>
      <c r="F9" s="40"/>
      <c r="G9" s="40"/>
      <c r="H9" s="40"/>
      <c r="I9" s="40"/>
      <c r="J9" s="40"/>
      <c r="K9" s="40"/>
      <c r="L9" s="148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  <c r="AZ9" s="141" t="s">
        <v>172</v>
      </c>
      <c r="BA9" s="141" t="s">
        <v>173</v>
      </c>
      <c r="BB9" s="141" t="s">
        <v>152</v>
      </c>
      <c r="BC9" s="141" t="s">
        <v>174</v>
      </c>
      <c r="BD9" s="141" t="s">
        <v>86</v>
      </c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48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  <c r="AZ10" s="141" t="s">
        <v>175</v>
      </c>
      <c r="BA10" s="141" t="s">
        <v>176</v>
      </c>
      <c r="BB10" s="141" t="s">
        <v>158</v>
      </c>
      <c r="BC10" s="141" t="s">
        <v>177</v>
      </c>
      <c r="BD10" s="141" t="s">
        <v>86</v>
      </c>
    </row>
    <row r="11" s="2" customFormat="1" ht="12" customHeight="1">
      <c r="A11" s="40"/>
      <c r="B11" s="46"/>
      <c r="C11" s="40"/>
      <c r="D11" s="146" t="s">
        <v>18</v>
      </c>
      <c r="E11" s="40"/>
      <c r="F11" s="135" t="s">
        <v>19</v>
      </c>
      <c r="G11" s="40"/>
      <c r="H11" s="40"/>
      <c r="I11" s="146" t="s">
        <v>20</v>
      </c>
      <c r="J11" s="135" t="s">
        <v>19</v>
      </c>
      <c r="K11" s="40"/>
      <c r="L11" s="148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  <c r="AZ11" s="141" t="s">
        <v>178</v>
      </c>
      <c r="BA11" s="141" t="s">
        <v>178</v>
      </c>
      <c r="BB11" s="141" t="s">
        <v>148</v>
      </c>
      <c r="BC11" s="141" t="s">
        <v>179</v>
      </c>
      <c r="BD11" s="141" t="s">
        <v>86</v>
      </c>
    </row>
    <row r="12" s="2" customFormat="1" ht="12" customHeight="1">
      <c r="A12" s="40"/>
      <c r="B12" s="46"/>
      <c r="C12" s="40"/>
      <c r="D12" s="146" t="s">
        <v>21</v>
      </c>
      <c r="E12" s="40"/>
      <c r="F12" s="135" t="s">
        <v>22</v>
      </c>
      <c r="G12" s="40"/>
      <c r="H12" s="40"/>
      <c r="I12" s="146" t="s">
        <v>23</v>
      </c>
      <c r="J12" s="150" t="str">
        <f>'Rekapitulace stavby'!AN8</f>
        <v>2. 5. 2023</v>
      </c>
      <c r="K12" s="40"/>
      <c r="L12" s="148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  <c r="AZ12" s="141" t="s">
        <v>180</v>
      </c>
      <c r="BA12" s="141" t="s">
        <v>181</v>
      </c>
      <c r="BB12" s="141" t="s">
        <v>182</v>
      </c>
      <c r="BC12" s="141" t="s">
        <v>183</v>
      </c>
      <c r="BD12" s="141" t="s">
        <v>86</v>
      </c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48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Z13" s="141" t="s">
        <v>184</v>
      </c>
      <c r="BA13" s="141" t="s">
        <v>184</v>
      </c>
      <c r="BB13" s="141" t="s">
        <v>152</v>
      </c>
      <c r="BC13" s="141" t="s">
        <v>185</v>
      </c>
      <c r="BD13" s="141" t="s">
        <v>86</v>
      </c>
    </row>
    <row r="14" s="2" customFormat="1" ht="12" customHeight="1">
      <c r="A14" s="40"/>
      <c r="B14" s="46"/>
      <c r="C14" s="40"/>
      <c r="D14" s="146" t="s">
        <v>25</v>
      </c>
      <c r="E14" s="40"/>
      <c r="F14" s="40"/>
      <c r="G14" s="40"/>
      <c r="H14" s="40"/>
      <c r="I14" s="146" t="s">
        <v>26</v>
      </c>
      <c r="J14" s="135" t="s">
        <v>27</v>
      </c>
      <c r="K14" s="40"/>
      <c r="L14" s="148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  <c r="AZ14" s="141" t="s">
        <v>186</v>
      </c>
      <c r="BA14" s="141" t="s">
        <v>186</v>
      </c>
      <c r="BB14" s="141" t="s">
        <v>148</v>
      </c>
      <c r="BC14" s="141" t="s">
        <v>187</v>
      </c>
      <c r="BD14" s="141" t="s">
        <v>86</v>
      </c>
    </row>
    <row r="15" s="2" customFormat="1" ht="18" customHeight="1">
      <c r="A15" s="40"/>
      <c r="B15" s="46"/>
      <c r="C15" s="40"/>
      <c r="D15" s="40"/>
      <c r="E15" s="135" t="s">
        <v>28</v>
      </c>
      <c r="F15" s="40"/>
      <c r="G15" s="40"/>
      <c r="H15" s="40"/>
      <c r="I15" s="146" t="s">
        <v>29</v>
      </c>
      <c r="J15" s="135" t="s">
        <v>30</v>
      </c>
      <c r="K15" s="40"/>
      <c r="L15" s="148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Z15" s="141" t="s">
        <v>188</v>
      </c>
      <c r="BA15" s="141" t="s">
        <v>188</v>
      </c>
      <c r="BB15" s="141" t="s">
        <v>148</v>
      </c>
      <c r="BC15" s="141" t="s">
        <v>189</v>
      </c>
      <c r="BD15" s="141" t="s">
        <v>86</v>
      </c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48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Z16" s="141" t="s">
        <v>190</v>
      </c>
      <c r="BA16" s="141" t="s">
        <v>190</v>
      </c>
      <c r="BB16" s="141" t="s">
        <v>148</v>
      </c>
      <c r="BC16" s="141" t="s">
        <v>191</v>
      </c>
      <c r="BD16" s="141" t="s">
        <v>86</v>
      </c>
    </row>
    <row r="17" s="2" customFormat="1" ht="12" customHeight="1">
      <c r="A17" s="40"/>
      <c r="B17" s="46"/>
      <c r="C17" s="40"/>
      <c r="D17" s="146" t="s">
        <v>31</v>
      </c>
      <c r="E17" s="40"/>
      <c r="F17" s="40"/>
      <c r="G17" s="40"/>
      <c r="H17" s="40"/>
      <c r="I17" s="146" t="s">
        <v>26</v>
      </c>
      <c r="J17" s="35" t="str">
        <f>'Rekapitulace stavby'!AN13</f>
        <v>Vyplň údaj</v>
      </c>
      <c r="K17" s="40"/>
      <c r="L17" s="148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5"/>
      <c r="G18" s="135"/>
      <c r="H18" s="135"/>
      <c r="I18" s="146" t="s">
        <v>29</v>
      </c>
      <c r="J18" s="35" t="str">
        <f>'Rekapitulace stavby'!AN14</f>
        <v>Vyplň údaj</v>
      </c>
      <c r="K18" s="40"/>
      <c r="L18" s="148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48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46" t="s">
        <v>33</v>
      </c>
      <c r="E20" s="40"/>
      <c r="F20" s="40"/>
      <c r="G20" s="40"/>
      <c r="H20" s="40"/>
      <c r="I20" s="146" t="s">
        <v>26</v>
      </c>
      <c r="J20" s="135" t="s">
        <v>34</v>
      </c>
      <c r="K20" s="40"/>
      <c r="L20" s="148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5" t="s">
        <v>35</v>
      </c>
      <c r="F21" s="40"/>
      <c r="G21" s="40"/>
      <c r="H21" s="40"/>
      <c r="I21" s="146" t="s">
        <v>29</v>
      </c>
      <c r="J21" s="135" t="s">
        <v>36</v>
      </c>
      <c r="K21" s="40"/>
      <c r="L21" s="148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48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46" t="s">
        <v>38</v>
      </c>
      <c r="E23" s="40"/>
      <c r="F23" s="40"/>
      <c r="G23" s="40"/>
      <c r="H23" s="40"/>
      <c r="I23" s="146" t="s">
        <v>26</v>
      </c>
      <c r="J23" s="135" t="s">
        <v>19</v>
      </c>
      <c r="K23" s="40"/>
      <c r="L23" s="148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5" t="s">
        <v>39</v>
      </c>
      <c r="F24" s="40"/>
      <c r="G24" s="40"/>
      <c r="H24" s="40"/>
      <c r="I24" s="146" t="s">
        <v>29</v>
      </c>
      <c r="J24" s="135" t="s">
        <v>19</v>
      </c>
      <c r="K24" s="40"/>
      <c r="L24" s="148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48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46" t="s">
        <v>40</v>
      </c>
      <c r="E26" s="40"/>
      <c r="F26" s="40"/>
      <c r="G26" s="40"/>
      <c r="H26" s="40"/>
      <c r="I26" s="40"/>
      <c r="J26" s="40"/>
      <c r="K26" s="40"/>
      <c r="L26" s="148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51"/>
      <c r="B27" s="152"/>
      <c r="C27" s="151"/>
      <c r="D27" s="151"/>
      <c r="E27" s="153" t="s">
        <v>19</v>
      </c>
      <c r="F27" s="153"/>
      <c r="G27" s="153"/>
      <c r="H27" s="153"/>
      <c r="I27" s="151"/>
      <c r="J27" s="151"/>
      <c r="K27" s="151"/>
      <c r="L27" s="154"/>
      <c r="S27" s="151"/>
      <c r="T27" s="151"/>
      <c r="U27" s="151"/>
      <c r="V27" s="151"/>
      <c r="W27" s="151"/>
      <c r="X27" s="151"/>
      <c r="Y27" s="151"/>
      <c r="Z27" s="151"/>
      <c r="AA27" s="151"/>
      <c r="AB27" s="151"/>
      <c r="AC27" s="151"/>
      <c r="AD27" s="151"/>
      <c r="AE27" s="151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48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55"/>
      <c r="E29" s="155"/>
      <c r="F29" s="155"/>
      <c r="G29" s="155"/>
      <c r="H29" s="155"/>
      <c r="I29" s="155"/>
      <c r="J29" s="155"/>
      <c r="K29" s="155"/>
      <c r="L29" s="148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56" t="s">
        <v>42</v>
      </c>
      <c r="E30" s="40"/>
      <c r="F30" s="40"/>
      <c r="G30" s="40"/>
      <c r="H30" s="40"/>
      <c r="I30" s="40"/>
      <c r="J30" s="157">
        <f>ROUND(J87, 2)</f>
        <v>0</v>
      </c>
      <c r="K30" s="40"/>
      <c r="L30" s="148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5"/>
      <c r="E31" s="155"/>
      <c r="F31" s="155"/>
      <c r="G31" s="155"/>
      <c r="H31" s="155"/>
      <c r="I31" s="155"/>
      <c r="J31" s="155"/>
      <c r="K31" s="155"/>
      <c r="L31" s="148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58" t="s">
        <v>44</v>
      </c>
      <c r="G32" s="40"/>
      <c r="H32" s="40"/>
      <c r="I32" s="158" t="s">
        <v>43</v>
      </c>
      <c r="J32" s="158" t="s">
        <v>45</v>
      </c>
      <c r="K32" s="40"/>
      <c r="L32" s="148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59" t="s">
        <v>46</v>
      </c>
      <c r="E33" s="146" t="s">
        <v>47</v>
      </c>
      <c r="F33" s="160">
        <f>ROUND((SUM(BE87:BE301)),  2)</f>
        <v>0</v>
      </c>
      <c r="G33" s="40"/>
      <c r="H33" s="40"/>
      <c r="I33" s="161">
        <v>0.20999999999999999</v>
      </c>
      <c r="J33" s="160">
        <f>ROUND(((SUM(BE87:BE301))*I33),  2)</f>
        <v>0</v>
      </c>
      <c r="K33" s="40"/>
      <c r="L33" s="148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46" t="s">
        <v>48</v>
      </c>
      <c r="F34" s="160">
        <f>ROUND((SUM(BF87:BF301)),  2)</f>
        <v>0</v>
      </c>
      <c r="G34" s="40"/>
      <c r="H34" s="40"/>
      <c r="I34" s="161">
        <v>0.14999999999999999</v>
      </c>
      <c r="J34" s="160">
        <f>ROUND(((SUM(BF87:BF301))*I34),  2)</f>
        <v>0</v>
      </c>
      <c r="K34" s="40"/>
      <c r="L34" s="148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46" t="s">
        <v>49</v>
      </c>
      <c r="F35" s="160">
        <f>ROUND((SUM(BG87:BG301)),  2)</f>
        <v>0</v>
      </c>
      <c r="G35" s="40"/>
      <c r="H35" s="40"/>
      <c r="I35" s="161">
        <v>0.20999999999999999</v>
      </c>
      <c r="J35" s="160">
        <f>0</f>
        <v>0</v>
      </c>
      <c r="K35" s="40"/>
      <c r="L35" s="148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46" t="s">
        <v>50</v>
      </c>
      <c r="F36" s="160">
        <f>ROUND((SUM(BH87:BH301)),  2)</f>
        <v>0</v>
      </c>
      <c r="G36" s="40"/>
      <c r="H36" s="40"/>
      <c r="I36" s="161">
        <v>0.14999999999999999</v>
      </c>
      <c r="J36" s="160">
        <f>0</f>
        <v>0</v>
      </c>
      <c r="K36" s="40"/>
      <c r="L36" s="148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6" t="s">
        <v>51</v>
      </c>
      <c r="F37" s="160">
        <f>ROUND((SUM(BI87:BI301)),  2)</f>
        <v>0</v>
      </c>
      <c r="G37" s="40"/>
      <c r="H37" s="40"/>
      <c r="I37" s="161">
        <v>0</v>
      </c>
      <c r="J37" s="160">
        <f>0</f>
        <v>0</v>
      </c>
      <c r="K37" s="40"/>
      <c r="L37" s="148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48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62"/>
      <c r="D39" s="163" t="s">
        <v>52</v>
      </c>
      <c r="E39" s="164"/>
      <c r="F39" s="164"/>
      <c r="G39" s="165" t="s">
        <v>53</v>
      </c>
      <c r="H39" s="166" t="s">
        <v>54</v>
      </c>
      <c r="I39" s="164"/>
      <c r="J39" s="167">
        <f>SUM(J30:J37)</f>
        <v>0</v>
      </c>
      <c r="K39" s="168"/>
      <c r="L39" s="148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69"/>
      <c r="C40" s="170"/>
      <c r="D40" s="170"/>
      <c r="E40" s="170"/>
      <c r="F40" s="170"/>
      <c r="G40" s="170"/>
      <c r="H40" s="170"/>
      <c r="I40" s="170"/>
      <c r="J40" s="170"/>
      <c r="K40" s="170"/>
      <c r="L40" s="148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71"/>
      <c r="C44" s="172"/>
      <c r="D44" s="172"/>
      <c r="E44" s="172"/>
      <c r="F44" s="172"/>
      <c r="G44" s="172"/>
      <c r="H44" s="172"/>
      <c r="I44" s="172"/>
      <c r="J44" s="172"/>
      <c r="K44" s="172"/>
      <c r="L44" s="148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192</v>
      </c>
      <c r="D45" s="42"/>
      <c r="E45" s="42"/>
      <c r="F45" s="42"/>
      <c r="G45" s="42"/>
      <c r="H45" s="42"/>
      <c r="I45" s="42"/>
      <c r="J45" s="42"/>
      <c r="K45" s="42"/>
      <c r="L45" s="148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48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48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73" t="str">
        <f>E7</f>
        <v>MVE jez Rajhrad vč. rekonstrukce jezu a rybího přechodu</v>
      </c>
      <c r="F48" s="34"/>
      <c r="G48" s="34"/>
      <c r="H48" s="34"/>
      <c r="I48" s="42"/>
      <c r="J48" s="42"/>
      <c r="K48" s="42"/>
      <c r="L48" s="148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167</v>
      </c>
      <c r="D49" s="42"/>
      <c r="E49" s="42"/>
      <c r="F49" s="42"/>
      <c r="G49" s="42"/>
      <c r="H49" s="42"/>
      <c r="I49" s="42"/>
      <c r="J49" s="42"/>
      <c r="K49" s="42"/>
      <c r="L49" s="148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A. - Zemní práce a bourání (společná stavební jáma mimo SO09,SO08)</v>
      </c>
      <c r="F50" s="42"/>
      <c r="G50" s="42"/>
      <c r="H50" s="42"/>
      <c r="I50" s="42"/>
      <c r="J50" s="42"/>
      <c r="K50" s="42"/>
      <c r="L50" s="148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48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 xml:space="preserve">Svratka, říční km 29,430 – jez </v>
      </c>
      <c r="G52" s="42"/>
      <c r="H52" s="42"/>
      <c r="I52" s="34" t="s">
        <v>23</v>
      </c>
      <c r="J52" s="74" t="str">
        <f>IF(J12="","",J12)</f>
        <v>2. 5. 2023</v>
      </c>
      <c r="K52" s="42"/>
      <c r="L52" s="148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48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25</v>
      </c>
      <c r="D54" s="42"/>
      <c r="E54" s="42"/>
      <c r="F54" s="29" t="str">
        <f>E15</f>
        <v>Povodí Moravy, státní podnik</v>
      </c>
      <c r="G54" s="42"/>
      <c r="H54" s="42"/>
      <c r="I54" s="34" t="s">
        <v>33</v>
      </c>
      <c r="J54" s="38" t="str">
        <f>E21</f>
        <v>AQUATIS a. s.</v>
      </c>
      <c r="K54" s="42"/>
      <c r="L54" s="148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31</v>
      </c>
      <c r="D55" s="42"/>
      <c r="E55" s="42"/>
      <c r="F55" s="29" t="str">
        <f>IF(E18="","",E18)</f>
        <v>Vyplň údaj</v>
      </c>
      <c r="G55" s="42"/>
      <c r="H55" s="42"/>
      <c r="I55" s="34" t="s">
        <v>38</v>
      </c>
      <c r="J55" s="38" t="str">
        <f>E24</f>
        <v>Bc. Aneta Patková</v>
      </c>
      <c r="K55" s="42"/>
      <c r="L55" s="148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48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74" t="s">
        <v>193</v>
      </c>
      <c r="D57" s="175"/>
      <c r="E57" s="175"/>
      <c r="F57" s="175"/>
      <c r="G57" s="175"/>
      <c r="H57" s="175"/>
      <c r="I57" s="175"/>
      <c r="J57" s="176" t="s">
        <v>194</v>
      </c>
      <c r="K57" s="175"/>
      <c r="L57" s="148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48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77" t="s">
        <v>74</v>
      </c>
      <c r="D59" s="42"/>
      <c r="E59" s="42"/>
      <c r="F59" s="42"/>
      <c r="G59" s="42"/>
      <c r="H59" s="42"/>
      <c r="I59" s="42"/>
      <c r="J59" s="104">
        <f>J87</f>
        <v>0</v>
      </c>
      <c r="K59" s="42"/>
      <c r="L59" s="148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195</v>
      </c>
    </row>
    <row r="60" s="9" customFormat="1" ht="24.96" customHeight="1">
      <c r="A60" s="9"/>
      <c r="B60" s="178"/>
      <c r="C60" s="179"/>
      <c r="D60" s="180" t="s">
        <v>196</v>
      </c>
      <c r="E60" s="181"/>
      <c r="F60" s="181"/>
      <c r="G60" s="181"/>
      <c r="H60" s="181"/>
      <c r="I60" s="181"/>
      <c r="J60" s="182">
        <f>J88</f>
        <v>0</v>
      </c>
      <c r="K60" s="179"/>
      <c r="L60" s="183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84"/>
      <c r="C61" s="127"/>
      <c r="D61" s="185" t="s">
        <v>197</v>
      </c>
      <c r="E61" s="186"/>
      <c r="F61" s="186"/>
      <c r="G61" s="186"/>
      <c r="H61" s="186"/>
      <c r="I61" s="186"/>
      <c r="J61" s="187">
        <f>J89</f>
        <v>0</v>
      </c>
      <c r="K61" s="127"/>
      <c r="L61" s="18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84"/>
      <c r="C62" s="127"/>
      <c r="D62" s="185" t="s">
        <v>198</v>
      </c>
      <c r="E62" s="186"/>
      <c r="F62" s="186"/>
      <c r="G62" s="186"/>
      <c r="H62" s="186"/>
      <c r="I62" s="186"/>
      <c r="J62" s="187">
        <f>J203</f>
        <v>0</v>
      </c>
      <c r="K62" s="127"/>
      <c r="L62" s="18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84"/>
      <c r="C63" s="127"/>
      <c r="D63" s="185" t="s">
        <v>199</v>
      </c>
      <c r="E63" s="186"/>
      <c r="F63" s="186"/>
      <c r="G63" s="186"/>
      <c r="H63" s="186"/>
      <c r="I63" s="186"/>
      <c r="J63" s="187">
        <f>J215</f>
        <v>0</v>
      </c>
      <c r="K63" s="127"/>
      <c r="L63" s="18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84"/>
      <c r="C64" s="127"/>
      <c r="D64" s="185" t="s">
        <v>200</v>
      </c>
      <c r="E64" s="186"/>
      <c r="F64" s="186"/>
      <c r="G64" s="186"/>
      <c r="H64" s="186"/>
      <c r="I64" s="186"/>
      <c r="J64" s="187">
        <f>J252</f>
        <v>0</v>
      </c>
      <c r="K64" s="127"/>
      <c r="L64" s="188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84"/>
      <c r="C65" s="127"/>
      <c r="D65" s="185" t="s">
        <v>201</v>
      </c>
      <c r="E65" s="186"/>
      <c r="F65" s="186"/>
      <c r="G65" s="186"/>
      <c r="H65" s="186"/>
      <c r="I65" s="186"/>
      <c r="J65" s="187">
        <f>J290</f>
        <v>0</v>
      </c>
      <c r="K65" s="127"/>
      <c r="L65" s="18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9" customFormat="1" ht="24.96" customHeight="1">
      <c r="A66" s="9"/>
      <c r="B66" s="178"/>
      <c r="C66" s="179"/>
      <c r="D66" s="180" t="s">
        <v>202</v>
      </c>
      <c r="E66" s="181"/>
      <c r="F66" s="181"/>
      <c r="G66" s="181"/>
      <c r="H66" s="181"/>
      <c r="I66" s="181"/>
      <c r="J66" s="182">
        <f>J294</f>
        <v>0</v>
      </c>
      <c r="K66" s="179"/>
      <c r="L66" s="183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10" customFormat="1" ht="19.92" customHeight="1">
      <c r="A67" s="10"/>
      <c r="B67" s="184"/>
      <c r="C67" s="127"/>
      <c r="D67" s="185" t="s">
        <v>203</v>
      </c>
      <c r="E67" s="186"/>
      <c r="F67" s="186"/>
      <c r="G67" s="186"/>
      <c r="H67" s="186"/>
      <c r="I67" s="186"/>
      <c r="J67" s="187">
        <f>J295</f>
        <v>0</v>
      </c>
      <c r="K67" s="127"/>
      <c r="L67" s="188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2" customFormat="1" ht="21.84" customHeight="1">
      <c r="A68" s="40"/>
      <c r="B68" s="41"/>
      <c r="C68" s="42"/>
      <c r="D68" s="42"/>
      <c r="E68" s="42"/>
      <c r="F68" s="42"/>
      <c r="G68" s="42"/>
      <c r="H68" s="42"/>
      <c r="I68" s="42"/>
      <c r="J68" s="42"/>
      <c r="K68" s="42"/>
      <c r="L68" s="148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</row>
    <row r="69" s="2" customFormat="1" ht="6.96" customHeight="1">
      <c r="A69" s="40"/>
      <c r="B69" s="61"/>
      <c r="C69" s="62"/>
      <c r="D69" s="62"/>
      <c r="E69" s="62"/>
      <c r="F69" s="62"/>
      <c r="G69" s="62"/>
      <c r="H69" s="62"/>
      <c r="I69" s="62"/>
      <c r="J69" s="62"/>
      <c r="K69" s="62"/>
      <c r="L69" s="148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3" s="2" customFormat="1" ht="6.96" customHeight="1">
      <c r="A73" s="40"/>
      <c r="B73" s="63"/>
      <c r="C73" s="64"/>
      <c r="D73" s="64"/>
      <c r="E73" s="64"/>
      <c r="F73" s="64"/>
      <c r="G73" s="64"/>
      <c r="H73" s="64"/>
      <c r="I73" s="64"/>
      <c r="J73" s="64"/>
      <c r="K73" s="64"/>
      <c r="L73" s="148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24.96" customHeight="1">
      <c r="A74" s="40"/>
      <c r="B74" s="41"/>
      <c r="C74" s="25" t="s">
        <v>204</v>
      </c>
      <c r="D74" s="42"/>
      <c r="E74" s="42"/>
      <c r="F74" s="42"/>
      <c r="G74" s="42"/>
      <c r="H74" s="42"/>
      <c r="I74" s="42"/>
      <c r="J74" s="42"/>
      <c r="K74" s="42"/>
      <c r="L74" s="148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6.96" customHeight="1">
      <c r="A75" s="40"/>
      <c r="B75" s="41"/>
      <c r="C75" s="42"/>
      <c r="D75" s="42"/>
      <c r="E75" s="42"/>
      <c r="F75" s="42"/>
      <c r="G75" s="42"/>
      <c r="H75" s="42"/>
      <c r="I75" s="42"/>
      <c r="J75" s="42"/>
      <c r="K75" s="42"/>
      <c r="L75" s="148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2" customHeight="1">
      <c r="A76" s="40"/>
      <c r="B76" s="41"/>
      <c r="C76" s="34" t="s">
        <v>16</v>
      </c>
      <c r="D76" s="42"/>
      <c r="E76" s="42"/>
      <c r="F76" s="42"/>
      <c r="G76" s="42"/>
      <c r="H76" s="42"/>
      <c r="I76" s="42"/>
      <c r="J76" s="42"/>
      <c r="K76" s="42"/>
      <c r="L76" s="148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6.5" customHeight="1">
      <c r="A77" s="40"/>
      <c r="B77" s="41"/>
      <c r="C77" s="42"/>
      <c r="D77" s="42"/>
      <c r="E77" s="173" t="str">
        <f>E7</f>
        <v>MVE jez Rajhrad vč. rekonstrukce jezu a rybího přechodu</v>
      </c>
      <c r="F77" s="34"/>
      <c r="G77" s="34"/>
      <c r="H77" s="34"/>
      <c r="I77" s="42"/>
      <c r="J77" s="42"/>
      <c r="K77" s="42"/>
      <c r="L77" s="148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2" customHeight="1">
      <c r="A78" s="40"/>
      <c r="B78" s="41"/>
      <c r="C78" s="34" t="s">
        <v>167</v>
      </c>
      <c r="D78" s="42"/>
      <c r="E78" s="42"/>
      <c r="F78" s="42"/>
      <c r="G78" s="42"/>
      <c r="H78" s="42"/>
      <c r="I78" s="42"/>
      <c r="J78" s="42"/>
      <c r="K78" s="42"/>
      <c r="L78" s="148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6.5" customHeight="1">
      <c r="A79" s="40"/>
      <c r="B79" s="41"/>
      <c r="C79" s="42"/>
      <c r="D79" s="42"/>
      <c r="E79" s="71" t="str">
        <f>E9</f>
        <v>A. - Zemní práce a bourání (společná stavební jáma mimo SO09,SO08)</v>
      </c>
      <c r="F79" s="42"/>
      <c r="G79" s="42"/>
      <c r="H79" s="42"/>
      <c r="I79" s="42"/>
      <c r="J79" s="42"/>
      <c r="K79" s="42"/>
      <c r="L79" s="148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6.96" customHeight="1">
      <c r="A80" s="40"/>
      <c r="B80" s="41"/>
      <c r="C80" s="42"/>
      <c r="D80" s="42"/>
      <c r="E80" s="42"/>
      <c r="F80" s="42"/>
      <c r="G80" s="42"/>
      <c r="H80" s="42"/>
      <c r="I80" s="42"/>
      <c r="J80" s="42"/>
      <c r="K80" s="42"/>
      <c r="L80" s="148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2" customHeight="1">
      <c r="A81" s="40"/>
      <c r="B81" s="41"/>
      <c r="C81" s="34" t="s">
        <v>21</v>
      </c>
      <c r="D81" s="42"/>
      <c r="E81" s="42"/>
      <c r="F81" s="29" t="str">
        <f>F12</f>
        <v xml:space="preserve">Svratka, říční km 29,430 – jez </v>
      </c>
      <c r="G81" s="42"/>
      <c r="H81" s="42"/>
      <c r="I81" s="34" t="s">
        <v>23</v>
      </c>
      <c r="J81" s="74" t="str">
        <f>IF(J12="","",J12)</f>
        <v>2. 5. 2023</v>
      </c>
      <c r="K81" s="42"/>
      <c r="L81" s="148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6.96" customHeight="1">
      <c r="A82" s="40"/>
      <c r="B82" s="41"/>
      <c r="C82" s="42"/>
      <c r="D82" s="42"/>
      <c r="E82" s="42"/>
      <c r="F82" s="42"/>
      <c r="G82" s="42"/>
      <c r="H82" s="42"/>
      <c r="I82" s="42"/>
      <c r="J82" s="42"/>
      <c r="K82" s="42"/>
      <c r="L82" s="148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5.15" customHeight="1">
      <c r="A83" s="40"/>
      <c r="B83" s="41"/>
      <c r="C83" s="34" t="s">
        <v>25</v>
      </c>
      <c r="D83" s="42"/>
      <c r="E83" s="42"/>
      <c r="F83" s="29" t="str">
        <f>E15</f>
        <v>Povodí Moravy, státní podnik</v>
      </c>
      <c r="G83" s="42"/>
      <c r="H83" s="42"/>
      <c r="I83" s="34" t="s">
        <v>33</v>
      </c>
      <c r="J83" s="38" t="str">
        <f>E21</f>
        <v>AQUATIS a. s.</v>
      </c>
      <c r="K83" s="42"/>
      <c r="L83" s="148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5.15" customHeight="1">
      <c r="A84" s="40"/>
      <c r="B84" s="41"/>
      <c r="C84" s="34" t="s">
        <v>31</v>
      </c>
      <c r="D84" s="42"/>
      <c r="E84" s="42"/>
      <c r="F84" s="29" t="str">
        <f>IF(E18="","",E18)</f>
        <v>Vyplň údaj</v>
      </c>
      <c r="G84" s="42"/>
      <c r="H84" s="42"/>
      <c r="I84" s="34" t="s">
        <v>38</v>
      </c>
      <c r="J84" s="38" t="str">
        <f>E24</f>
        <v>Bc. Aneta Patková</v>
      </c>
      <c r="K84" s="42"/>
      <c r="L84" s="148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0.32" customHeight="1">
      <c r="A85" s="40"/>
      <c r="B85" s="41"/>
      <c r="C85" s="42"/>
      <c r="D85" s="42"/>
      <c r="E85" s="42"/>
      <c r="F85" s="42"/>
      <c r="G85" s="42"/>
      <c r="H85" s="42"/>
      <c r="I85" s="42"/>
      <c r="J85" s="42"/>
      <c r="K85" s="42"/>
      <c r="L85" s="148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11" customFormat="1" ht="29.28" customHeight="1">
      <c r="A86" s="189"/>
      <c r="B86" s="190"/>
      <c r="C86" s="191" t="s">
        <v>205</v>
      </c>
      <c r="D86" s="192" t="s">
        <v>61</v>
      </c>
      <c r="E86" s="192" t="s">
        <v>57</v>
      </c>
      <c r="F86" s="192" t="s">
        <v>58</v>
      </c>
      <c r="G86" s="192" t="s">
        <v>206</v>
      </c>
      <c r="H86" s="192" t="s">
        <v>207</v>
      </c>
      <c r="I86" s="192" t="s">
        <v>208</v>
      </c>
      <c r="J86" s="192" t="s">
        <v>194</v>
      </c>
      <c r="K86" s="193" t="s">
        <v>209</v>
      </c>
      <c r="L86" s="194"/>
      <c r="M86" s="94" t="s">
        <v>19</v>
      </c>
      <c r="N86" s="95" t="s">
        <v>46</v>
      </c>
      <c r="O86" s="95" t="s">
        <v>210</v>
      </c>
      <c r="P86" s="95" t="s">
        <v>211</v>
      </c>
      <c r="Q86" s="95" t="s">
        <v>212</v>
      </c>
      <c r="R86" s="95" t="s">
        <v>213</v>
      </c>
      <c r="S86" s="95" t="s">
        <v>214</v>
      </c>
      <c r="T86" s="96" t="s">
        <v>215</v>
      </c>
      <c r="U86" s="189"/>
      <c r="V86" s="189"/>
      <c r="W86" s="189"/>
      <c r="X86" s="189"/>
      <c r="Y86" s="189"/>
      <c r="Z86" s="189"/>
      <c r="AA86" s="189"/>
      <c r="AB86" s="189"/>
      <c r="AC86" s="189"/>
      <c r="AD86" s="189"/>
      <c r="AE86" s="189"/>
    </row>
    <row r="87" s="2" customFormat="1" ht="22.8" customHeight="1">
      <c r="A87" s="40"/>
      <c r="B87" s="41"/>
      <c r="C87" s="101" t="s">
        <v>216</v>
      </c>
      <c r="D87" s="42"/>
      <c r="E87" s="42"/>
      <c r="F87" s="42"/>
      <c r="G87" s="42"/>
      <c r="H87" s="42"/>
      <c r="I87" s="42"/>
      <c r="J87" s="195">
        <f>BK87</f>
        <v>0</v>
      </c>
      <c r="K87" s="42"/>
      <c r="L87" s="46"/>
      <c r="M87" s="97"/>
      <c r="N87" s="196"/>
      <c r="O87" s="98"/>
      <c r="P87" s="197">
        <f>P88+P294</f>
        <v>0</v>
      </c>
      <c r="Q87" s="98"/>
      <c r="R87" s="197">
        <f>R88+R294</f>
        <v>0.23578479999999999</v>
      </c>
      <c r="S87" s="98"/>
      <c r="T87" s="198">
        <f>T88+T294</f>
        <v>1523.9032499999998</v>
      </c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T87" s="19" t="s">
        <v>75</v>
      </c>
      <c r="AU87" s="19" t="s">
        <v>195</v>
      </c>
      <c r="BK87" s="199">
        <f>BK88+BK294</f>
        <v>0</v>
      </c>
    </row>
    <row r="88" s="12" customFormat="1" ht="25.92" customHeight="1">
      <c r="A88" s="12"/>
      <c r="B88" s="200"/>
      <c r="C88" s="201"/>
      <c r="D88" s="202" t="s">
        <v>75</v>
      </c>
      <c r="E88" s="203" t="s">
        <v>217</v>
      </c>
      <c r="F88" s="203" t="s">
        <v>218</v>
      </c>
      <c r="G88" s="201"/>
      <c r="H88" s="201"/>
      <c r="I88" s="204"/>
      <c r="J88" s="205">
        <f>BK88</f>
        <v>0</v>
      </c>
      <c r="K88" s="201"/>
      <c r="L88" s="206"/>
      <c r="M88" s="207"/>
      <c r="N88" s="208"/>
      <c r="O88" s="208"/>
      <c r="P88" s="209">
        <f>P89+P203+P215+P252+P290</f>
        <v>0</v>
      </c>
      <c r="Q88" s="208"/>
      <c r="R88" s="209">
        <f>R89+R203+R215+R252+R290</f>
        <v>0.23578479999999999</v>
      </c>
      <c r="S88" s="208"/>
      <c r="T88" s="210">
        <f>T89+T203+T215+T252+T290</f>
        <v>1523.55081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11" t="s">
        <v>84</v>
      </c>
      <c r="AT88" s="212" t="s">
        <v>75</v>
      </c>
      <c r="AU88" s="212" t="s">
        <v>76</v>
      </c>
      <c r="AY88" s="211" t="s">
        <v>219</v>
      </c>
      <c r="BK88" s="213">
        <f>BK89+BK203+BK215+BK252+BK290</f>
        <v>0</v>
      </c>
    </row>
    <row r="89" s="12" customFormat="1" ht="22.8" customHeight="1">
      <c r="A89" s="12"/>
      <c r="B89" s="200"/>
      <c r="C89" s="201"/>
      <c r="D89" s="202" t="s">
        <v>75</v>
      </c>
      <c r="E89" s="214" t="s">
        <v>84</v>
      </c>
      <c r="F89" s="214" t="s">
        <v>220</v>
      </c>
      <c r="G89" s="201"/>
      <c r="H89" s="201"/>
      <c r="I89" s="204"/>
      <c r="J89" s="215">
        <f>BK89</f>
        <v>0</v>
      </c>
      <c r="K89" s="201"/>
      <c r="L89" s="206"/>
      <c r="M89" s="207"/>
      <c r="N89" s="208"/>
      <c r="O89" s="208"/>
      <c r="P89" s="209">
        <f>SUM(P90:P202)</f>
        <v>0</v>
      </c>
      <c r="Q89" s="208"/>
      <c r="R89" s="209">
        <f>SUM(R90:R202)</f>
        <v>0</v>
      </c>
      <c r="S89" s="208"/>
      <c r="T89" s="210">
        <f>SUM(T90:T202)</f>
        <v>399.97190999999998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11" t="s">
        <v>84</v>
      </c>
      <c r="AT89" s="212" t="s">
        <v>75</v>
      </c>
      <c r="AU89" s="212" t="s">
        <v>84</v>
      </c>
      <c r="AY89" s="211" t="s">
        <v>219</v>
      </c>
      <c r="BK89" s="213">
        <f>SUM(BK90:BK202)</f>
        <v>0</v>
      </c>
    </row>
    <row r="90" s="2" customFormat="1" ht="16.5" customHeight="1">
      <c r="A90" s="40"/>
      <c r="B90" s="41"/>
      <c r="C90" s="216" t="s">
        <v>84</v>
      </c>
      <c r="D90" s="216" t="s">
        <v>221</v>
      </c>
      <c r="E90" s="217" t="s">
        <v>222</v>
      </c>
      <c r="F90" s="218" t="s">
        <v>223</v>
      </c>
      <c r="G90" s="219" t="s">
        <v>152</v>
      </c>
      <c r="H90" s="220">
        <v>574.62599999999998</v>
      </c>
      <c r="I90" s="221"/>
      <c r="J90" s="222">
        <f>ROUND(I90*H90,2)</f>
        <v>0</v>
      </c>
      <c r="K90" s="218" t="s">
        <v>224</v>
      </c>
      <c r="L90" s="46"/>
      <c r="M90" s="223" t="s">
        <v>19</v>
      </c>
      <c r="N90" s="224" t="s">
        <v>47</v>
      </c>
      <c r="O90" s="86"/>
      <c r="P90" s="225">
        <f>O90*H90</f>
        <v>0</v>
      </c>
      <c r="Q90" s="225">
        <v>0</v>
      </c>
      <c r="R90" s="225">
        <f>Q90*H90</f>
        <v>0</v>
      </c>
      <c r="S90" s="225">
        <v>0.47999999999999998</v>
      </c>
      <c r="T90" s="226">
        <f>S90*H90</f>
        <v>275.82047999999998</v>
      </c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R90" s="227" t="s">
        <v>225</v>
      </c>
      <c r="AT90" s="227" t="s">
        <v>221</v>
      </c>
      <c r="AU90" s="227" t="s">
        <v>86</v>
      </c>
      <c r="AY90" s="19" t="s">
        <v>219</v>
      </c>
      <c r="BE90" s="228">
        <f>IF(N90="základní",J90,0)</f>
        <v>0</v>
      </c>
      <c r="BF90" s="228">
        <f>IF(N90="snížená",J90,0)</f>
        <v>0</v>
      </c>
      <c r="BG90" s="228">
        <f>IF(N90="zákl. přenesená",J90,0)</f>
        <v>0</v>
      </c>
      <c r="BH90" s="228">
        <f>IF(N90="sníž. přenesená",J90,0)</f>
        <v>0</v>
      </c>
      <c r="BI90" s="228">
        <f>IF(N90="nulová",J90,0)</f>
        <v>0</v>
      </c>
      <c r="BJ90" s="19" t="s">
        <v>84</v>
      </c>
      <c r="BK90" s="228">
        <f>ROUND(I90*H90,2)</f>
        <v>0</v>
      </c>
      <c r="BL90" s="19" t="s">
        <v>225</v>
      </c>
      <c r="BM90" s="227" t="s">
        <v>226</v>
      </c>
    </row>
    <row r="91" s="2" customFormat="1">
      <c r="A91" s="40"/>
      <c r="B91" s="41"/>
      <c r="C91" s="42"/>
      <c r="D91" s="229" t="s">
        <v>227</v>
      </c>
      <c r="E91" s="42"/>
      <c r="F91" s="230" t="s">
        <v>228</v>
      </c>
      <c r="G91" s="42"/>
      <c r="H91" s="42"/>
      <c r="I91" s="231"/>
      <c r="J91" s="42"/>
      <c r="K91" s="42"/>
      <c r="L91" s="46"/>
      <c r="M91" s="232"/>
      <c r="N91" s="233"/>
      <c r="O91" s="86"/>
      <c r="P91" s="86"/>
      <c r="Q91" s="86"/>
      <c r="R91" s="86"/>
      <c r="S91" s="86"/>
      <c r="T91" s="87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T91" s="19" t="s">
        <v>227</v>
      </c>
      <c r="AU91" s="19" t="s">
        <v>86</v>
      </c>
    </row>
    <row r="92" s="2" customFormat="1">
      <c r="A92" s="40"/>
      <c r="B92" s="41"/>
      <c r="C92" s="42"/>
      <c r="D92" s="234" t="s">
        <v>229</v>
      </c>
      <c r="E92" s="42"/>
      <c r="F92" s="235" t="s">
        <v>230</v>
      </c>
      <c r="G92" s="42"/>
      <c r="H92" s="42"/>
      <c r="I92" s="231"/>
      <c r="J92" s="42"/>
      <c r="K92" s="42"/>
      <c r="L92" s="46"/>
      <c r="M92" s="232"/>
      <c r="N92" s="233"/>
      <c r="O92" s="86"/>
      <c r="P92" s="86"/>
      <c r="Q92" s="86"/>
      <c r="R92" s="86"/>
      <c r="S92" s="86"/>
      <c r="T92" s="87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T92" s="19" t="s">
        <v>229</v>
      </c>
      <c r="AU92" s="19" t="s">
        <v>86</v>
      </c>
    </row>
    <row r="93" s="13" customFormat="1">
      <c r="A93" s="13"/>
      <c r="B93" s="236"/>
      <c r="C93" s="237"/>
      <c r="D93" s="229" t="s">
        <v>231</v>
      </c>
      <c r="E93" s="238" t="s">
        <v>19</v>
      </c>
      <c r="F93" s="239" t="s">
        <v>232</v>
      </c>
      <c r="G93" s="237"/>
      <c r="H93" s="238" t="s">
        <v>19</v>
      </c>
      <c r="I93" s="240"/>
      <c r="J93" s="237"/>
      <c r="K93" s="237"/>
      <c r="L93" s="241"/>
      <c r="M93" s="242"/>
      <c r="N93" s="243"/>
      <c r="O93" s="243"/>
      <c r="P93" s="243"/>
      <c r="Q93" s="243"/>
      <c r="R93" s="243"/>
      <c r="S93" s="243"/>
      <c r="T93" s="244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45" t="s">
        <v>231</v>
      </c>
      <c r="AU93" s="245" t="s">
        <v>86</v>
      </c>
      <c r="AV93" s="13" t="s">
        <v>84</v>
      </c>
      <c r="AW93" s="13" t="s">
        <v>37</v>
      </c>
      <c r="AX93" s="13" t="s">
        <v>76</v>
      </c>
      <c r="AY93" s="245" t="s">
        <v>219</v>
      </c>
    </row>
    <row r="94" s="14" customFormat="1">
      <c r="A94" s="14"/>
      <c r="B94" s="246"/>
      <c r="C94" s="247"/>
      <c r="D94" s="229" t="s">
        <v>231</v>
      </c>
      <c r="E94" s="248" t="s">
        <v>19</v>
      </c>
      <c r="F94" s="249" t="s">
        <v>233</v>
      </c>
      <c r="G94" s="247"/>
      <c r="H94" s="250">
        <v>104.5</v>
      </c>
      <c r="I94" s="251"/>
      <c r="J94" s="247"/>
      <c r="K94" s="247"/>
      <c r="L94" s="252"/>
      <c r="M94" s="253"/>
      <c r="N94" s="254"/>
      <c r="O94" s="254"/>
      <c r="P94" s="254"/>
      <c r="Q94" s="254"/>
      <c r="R94" s="254"/>
      <c r="S94" s="254"/>
      <c r="T94" s="255"/>
      <c r="U94" s="14"/>
      <c r="V94" s="14"/>
      <c r="W94" s="14"/>
      <c r="X94" s="14"/>
      <c r="Y94" s="14"/>
      <c r="Z94" s="14"/>
      <c r="AA94" s="14"/>
      <c r="AB94" s="14"/>
      <c r="AC94" s="14"/>
      <c r="AD94" s="14"/>
      <c r="AE94" s="14"/>
      <c r="AT94" s="256" t="s">
        <v>231</v>
      </c>
      <c r="AU94" s="256" t="s">
        <v>86</v>
      </c>
      <c r="AV94" s="14" t="s">
        <v>86</v>
      </c>
      <c r="AW94" s="14" t="s">
        <v>37</v>
      </c>
      <c r="AX94" s="14" t="s">
        <v>76</v>
      </c>
      <c r="AY94" s="256" t="s">
        <v>219</v>
      </c>
    </row>
    <row r="95" s="14" customFormat="1">
      <c r="A95" s="14"/>
      <c r="B95" s="246"/>
      <c r="C95" s="247"/>
      <c r="D95" s="229" t="s">
        <v>231</v>
      </c>
      <c r="E95" s="248" t="s">
        <v>19</v>
      </c>
      <c r="F95" s="249" t="s">
        <v>234</v>
      </c>
      <c r="G95" s="247"/>
      <c r="H95" s="250">
        <v>405.63900000000001</v>
      </c>
      <c r="I95" s="251"/>
      <c r="J95" s="247"/>
      <c r="K95" s="247"/>
      <c r="L95" s="252"/>
      <c r="M95" s="253"/>
      <c r="N95" s="254"/>
      <c r="O95" s="254"/>
      <c r="P95" s="254"/>
      <c r="Q95" s="254"/>
      <c r="R95" s="254"/>
      <c r="S95" s="254"/>
      <c r="T95" s="255"/>
      <c r="U95" s="14"/>
      <c r="V95" s="14"/>
      <c r="W95" s="14"/>
      <c r="X95" s="14"/>
      <c r="Y95" s="14"/>
      <c r="Z95" s="14"/>
      <c r="AA95" s="14"/>
      <c r="AB95" s="14"/>
      <c r="AC95" s="14"/>
      <c r="AD95" s="14"/>
      <c r="AE95" s="14"/>
      <c r="AT95" s="256" t="s">
        <v>231</v>
      </c>
      <c r="AU95" s="256" t="s">
        <v>86</v>
      </c>
      <c r="AV95" s="14" t="s">
        <v>86</v>
      </c>
      <c r="AW95" s="14" t="s">
        <v>37</v>
      </c>
      <c r="AX95" s="14" t="s">
        <v>76</v>
      </c>
      <c r="AY95" s="256" t="s">
        <v>219</v>
      </c>
    </row>
    <row r="96" s="14" customFormat="1">
      <c r="A96" s="14"/>
      <c r="B96" s="246"/>
      <c r="C96" s="247"/>
      <c r="D96" s="229" t="s">
        <v>231</v>
      </c>
      <c r="E96" s="248" t="s">
        <v>19</v>
      </c>
      <c r="F96" s="249" t="s">
        <v>235</v>
      </c>
      <c r="G96" s="247"/>
      <c r="H96" s="250">
        <v>64.486999999999995</v>
      </c>
      <c r="I96" s="251"/>
      <c r="J96" s="247"/>
      <c r="K96" s="247"/>
      <c r="L96" s="252"/>
      <c r="M96" s="253"/>
      <c r="N96" s="254"/>
      <c r="O96" s="254"/>
      <c r="P96" s="254"/>
      <c r="Q96" s="254"/>
      <c r="R96" s="254"/>
      <c r="S96" s="254"/>
      <c r="T96" s="255"/>
      <c r="U96" s="14"/>
      <c r="V96" s="14"/>
      <c r="W96" s="14"/>
      <c r="X96" s="14"/>
      <c r="Y96" s="14"/>
      <c r="Z96" s="14"/>
      <c r="AA96" s="14"/>
      <c r="AB96" s="14"/>
      <c r="AC96" s="14"/>
      <c r="AD96" s="14"/>
      <c r="AE96" s="14"/>
      <c r="AT96" s="256" t="s">
        <v>231</v>
      </c>
      <c r="AU96" s="256" t="s">
        <v>86</v>
      </c>
      <c r="AV96" s="14" t="s">
        <v>86</v>
      </c>
      <c r="AW96" s="14" t="s">
        <v>37</v>
      </c>
      <c r="AX96" s="14" t="s">
        <v>76</v>
      </c>
      <c r="AY96" s="256" t="s">
        <v>219</v>
      </c>
    </row>
    <row r="97" s="15" customFormat="1">
      <c r="A97" s="15"/>
      <c r="B97" s="257"/>
      <c r="C97" s="258"/>
      <c r="D97" s="229" t="s">
        <v>231</v>
      </c>
      <c r="E97" s="259" t="s">
        <v>168</v>
      </c>
      <c r="F97" s="260" t="s">
        <v>236</v>
      </c>
      <c r="G97" s="258"/>
      <c r="H97" s="261">
        <v>574.62599999999998</v>
      </c>
      <c r="I97" s="262"/>
      <c r="J97" s="258"/>
      <c r="K97" s="258"/>
      <c r="L97" s="263"/>
      <c r="M97" s="264"/>
      <c r="N97" s="265"/>
      <c r="O97" s="265"/>
      <c r="P97" s="265"/>
      <c r="Q97" s="265"/>
      <c r="R97" s="265"/>
      <c r="S97" s="265"/>
      <c r="T97" s="266"/>
      <c r="U97" s="15"/>
      <c r="V97" s="15"/>
      <c r="W97" s="15"/>
      <c r="X97" s="15"/>
      <c r="Y97" s="15"/>
      <c r="Z97" s="15"/>
      <c r="AA97" s="15"/>
      <c r="AB97" s="15"/>
      <c r="AC97" s="15"/>
      <c r="AD97" s="15"/>
      <c r="AE97" s="15"/>
      <c r="AT97" s="267" t="s">
        <v>231</v>
      </c>
      <c r="AU97" s="267" t="s">
        <v>86</v>
      </c>
      <c r="AV97" s="15" t="s">
        <v>225</v>
      </c>
      <c r="AW97" s="15" t="s">
        <v>37</v>
      </c>
      <c r="AX97" s="15" t="s">
        <v>84</v>
      </c>
      <c r="AY97" s="267" t="s">
        <v>219</v>
      </c>
    </row>
    <row r="98" s="2" customFormat="1" ht="16.5" customHeight="1">
      <c r="A98" s="40"/>
      <c r="B98" s="41"/>
      <c r="C98" s="216" t="s">
        <v>86</v>
      </c>
      <c r="D98" s="216" t="s">
        <v>221</v>
      </c>
      <c r="E98" s="217" t="s">
        <v>237</v>
      </c>
      <c r="F98" s="218" t="s">
        <v>238</v>
      </c>
      <c r="G98" s="219" t="s">
        <v>152</v>
      </c>
      <c r="H98" s="220">
        <v>23.238</v>
      </c>
      <c r="I98" s="221"/>
      <c r="J98" s="222">
        <f>ROUND(I98*H98,2)</f>
        <v>0</v>
      </c>
      <c r="K98" s="218" t="s">
        <v>224</v>
      </c>
      <c r="L98" s="46"/>
      <c r="M98" s="223" t="s">
        <v>19</v>
      </c>
      <c r="N98" s="224" t="s">
        <v>47</v>
      </c>
      <c r="O98" s="86"/>
      <c r="P98" s="225">
        <f>O98*H98</f>
        <v>0</v>
      </c>
      <c r="Q98" s="225">
        <v>0</v>
      </c>
      <c r="R98" s="225">
        <f>Q98*H98</f>
        <v>0</v>
      </c>
      <c r="S98" s="225">
        <v>0.23499999999999999</v>
      </c>
      <c r="T98" s="226">
        <f>S98*H98</f>
        <v>5.4609299999999994</v>
      </c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R98" s="227" t="s">
        <v>225</v>
      </c>
      <c r="AT98" s="227" t="s">
        <v>221</v>
      </c>
      <c r="AU98" s="227" t="s">
        <v>86</v>
      </c>
      <c r="AY98" s="19" t="s">
        <v>219</v>
      </c>
      <c r="BE98" s="228">
        <f>IF(N98="základní",J98,0)</f>
        <v>0</v>
      </c>
      <c r="BF98" s="228">
        <f>IF(N98="snížená",J98,0)</f>
        <v>0</v>
      </c>
      <c r="BG98" s="228">
        <f>IF(N98="zákl. přenesená",J98,0)</f>
        <v>0</v>
      </c>
      <c r="BH98" s="228">
        <f>IF(N98="sníž. přenesená",J98,0)</f>
        <v>0</v>
      </c>
      <c r="BI98" s="228">
        <f>IF(N98="nulová",J98,0)</f>
        <v>0</v>
      </c>
      <c r="BJ98" s="19" t="s">
        <v>84</v>
      </c>
      <c r="BK98" s="228">
        <f>ROUND(I98*H98,2)</f>
        <v>0</v>
      </c>
      <c r="BL98" s="19" t="s">
        <v>225</v>
      </c>
      <c r="BM98" s="227" t="s">
        <v>239</v>
      </c>
    </row>
    <row r="99" s="2" customFormat="1">
      <c r="A99" s="40"/>
      <c r="B99" s="41"/>
      <c r="C99" s="42"/>
      <c r="D99" s="229" t="s">
        <v>227</v>
      </c>
      <c r="E99" s="42"/>
      <c r="F99" s="230" t="s">
        <v>240</v>
      </c>
      <c r="G99" s="42"/>
      <c r="H99" s="42"/>
      <c r="I99" s="231"/>
      <c r="J99" s="42"/>
      <c r="K99" s="42"/>
      <c r="L99" s="46"/>
      <c r="M99" s="232"/>
      <c r="N99" s="233"/>
      <c r="O99" s="86"/>
      <c r="P99" s="86"/>
      <c r="Q99" s="86"/>
      <c r="R99" s="86"/>
      <c r="S99" s="86"/>
      <c r="T99" s="87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T99" s="19" t="s">
        <v>227</v>
      </c>
      <c r="AU99" s="19" t="s">
        <v>86</v>
      </c>
    </row>
    <row r="100" s="2" customFormat="1">
      <c r="A100" s="40"/>
      <c r="B100" s="41"/>
      <c r="C100" s="42"/>
      <c r="D100" s="234" t="s">
        <v>229</v>
      </c>
      <c r="E100" s="42"/>
      <c r="F100" s="235" t="s">
        <v>241</v>
      </c>
      <c r="G100" s="42"/>
      <c r="H100" s="42"/>
      <c r="I100" s="231"/>
      <c r="J100" s="42"/>
      <c r="K100" s="42"/>
      <c r="L100" s="46"/>
      <c r="M100" s="232"/>
      <c r="N100" s="233"/>
      <c r="O100" s="86"/>
      <c r="P100" s="86"/>
      <c r="Q100" s="86"/>
      <c r="R100" s="86"/>
      <c r="S100" s="86"/>
      <c r="T100" s="87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T100" s="19" t="s">
        <v>229</v>
      </c>
      <c r="AU100" s="19" t="s">
        <v>86</v>
      </c>
    </row>
    <row r="101" s="13" customFormat="1">
      <c r="A101" s="13"/>
      <c r="B101" s="236"/>
      <c r="C101" s="237"/>
      <c r="D101" s="229" t="s">
        <v>231</v>
      </c>
      <c r="E101" s="238" t="s">
        <v>19</v>
      </c>
      <c r="F101" s="239" t="s">
        <v>232</v>
      </c>
      <c r="G101" s="237"/>
      <c r="H101" s="238" t="s">
        <v>19</v>
      </c>
      <c r="I101" s="240"/>
      <c r="J101" s="237"/>
      <c r="K101" s="237"/>
      <c r="L101" s="241"/>
      <c r="M101" s="242"/>
      <c r="N101" s="243"/>
      <c r="O101" s="243"/>
      <c r="P101" s="243"/>
      <c r="Q101" s="243"/>
      <c r="R101" s="243"/>
      <c r="S101" s="243"/>
      <c r="T101" s="244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45" t="s">
        <v>231</v>
      </c>
      <c r="AU101" s="245" t="s">
        <v>86</v>
      </c>
      <c r="AV101" s="13" t="s">
        <v>84</v>
      </c>
      <c r="AW101" s="13" t="s">
        <v>37</v>
      </c>
      <c r="AX101" s="13" t="s">
        <v>76</v>
      </c>
      <c r="AY101" s="245" t="s">
        <v>219</v>
      </c>
    </row>
    <row r="102" s="14" customFormat="1">
      <c r="A102" s="14"/>
      <c r="B102" s="246"/>
      <c r="C102" s="247"/>
      <c r="D102" s="229" t="s">
        <v>231</v>
      </c>
      <c r="E102" s="248" t="s">
        <v>172</v>
      </c>
      <c r="F102" s="249" t="s">
        <v>242</v>
      </c>
      <c r="G102" s="247"/>
      <c r="H102" s="250">
        <v>23.238</v>
      </c>
      <c r="I102" s="251"/>
      <c r="J102" s="247"/>
      <c r="K102" s="247"/>
      <c r="L102" s="252"/>
      <c r="M102" s="253"/>
      <c r="N102" s="254"/>
      <c r="O102" s="254"/>
      <c r="P102" s="254"/>
      <c r="Q102" s="254"/>
      <c r="R102" s="254"/>
      <c r="S102" s="254"/>
      <c r="T102" s="255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T102" s="256" t="s">
        <v>231</v>
      </c>
      <c r="AU102" s="256" t="s">
        <v>86</v>
      </c>
      <c r="AV102" s="14" t="s">
        <v>86</v>
      </c>
      <c r="AW102" s="14" t="s">
        <v>37</v>
      </c>
      <c r="AX102" s="14" t="s">
        <v>84</v>
      </c>
      <c r="AY102" s="256" t="s">
        <v>219</v>
      </c>
    </row>
    <row r="103" s="2" customFormat="1" ht="21.75" customHeight="1">
      <c r="A103" s="40"/>
      <c r="B103" s="41"/>
      <c r="C103" s="216" t="s">
        <v>111</v>
      </c>
      <c r="D103" s="216" t="s">
        <v>221</v>
      </c>
      <c r="E103" s="217" t="s">
        <v>243</v>
      </c>
      <c r="F103" s="218" t="s">
        <v>244</v>
      </c>
      <c r="G103" s="219" t="s">
        <v>152</v>
      </c>
      <c r="H103" s="220">
        <v>116.05</v>
      </c>
      <c r="I103" s="221"/>
      <c r="J103" s="222">
        <f>ROUND(I103*H103,2)</f>
        <v>0</v>
      </c>
      <c r="K103" s="218" t="s">
        <v>224</v>
      </c>
      <c r="L103" s="46"/>
      <c r="M103" s="223" t="s">
        <v>19</v>
      </c>
      <c r="N103" s="224" t="s">
        <v>47</v>
      </c>
      <c r="O103" s="86"/>
      <c r="P103" s="225">
        <f>O103*H103</f>
        <v>0</v>
      </c>
      <c r="Q103" s="225">
        <v>0</v>
      </c>
      <c r="R103" s="225">
        <f>Q103*H103</f>
        <v>0</v>
      </c>
      <c r="S103" s="225">
        <v>0.57999999999999996</v>
      </c>
      <c r="T103" s="226">
        <f>S103*H103</f>
        <v>67.308999999999998</v>
      </c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R103" s="227" t="s">
        <v>225</v>
      </c>
      <c r="AT103" s="227" t="s">
        <v>221</v>
      </c>
      <c r="AU103" s="227" t="s">
        <v>86</v>
      </c>
      <c r="AY103" s="19" t="s">
        <v>219</v>
      </c>
      <c r="BE103" s="228">
        <f>IF(N103="základní",J103,0)</f>
        <v>0</v>
      </c>
      <c r="BF103" s="228">
        <f>IF(N103="snížená",J103,0)</f>
        <v>0</v>
      </c>
      <c r="BG103" s="228">
        <f>IF(N103="zákl. přenesená",J103,0)</f>
        <v>0</v>
      </c>
      <c r="BH103" s="228">
        <f>IF(N103="sníž. přenesená",J103,0)</f>
        <v>0</v>
      </c>
      <c r="BI103" s="228">
        <f>IF(N103="nulová",J103,0)</f>
        <v>0</v>
      </c>
      <c r="BJ103" s="19" t="s">
        <v>84</v>
      </c>
      <c r="BK103" s="228">
        <f>ROUND(I103*H103,2)</f>
        <v>0</v>
      </c>
      <c r="BL103" s="19" t="s">
        <v>225</v>
      </c>
      <c r="BM103" s="227" t="s">
        <v>245</v>
      </c>
    </row>
    <row r="104" s="2" customFormat="1">
      <c r="A104" s="40"/>
      <c r="B104" s="41"/>
      <c r="C104" s="42"/>
      <c r="D104" s="229" t="s">
        <v>227</v>
      </c>
      <c r="E104" s="42"/>
      <c r="F104" s="230" t="s">
        <v>246</v>
      </c>
      <c r="G104" s="42"/>
      <c r="H104" s="42"/>
      <c r="I104" s="231"/>
      <c r="J104" s="42"/>
      <c r="K104" s="42"/>
      <c r="L104" s="46"/>
      <c r="M104" s="232"/>
      <c r="N104" s="233"/>
      <c r="O104" s="86"/>
      <c r="P104" s="86"/>
      <c r="Q104" s="86"/>
      <c r="R104" s="86"/>
      <c r="S104" s="86"/>
      <c r="T104" s="87"/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T104" s="19" t="s">
        <v>227</v>
      </c>
      <c r="AU104" s="19" t="s">
        <v>86</v>
      </c>
    </row>
    <row r="105" s="2" customFormat="1">
      <c r="A105" s="40"/>
      <c r="B105" s="41"/>
      <c r="C105" s="42"/>
      <c r="D105" s="234" t="s">
        <v>229</v>
      </c>
      <c r="E105" s="42"/>
      <c r="F105" s="235" t="s">
        <v>247</v>
      </c>
      <c r="G105" s="42"/>
      <c r="H105" s="42"/>
      <c r="I105" s="231"/>
      <c r="J105" s="42"/>
      <c r="K105" s="42"/>
      <c r="L105" s="46"/>
      <c r="M105" s="232"/>
      <c r="N105" s="233"/>
      <c r="O105" s="86"/>
      <c r="P105" s="86"/>
      <c r="Q105" s="86"/>
      <c r="R105" s="86"/>
      <c r="S105" s="86"/>
      <c r="T105" s="87"/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T105" s="19" t="s">
        <v>229</v>
      </c>
      <c r="AU105" s="19" t="s">
        <v>86</v>
      </c>
    </row>
    <row r="106" s="14" customFormat="1">
      <c r="A106" s="14"/>
      <c r="B106" s="246"/>
      <c r="C106" s="247"/>
      <c r="D106" s="229" t="s">
        <v>231</v>
      </c>
      <c r="E106" s="248" t="s">
        <v>19</v>
      </c>
      <c r="F106" s="249" t="s">
        <v>150</v>
      </c>
      <c r="G106" s="247"/>
      <c r="H106" s="250">
        <v>116.05</v>
      </c>
      <c r="I106" s="251"/>
      <c r="J106" s="247"/>
      <c r="K106" s="247"/>
      <c r="L106" s="252"/>
      <c r="M106" s="253"/>
      <c r="N106" s="254"/>
      <c r="O106" s="254"/>
      <c r="P106" s="254"/>
      <c r="Q106" s="254"/>
      <c r="R106" s="254"/>
      <c r="S106" s="254"/>
      <c r="T106" s="255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56" t="s">
        <v>231</v>
      </c>
      <c r="AU106" s="256" t="s">
        <v>86</v>
      </c>
      <c r="AV106" s="14" t="s">
        <v>86</v>
      </c>
      <c r="AW106" s="14" t="s">
        <v>37</v>
      </c>
      <c r="AX106" s="14" t="s">
        <v>84</v>
      </c>
      <c r="AY106" s="256" t="s">
        <v>219</v>
      </c>
    </row>
    <row r="107" s="2" customFormat="1" ht="16.5" customHeight="1">
      <c r="A107" s="40"/>
      <c r="B107" s="41"/>
      <c r="C107" s="216" t="s">
        <v>225</v>
      </c>
      <c r="D107" s="216" t="s">
        <v>221</v>
      </c>
      <c r="E107" s="217" t="s">
        <v>248</v>
      </c>
      <c r="F107" s="218" t="s">
        <v>249</v>
      </c>
      <c r="G107" s="219" t="s">
        <v>152</v>
      </c>
      <c r="H107" s="220">
        <v>116.05</v>
      </c>
      <c r="I107" s="221"/>
      <c r="J107" s="222">
        <f>ROUND(I107*H107,2)</f>
        <v>0</v>
      </c>
      <c r="K107" s="218" t="s">
        <v>224</v>
      </c>
      <c r="L107" s="46"/>
      <c r="M107" s="223" t="s">
        <v>19</v>
      </c>
      <c r="N107" s="224" t="s">
        <v>47</v>
      </c>
      <c r="O107" s="86"/>
      <c r="P107" s="225">
        <f>O107*H107</f>
        <v>0</v>
      </c>
      <c r="Q107" s="225">
        <v>0</v>
      </c>
      <c r="R107" s="225">
        <f>Q107*H107</f>
        <v>0</v>
      </c>
      <c r="S107" s="225">
        <v>0.22</v>
      </c>
      <c r="T107" s="226">
        <f>S107*H107</f>
        <v>25.530999999999999</v>
      </c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R107" s="227" t="s">
        <v>225</v>
      </c>
      <c r="AT107" s="227" t="s">
        <v>221</v>
      </c>
      <c r="AU107" s="227" t="s">
        <v>86</v>
      </c>
      <c r="AY107" s="19" t="s">
        <v>219</v>
      </c>
      <c r="BE107" s="228">
        <f>IF(N107="základní",J107,0)</f>
        <v>0</v>
      </c>
      <c r="BF107" s="228">
        <f>IF(N107="snížená",J107,0)</f>
        <v>0</v>
      </c>
      <c r="BG107" s="228">
        <f>IF(N107="zákl. přenesená",J107,0)</f>
        <v>0</v>
      </c>
      <c r="BH107" s="228">
        <f>IF(N107="sníž. přenesená",J107,0)</f>
        <v>0</v>
      </c>
      <c r="BI107" s="228">
        <f>IF(N107="nulová",J107,0)</f>
        <v>0</v>
      </c>
      <c r="BJ107" s="19" t="s">
        <v>84</v>
      </c>
      <c r="BK107" s="228">
        <f>ROUND(I107*H107,2)</f>
        <v>0</v>
      </c>
      <c r="BL107" s="19" t="s">
        <v>225</v>
      </c>
      <c r="BM107" s="227" t="s">
        <v>250</v>
      </c>
    </row>
    <row r="108" s="2" customFormat="1">
      <c r="A108" s="40"/>
      <c r="B108" s="41"/>
      <c r="C108" s="42"/>
      <c r="D108" s="229" t="s">
        <v>227</v>
      </c>
      <c r="E108" s="42"/>
      <c r="F108" s="230" t="s">
        <v>251</v>
      </c>
      <c r="G108" s="42"/>
      <c r="H108" s="42"/>
      <c r="I108" s="231"/>
      <c r="J108" s="42"/>
      <c r="K108" s="42"/>
      <c r="L108" s="46"/>
      <c r="M108" s="232"/>
      <c r="N108" s="233"/>
      <c r="O108" s="86"/>
      <c r="P108" s="86"/>
      <c r="Q108" s="86"/>
      <c r="R108" s="86"/>
      <c r="S108" s="86"/>
      <c r="T108" s="87"/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T108" s="19" t="s">
        <v>227</v>
      </c>
      <c r="AU108" s="19" t="s">
        <v>86</v>
      </c>
    </row>
    <row r="109" s="2" customFormat="1">
      <c r="A109" s="40"/>
      <c r="B109" s="41"/>
      <c r="C109" s="42"/>
      <c r="D109" s="234" t="s">
        <v>229</v>
      </c>
      <c r="E109" s="42"/>
      <c r="F109" s="235" t="s">
        <v>252</v>
      </c>
      <c r="G109" s="42"/>
      <c r="H109" s="42"/>
      <c r="I109" s="231"/>
      <c r="J109" s="42"/>
      <c r="K109" s="42"/>
      <c r="L109" s="46"/>
      <c r="M109" s="232"/>
      <c r="N109" s="233"/>
      <c r="O109" s="86"/>
      <c r="P109" s="86"/>
      <c r="Q109" s="86"/>
      <c r="R109" s="86"/>
      <c r="S109" s="86"/>
      <c r="T109" s="87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T109" s="19" t="s">
        <v>229</v>
      </c>
      <c r="AU109" s="19" t="s">
        <v>86</v>
      </c>
    </row>
    <row r="110" s="13" customFormat="1">
      <c r="A110" s="13"/>
      <c r="B110" s="236"/>
      <c r="C110" s="237"/>
      <c r="D110" s="229" t="s">
        <v>231</v>
      </c>
      <c r="E110" s="238" t="s">
        <v>19</v>
      </c>
      <c r="F110" s="239" t="s">
        <v>253</v>
      </c>
      <c r="G110" s="237"/>
      <c r="H110" s="238" t="s">
        <v>19</v>
      </c>
      <c r="I110" s="240"/>
      <c r="J110" s="237"/>
      <c r="K110" s="237"/>
      <c r="L110" s="241"/>
      <c r="M110" s="242"/>
      <c r="N110" s="243"/>
      <c r="O110" s="243"/>
      <c r="P110" s="243"/>
      <c r="Q110" s="243"/>
      <c r="R110" s="243"/>
      <c r="S110" s="243"/>
      <c r="T110" s="244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45" t="s">
        <v>231</v>
      </c>
      <c r="AU110" s="245" t="s">
        <v>86</v>
      </c>
      <c r="AV110" s="13" t="s">
        <v>84</v>
      </c>
      <c r="AW110" s="13" t="s">
        <v>37</v>
      </c>
      <c r="AX110" s="13" t="s">
        <v>76</v>
      </c>
      <c r="AY110" s="245" t="s">
        <v>219</v>
      </c>
    </row>
    <row r="111" s="14" customFormat="1">
      <c r="A111" s="14"/>
      <c r="B111" s="246"/>
      <c r="C111" s="247"/>
      <c r="D111" s="229" t="s">
        <v>231</v>
      </c>
      <c r="E111" s="248" t="s">
        <v>150</v>
      </c>
      <c r="F111" s="249" t="s">
        <v>153</v>
      </c>
      <c r="G111" s="247"/>
      <c r="H111" s="250">
        <v>116.05</v>
      </c>
      <c r="I111" s="251"/>
      <c r="J111" s="247"/>
      <c r="K111" s="247"/>
      <c r="L111" s="252"/>
      <c r="M111" s="253"/>
      <c r="N111" s="254"/>
      <c r="O111" s="254"/>
      <c r="P111" s="254"/>
      <c r="Q111" s="254"/>
      <c r="R111" s="254"/>
      <c r="S111" s="254"/>
      <c r="T111" s="255"/>
      <c r="U111" s="14"/>
      <c r="V111" s="14"/>
      <c r="W111" s="14"/>
      <c r="X111" s="14"/>
      <c r="Y111" s="14"/>
      <c r="Z111" s="14"/>
      <c r="AA111" s="14"/>
      <c r="AB111" s="14"/>
      <c r="AC111" s="14"/>
      <c r="AD111" s="14"/>
      <c r="AE111" s="14"/>
      <c r="AT111" s="256" t="s">
        <v>231</v>
      </c>
      <c r="AU111" s="256" t="s">
        <v>86</v>
      </c>
      <c r="AV111" s="14" t="s">
        <v>86</v>
      </c>
      <c r="AW111" s="14" t="s">
        <v>37</v>
      </c>
      <c r="AX111" s="14" t="s">
        <v>84</v>
      </c>
      <c r="AY111" s="256" t="s">
        <v>219</v>
      </c>
    </row>
    <row r="112" s="2" customFormat="1" ht="16.5" customHeight="1">
      <c r="A112" s="40"/>
      <c r="B112" s="41"/>
      <c r="C112" s="216" t="s">
        <v>254</v>
      </c>
      <c r="D112" s="216" t="s">
        <v>221</v>
      </c>
      <c r="E112" s="217" t="s">
        <v>255</v>
      </c>
      <c r="F112" s="218" t="s">
        <v>256</v>
      </c>
      <c r="G112" s="219" t="s">
        <v>158</v>
      </c>
      <c r="H112" s="220">
        <v>126.09999999999999</v>
      </c>
      <c r="I112" s="221"/>
      <c r="J112" s="222">
        <f>ROUND(I112*H112,2)</f>
        <v>0</v>
      </c>
      <c r="K112" s="218" t="s">
        <v>224</v>
      </c>
      <c r="L112" s="46"/>
      <c r="M112" s="223" t="s">
        <v>19</v>
      </c>
      <c r="N112" s="224" t="s">
        <v>47</v>
      </c>
      <c r="O112" s="86"/>
      <c r="P112" s="225">
        <f>O112*H112</f>
        <v>0</v>
      </c>
      <c r="Q112" s="225">
        <v>0</v>
      </c>
      <c r="R112" s="225">
        <f>Q112*H112</f>
        <v>0</v>
      </c>
      <c r="S112" s="225">
        <v>0.20499999999999999</v>
      </c>
      <c r="T112" s="226">
        <f>S112*H112</f>
        <v>25.850499999999997</v>
      </c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R112" s="227" t="s">
        <v>225</v>
      </c>
      <c r="AT112" s="227" t="s">
        <v>221</v>
      </c>
      <c r="AU112" s="227" t="s">
        <v>86</v>
      </c>
      <c r="AY112" s="19" t="s">
        <v>219</v>
      </c>
      <c r="BE112" s="228">
        <f>IF(N112="základní",J112,0)</f>
        <v>0</v>
      </c>
      <c r="BF112" s="228">
        <f>IF(N112="snížená",J112,0)</f>
        <v>0</v>
      </c>
      <c r="BG112" s="228">
        <f>IF(N112="zákl. přenesená",J112,0)</f>
        <v>0</v>
      </c>
      <c r="BH112" s="228">
        <f>IF(N112="sníž. přenesená",J112,0)</f>
        <v>0</v>
      </c>
      <c r="BI112" s="228">
        <f>IF(N112="nulová",J112,0)</f>
        <v>0</v>
      </c>
      <c r="BJ112" s="19" t="s">
        <v>84</v>
      </c>
      <c r="BK112" s="228">
        <f>ROUND(I112*H112,2)</f>
        <v>0</v>
      </c>
      <c r="BL112" s="19" t="s">
        <v>225</v>
      </c>
      <c r="BM112" s="227" t="s">
        <v>257</v>
      </c>
    </row>
    <row r="113" s="2" customFormat="1">
      <c r="A113" s="40"/>
      <c r="B113" s="41"/>
      <c r="C113" s="42"/>
      <c r="D113" s="229" t="s">
        <v>227</v>
      </c>
      <c r="E113" s="42"/>
      <c r="F113" s="230" t="s">
        <v>258</v>
      </c>
      <c r="G113" s="42"/>
      <c r="H113" s="42"/>
      <c r="I113" s="231"/>
      <c r="J113" s="42"/>
      <c r="K113" s="42"/>
      <c r="L113" s="46"/>
      <c r="M113" s="232"/>
      <c r="N113" s="233"/>
      <c r="O113" s="86"/>
      <c r="P113" s="86"/>
      <c r="Q113" s="86"/>
      <c r="R113" s="86"/>
      <c r="S113" s="86"/>
      <c r="T113" s="87"/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T113" s="19" t="s">
        <v>227</v>
      </c>
      <c r="AU113" s="19" t="s">
        <v>86</v>
      </c>
    </row>
    <row r="114" s="2" customFormat="1">
      <c r="A114" s="40"/>
      <c r="B114" s="41"/>
      <c r="C114" s="42"/>
      <c r="D114" s="234" t="s">
        <v>229</v>
      </c>
      <c r="E114" s="42"/>
      <c r="F114" s="235" t="s">
        <v>259</v>
      </c>
      <c r="G114" s="42"/>
      <c r="H114" s="42"/>
      <c r="I114" s="231"/>
      <c r="J114" s="42"/>
      <c r="K114" s="42"/>
      <c r="L114" s="46"/>
      <c r="M114" s="232"/>
      <c r="N114" s="233"/>
      <c r="O114" s="86"/>
      <c r="P114" s="86"/>
      <c r="Q114" s="86"/>
      <c r="R114" s="86"/>
      <c r="S114" s="86"/>
      <c r="T114" s="87"/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T114" s="19" t="s">
        <v>229</v>
      </c>
      <c r="AU114" s="19" t="s">
        <v>86</v>
      </c>
    </row>
    <row r="115" s="13" customFormat="1">
      <c r="A115" s="13"/>
      <c r="B115" s="236"/>
      <c r="C115" s="237"/>
      <c r="D115" s="229" t="s">
        <v>231</v>
      </c>
      <c r="E115" s="238" t="s">
        <v>19</v>
      </c>
      <c r="F115" s="239" t="s">
        <v>232</v>
      </c>
      <c r="G115" s="237"/>
      <c r="H115" s="238" t="s">
        <v>19</v>
      </c>
      <c r="I115" s="240"/>
      <c r="J115" s="237"/>
      <c r="K115" s="237"/>
      <c r="L115" s="241"/>
      <c r="M115" s="242"/>
      <c r="N115" s="243"/>
      <c r="O115" s="243"/>
      <c r="P115" s="243"/>
      <c r="Q115" s="243"/>
      <c r="R115" s="243"/>
      <c r="S115" s="243"/>
      <c r="T115" s="244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45" t="s">
        <v>231</v>
      </c>
      <c r="AU115" s="245" t="s">
        <v>86</v>
      </c>
      <c r="AV115" s="13" t="s">
        <v>84</v>
      </c>
      <c r="AW115" s="13" t="s">
        <v>37</v>
      </c>
      <c r="AX115" s="13" t="s">
        <v>76</v>
      </c>
      <c r="AY115" s="245" t="s">
        <v>219</v>
      </c>
    </row>
    <row r="116" s="14" customFormat="1">
      <c r="A116" s="14"/>
      <c r="B116" s="246"/>
      <c r="C116" s="247"/>
      <c r="D116" s="229" t="s">
        <v>231</v>
      </c>
      <c r="E116" s="248" t="s">
        <v>175</v>
      </c>
      <c r="F116" s="249" t="s">
        <v>260</v>
      </c>
      <c r="G116" s="247"/>
      <c r="H116" s="250">
        <v>126.09999999999999</v>
      </c>
      <c r="I116" s="251"/>
      <c r="J116" s="247"/>
      <c r="K116" s="247"/>
      <c r="L116" s="252"/>
      <c r="M116" s="253"/>
      <c r="N116" s="254"/>
      <c r="O116" s="254"/>
      <c r="P116" s="254"/>
      <c r="Q116" s="254"/>
      <c r="R116" s="254"/>
      <c r="S116" s="254"/>
      <c r="T116" s="255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T116" s="256" t="s">
        <v>231</v>
      </c>
      <c r="AU116" s="256" t="s">
        <v>86</v>
      </c>
      <c r="AV116" s="14" t="s">
        <v>86</v>
      </c>
      <c r="AW116" s="14" t="s">
        <v>37</v>
      </c>
      <c r="AX116" s="14" t="s">
        <v>84</v>
      </c>
      <c r="AY116" s="256" t="s">
        <v>219</v>
      </c>
    </row>
    <row r="117" s="2" customFormat="1" ht="16.5" customHeight="1">
      <c r="A117" s="40"/>
      <c r="B117" s="41"/>
      <c r="C117" s="216" t="s">
        <v>261</v>
      </c>
      <c r="D117" s="216" t="s">
        <v>221</v>
      </c>
      <c r="E117" s="217" t="s">
        <v>262</v>
      </c>
      <c r="F117" s="218" t="s">
        <v>263</v>
      </c>
      <c r="G117" s="219" t="s">
        <v>152</v>
      </c>
      <c r="H117" s="220">
        <v>525.85000000000002</v>
      </c>
      <c r="I117" s="221"/>
      <c r="J117" s="222">
        <f>ROUND(I117*H117,2)</f>
        <v>0</v>
      </c>
      <c r="K117" s="218" t="s">
        <v>224</v>
      </c>
      <c r="L117" s="46"/>
      <c r="M117" s="223" t="s">
        <v>19</v>
      </c>
      <c r="N117" s="224" t="s">
        <v>47</v>
      </c>
      <c r="O117" s="86"/>
      <c r="P117" s="225">
        <f>O117*H117</f>
        <v>0</v>
      </c>
      <c r="Q117" s="225">
        <v>0</v>
      </c>
      <c r="R117" s="225">
        <f>Q117*H117</f>
        <v>0</v>
      </c>
      <c r="S117" s="225">
        <v>0</v>
      </c>
      <c r="T117" s="226">
        <f>S117*H117</f>
        <v>0</v>
      </c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R117" s="227" t="s">
        <v>225</v>
      </c>
      <c r="AT117" s="227" t="s">
        <v>221</v>
      </c>
      <c r="AU117" s="227" t="s">
        <v>86</v>
      </c>
      <c r="AY117" s="19" t="s">
        <v>219</v>
      </c>
      <c r="BE117" s="228">
        <f>IF(N117="základní",J117,0)</f>
        <v>0</v>
      </c>
      <c r="BF117" s="228">
        <f>IF(N117="snížená",J117,0)</f>
        <v>0</v>
      </c>
      <c r="BG117" s="228">
        <f>IF(N117="zákl. přenesená",J117,0)</f>
        <v>0</v>
      </c>
      <c r="BH117" s="228">
        <f>IF(N117="sníž. přenesená",J117,0)</f>
        <v>0</v>
      </c>
      <c r="BI117" s="228">
        <f>IF(N117="nulová",J117,0)</f>
        <v>0</v>
      </c>
      <c r="BJ117" s="19" t="s">
        <v>84</v>
      </c>
      <c r="BK117" s="228">
        <f>ROUND(I117*H117,2)</f>
        <v>0</v>
      </c>
      <c r="BL117" s="19" t="s">
        <v>225</v>
      </c>
      <c r="BM117" s="227" t="s">
        <v>264</v>
      </c>
    </row>
    <row r="118" s="2" customFormat="1">
      <c r="A118" s="40"/>
      <c r="B118" s="41"/>
      <c r="C118" s="42"/>
      <c r="D118" s="229" t="s">
        <v>227</v>
      </c>
      <c r="E118" s="42"/>
      <c r="F118" s="230" t="s">
        <v>265</v>
      </c>
      <c r="G118" s="42"/>
      <c r="H118" s="42"/>
      <c r="I118" s="231"/>
      <c r="J118" s="42"/>
      <c r="K118" s="42"/>
      <c r="L118" s="46"/>
      <c r="M118" s="232"/>
      <c r="N118" s="233"/>
      <c r="O118" s="86"/>
      <c r="P118" s="86"/>
      <c r="Q118" s="86"/>
      <c r="R118" s="86"/>
      <c r="S118" s="86"/>
      <c r="T118" s="87"/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T118" s="19" t="s">
        <v>227</v>
      </c>
      <c r="AU118" s="19" t="s">
        <v>86</v>
      </c>
    </row>
    <row r="119" s="2" customFormat="1">
      <c r="A119" s="40"/>
      <c r="B119" s="41"/>
      <c r="C119" s="42"/>
      <c r="D119" s="234" t="s">
        <v>229</v>
      </c>
      <c r="E119" s="42"/>
      <c r="F119" s="235" t="s">
        <v>266</v>
      </c>
      <c r="G119" s="42"/>
      <c r="H119" s="42"/>
      <c r="I119" s="231"/>
      <c r="J119" s="42"/>
      <c r="K119" s="42"/>
      <c r="L119" s="46"/>
      <c r="M119" s="232"/>
      <c r="N119" s="233"/>
      <c r="O119" s="86"/>
      <c r="P119" s="86"/>
      <c r="Q119" s="86"/>
      <c r="R119" s="86"/>
      <c r="S119" s="86"/>
      <c r="T119" s="87"/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T119" s="19" t="s">
        <v>229</v>
      </c>
      <c r="AU119" s="19" t="s">
        <v>86</v>
      </c>
    </row>
    <row r="120" s="13" customFormat="1">
      <c r="A120" s="13"/>
      <c r="B120" s="236"/>
      <c r="C120" s="237"/>
      <c r="D120" s="229" t="s">
        <v>231</v>
      </c>
      <c r="E120" s="238" t="s">
        <v>19</v>
      </c>
      <c r="F120" s="239" t="s">
        <v>232</v>
      </c>
      <c r="G120" s="237"/>
      <c r="H120" s="238" t="s">
        <v>19</v>
      </c>
      <c r="I120" s="240"/>
      <c r="J120" s="237"/>
      <c r="K120" s="237"/>
      <c r="L120" s="241"/>
      <c r="M120" s="242"/>
      <c r="N120" s="243"/>
      <c r="O120" s="243"/>
      <c r="P120" s="243"/>
      <c r="Q120" s="243"/>
      <c r="R120" s="243"/>
      <c r="S120" s="243"/>
      <c r="T120" s="244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45" t="s">
        <v>231</v>
      </c>
      <c r="AU120" s="245" t="s">
        <v>86</v>
      </c>
      <c r="AV120" s="13" t="s">
        <v>84</v>
      </c>
      <c r="AW120" s="13" t="s">
        <v>37</v>
      </c>
      <c r="AX120" s="13" t="s">
        <v>76</v>
      </c>
      <c r="AY120" s="245" t="s">
        <v>219</v>
      </c>
    </row>
    <row r="121" s="14" customFormat="1">
      <c r="A121" s="14"/>
      <c r="B121" s="246"/>
      <c r="C121" s="247"/>
      <c r="D121" s="229" t="s">
        <v>231</v>
      </c>
      <c r="E121" s="248" t="s">
        <v>19</v>
      </c>
      <c r="F121" s="249" t="s">
        <v>267</v>
      </c>
      <c r="G121" s="247"/>
      <c r="H121" s="250">
        <v>406.83999999999998</v>
      </c>
      <c r="I121" s="251"/>
      <c r="J121" s="247"/>
      <c r="K121" s="247"/>
      <c r="L121" s="252"/>
      <c r="M121" s="253"/>
      <c r="N121" s="254"/>
      <c r="O121" s="254"/>
      <c r="P121" s="254"/>
      <c r="Q121" s="254"/>
      <c r="R121" s="254"/>
      <c r="S121" s="254"/>
      <c r="T121" s="255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T121" s="256" t="s">
        <v>231</v>
      </c>
      <c r="AU121" s="256" t="s">
        <v>86</v>
      </c>
      <c r="AV121" s="14" t="s">
        <v>86</v>
      </c>
      <c r="AW121" s="14" t="s">
        <v>37</v>
      </c>
      <c r="AX121" s="14" t="s">
        <v>76</v>
      </c>
      <c r="AY121" s="256" t="s">
        <v>219</v>
      </c>
    </row>
    <row r="122" s="14" customFormat="1">
      <c r="A122" s="14"/>
      <c r="B122" s="246"/>
      <c r="C122" s="247"/>
      <c r="D122" s="229" t="s">
        <v>231</v>
      </c>
      <c r="E122" s="248" t="s">
        <v>19</v>
      </c>
      <c r="F122" s="249" t="s">
        <v>268</v>
      </c>
      <c r="G122" s="247"/>
      <c r="H122" s="250">
        <v>119.01000000000001</v>
      </c>
      <c r="I122" s="251"/>
      <c r="J122" s="247"/>
      <c r="K122" s="247"/>
      <c r="L122" s="252"/>
      <c r="M122" s="253"/>
      <c r="N122" s="254"/>
      <c r="O122" s="254"/>
      <c r="P122" s="254"/>
      <c r="Q122" s="254"/>
      <c r="R122" s="254"/>
      <c r="S122" s="254"/>
      <c r="T122" s="255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56" t="s">
        <v>231</v>
      </c>
      <c r="AU122" s="256" t="s">
        <v>86</v>
      </c>
      <c r="AV122" s="14" t="s">
        <v>86</v>
      </c>
      <c r="AW122" s="14" t="s">
        <v>37</v>
      </c>
      <c r="AX122" s="14" t="s">
        <v>76</v>
      </c>
      <c r="AY122" s="256" t="s">
        <v>219</v>
      </c>
    </row>
    <row r="123" s="15" customFormat="1">
      <c r="A123" s="15"/>
      <c r="B123" s="257"/>
      <c r="C123" s="258"/>
      <c r="D123" s="229" t="s">
        <v>231</v>
      </c>
      <c r="E123" s="259" t="s">
        <v>184</v>
      </c>
      <c r="F123" s="260" t="s">
        <v>236</v>
      </c>
      <c r="G123" s="258"/>
      <c r="H123" s="261">
        <v>525.85000000000002</v>
      </c>
      <c r="I123" s="262"/>
      <c r="J123" s="258"/>
      <c r="K123" s="258"/>
      <c r="L123" s="263"/>
      <c r="M123" s="264"/>
      <c r="N123" s="265"/>
      <c r="O123" s="265"/>
      <c r="P123" s="265"/>
      <c r="Q123" s="265"/>
      <c r="R123" s="265"/>
      <c r="S123" s="265"/>
      <c r="T123" s="266"/>
      <c r="U123" s="15"/>
      <c r="V123" s="15"/>
      <c r="W123" s="15"/>
      <c r="X123" s="15"/>
      <c r="Y123" s="15"/>
      <c r="Z123" s="15"/>
      <c r="AA123" s="15"/>
      <c r="AB123" s="15"/>
      <c r="AC123" s="15"/>
      <c r="AD123" s="15"/>
      <c r="AE123" s="15"/>
      <c r="AT123" s="267" t="s">
        <v>231</v>
      </c>
      <c r="AU123" s="267" t="s">
        <v>86</v>
      </c>
      <c r="AV123" s="15" t="s">
        <v>225</v>
      </c>
      <c r="AW123" s="15" t="s">
        <v>37</v>
      </c>
      <c r="AX123" s="15" t="s">
        <v>84</v>
      </c>
      <c r="AY123" s="267" t="s">
        <v>219</v>
      </c>
    </row>
    <row r="124" s="2" customFormat="1" ht="16.5" customHeight="1">
      <c r="A124" s="40"/>
      <c r="B124" s="41"/>
      <c r="C124" s="216" t="s">
        <v>269</v>
      </c>
      <c r="D124" s="216" t="s">
        <v>221</v>
      </c>
      <c r="E124" s="217" t="s">
        <v>270</v>
      </c>
      <c r="F124" s="218" t="s">
        <v>271</v>
      </c>
      <c r="G124" s="219" t="s">
        <v>148</v>
      </c>
      <c r="H124" s="220">
        <v>5068.4930000000004</v>
      </c>
      <c r="I124" s="221"/>
      <c r="J124" s="222">
        <f>ROUND(I124*H124,2)</f>
        <v>0</v>
      </c>
      <c r="K124" s="218" t="s">
        <v>224</v>
      </c>
      <c r="L124" s="46"/>
      <c r="M124" s="223" t="s">
        <v>19</v>
      </c>
      <c r="N124" s="224" t="s">
        <v>47</v>
      </c>
      <c r="O124" s="86"/>
      <c r="P124" s="225">
        <f>O124*H124</f>
        <v>0</v>
      </c>
      <c r="Q124" s="225">
        <v>0</v>
      </c>
      <c r="R124" s="225">
        <f>Q124*H124</f>
        <v>0</v>
      </c>
      <c r="S124" s="225">
        <v>0</v>
      </c>
      <c r="T124" s="226">
        <f>S124*H124</f>
        <v>0</v>
      </c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R124" s="227" t="s">
        <v>225</v>
      </c>
      <c r="AT124" s="227" t="s">
        <v>221</v>
      </c>
      <c r="AU124" s="227" t="s">
        <v>86</v>
      </c>
      <c r="AY124" s="19" t="s">
        <v>219</v>
      </c>
      <c r="BE124" s="228">
        <f>IF(N124="základní",J124,0)</f>
        <v>0</v>
      </c>
      <c r="BF124" s="228">
        <f>IF(N124="snížená",J124,0)</f>
        <v>0</v>
      </c>
      <c r="BG124" s="228">
        <f>IF(N124="zákl. přenesená",J124,0)</f>
        <v>0</v>
      </c>
      <c r="BH124" s="228">
        <f>IF(N124="sníž. přenesená",J124,0)</f>
        <v>0</v>
      </c>
      <c r="BI124" s="228">
        <f>IF(N124="nulová",J124,0)</f>
        <v>0</v>
      </c>
      <c r="BJ124" s="19" t="s">
        <v>84</v>
      </c>
      <c r="BK124" s="228">
        <f>ROUND(I124*H124,2)</f>
        <v>0</v>
      </c>
      <c r="BL124" s="19" t="s">
        <v>225</v>
      </c>
      <c r="BM124" s="227" t="s">
        <v>272</v>
      </c>
    </row>
    <row r="125" s="2" customFormat="1">
      <c r="A125" s="40"/>
      <c r="B125" s="41"/>
      <c r="C125" s="42"/>
      <c r="D125" s="229" t="s">
        <v>227</v>
      </c>
      <c r="E125" s="42"/>
      <c r="F125" s="230" t="s">
        <v>273</v>
      </c>
      <c r="G125" s="42"/>
      <c r="H125" s="42"/>
      <c r="I125" s="231"/>
      <c r="J125" s="42"/>
      <c r="K125" s="42"/>
      <c r="L125" s="46"/>
      <c r="M125" s="232"/>
      <c r="N125" s="233"/>
      <c r="O125" s="86"/>
      <c r="P125" s="86"/>
      <c r="Q125" s="86"/>
      <c r="R125" s="86"/>
      <c r="S125" s="86"/>
      <c r="T125" s="87"/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T125" s="19" t="s">
        <v>227</v>
      </c>
      <c r="AU125" s="19" t="s">
        <v>86</v>
      </c>
    </row>
    <row r="126" s="2" customFormat="1">
      <c r="A126" s="40"/>
      <c r="B126" s="41"/>
      <c r="C126" s="42"/>
      <c r="D126" s="234" t="s">
        <v>229</v>
      </c>
      <c r="E126" s="42"/>
      <c r="F126" s="235" t="s">
        <v>274</v>
      </c>
      <c r="G126" s="42"/>
      <c r="H126" s="42"/>
      <c r="I126" s="231"/>
      <c r="J126" s="42"/>
      <c r="K126" s="42"/>
      <c r="L126" s="46"/>
      <c r="M126" s="232"/>
      <c r="N126" s="233"/>
      <c r="O126" s="86"/>
      <c r="P126" s="86"/>
      <c r="Q126" s="86"/>
      <c r="R126" s="86"/>
      <c r="S126" s="86"/>
      <c r="T126" s="87"/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T126" s="19" t="s">
        <v>229</v>
      </c>
      <c r="AU126" s="19" t="s">
        <v>86</v>
      </c>
    </row>
    <row r="127" s="2" customFormat="1">
      <c r="A127" s="40"/>
      <c r="B127" s="41"/>
      <c r="C127" s="42"/>
      <c r="D127" s="229" t="s">
        <v>275</v>
      </c>
      <c r="E127" s="42"/>
      <c r="F127" s="268" t="s">
        <v>276</v>
      </c>
      <c r="G127" s="42"/>
      <c r="H127" s="42"/>
      <c r="I127" s="231"/>
      <c r="J127" s="42"/>
      <c r="K127" s="42"/>
      <c r="L127" s="46"/>
      <c r="M127" s="232"/>
      <c r="N127" s="233"/>
      <c r="O127" s="86"/>
      <c r="P127" s="86"/>
      <c r="Q127" s="86"/>
      <c r="R127" s="86"/>
      <c r="S127" s="86"/>
      <c r="T127" s="87"/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T127" s="19" t="s">
        <v>275</v>
      </c>
      <c r="AU127" s="19" t="s">
        <v>86</v>
      </c>
    </row>
    <row r="128" s="13" customFormat="1">
      <c r="A128" s="13"/>
      <c r="B128" s="236"/>
      <c r="C128" s="237"/>
      <c r="D128" s="229" t="s">
        <v>231</v>
      </c>
      <c r="E128" s="238" t="s">
        <v>19</v>
      </c>
      <c r="F128" s="239" t="s">
        <v>277</v>
      </c>
      <c r="G128" s="237"/>
      <c r="H128" s="238" t="s">
        <v>19</v>
      </c>
      <c r="I128" s="240"/>
      <c r="J128" s="237"/>
      <c r="K128" s="237"/>
      <c r="L128" s="241"/>
      <c r="M128" s="242"/>
      <c r="N128" s="243"/>
      <c r="O128" s="243"/>
      <c r="P128" s="243"/>
      <c r="Q128" s="243"/>
      <c r="R128" s="243"/>
      <c r="S128" s="243"/>
      <c r="T128" s="244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5" t="s">
        <v>231</v>
      </c>
      <c r="AU128" s="245" t="s">
        <v>86</v>
      </c>
      <c r="AV128" s="13" t="s">
        <v>84</v>
      </c>
      <c r="AW128" s="13" t="s">
        <v>37</v>
      </c>
      <c r="AX128" s="13" t="s">
        <v>76</v>
      </c>
      <c r="AY128" s="245" t="s">
        <v>219</v>
      </c>
    </row>
    <row r="129" s="13" customFormat="1">
      <c r="A129" s="13"/>
      <c r="B129" s="236"/>
      <c r="C129" s="237"/>
      <c r="D129" s="229" t="s">
        <v>231</v>
      </c>
      <c r="E129" s="238" t="s">
        <v>19</v>
      </c>
      <c r="F129" s="239" t="s">
        <v>278</v>
      </c>
      <c r="G129" s="237"/>
      <c r="H129" s="238" t="s">
        <v>19</v>
      </c>
      <c r="I129" s="240"/>
      <c r="J129" s="237"/>
      <c r="K129" s="237"/>
      <c r="L129" s="241"/>
      <c r="M129" s="242"/>
      <c r="N129" s="243"/>
      <c r="O129" s="243"/>
      <c r="P129" s="243"/>
      <c r="Q129" s="243"/>
      <c r="R129" s="243"/>
      <c r="S129" s="243"/>
      <c r="T129" s="244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5" t="s">
        <v>231</v>
      </c>
      <c r="AU129" s="245" t="s">
        <v>86</v>
      </c>
      <c r="AV129" s="13" t="s">
        <v>84</v>
      </c>
      <c r="AW129" s="13" t="s">
        <v>37</v>
      </c>
      <c r="AX129" s="13" t="s">
        <v>76</v>
      </c>
      <c r="AY129" s="245" t="s">
        <v>219</v>
      </c>
    </row>
    <row r="130" s="14" customFormat="1">
      <c r="A130" s="14"/>
      <c r="B130" s="246"/>
      <c r="C130" s="247"/>
      <c r="D130" s="229" t="s">
        <v>231</v>
      </c>
      <c r="E130" s="248" t="s">
        <v>19</v>
      </c>
      <c r="F130" s="249" t="s">
        <v>279</v>
      </c>
      <c r="G130" s="247"/>
      <c r="H130" s="250">
        <v>667.12300000000005</v>
      </c>
      <c r="I130" s="251"/>
      <c r="J130" s="247"/>
      <c r="K130" s="247"/>
      <c r="L130" s="252"/>
      <c r="M130" s="253"/>
      <c r="N130" s="254"/>
      <c r="O130" s="254"/>
      <c r="P130" s="254"/>
      <c r="Q130" s="254"/>
      <c r="R130" s="254"/>
      <c r="S130" s="254"/>
      <c r="T130" s="255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56" t="s">
        <v>231</v>
      </c>
      <c r="AU130" s="256" t="s">
        <v>86</v>
      </c>
      <c r="AV130" s="14" t="s">
        <v>86</v>
      </c>
      <c r="AW130" s="14" t="s">
        <v>37</v>
      </c>
      <c r="AX130" s="14" t="s">
        <v>76</v>
      </c>
      <c r="AY130" s="256" t="s">
        <v>219</v>
      </c>
    </row>
    <row r="131" s="14" customFormat="1">
      <c r="A131" s="14"/>
      <c r="B131" s="246"/>
      <c r="C131" s="247"/>
      <c r="D131" s="229" t="s">
        <v>231</v>
      </c>
      <c r="E131" s="248" t="s">
        <v>19</v>
      </c>
      <c r="F131" s="249" t="s">
        <v>280</v>
      </c>
      <c r="G131" s="247"/>
      <c r="H131" s="250">
        <v>132.744</v>
      </c>
      <c r="I131" s="251"/>
      <c r="J131" s="247"/>
      <c r="K131" s="247"/>
      <c r="L131" s="252"/>
      <c r="M131" s="253"/>
      <c r="N131" s="254"/>
      <c r="O131" s="254"/>
      <c r="P131" s="254"/>
      <c r="Q131" s="254"/>
      <c r="R131" s="254"/>
      <c r="S131" s="254"/>
      <c r="T131" s="255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56" t="s">
        <v>231</v>
      </c>
      <c r="AU131" s="256" t="s">
        <v>86</v>
      </c>
      <c r="AV131" s="14" t="s">
        <v>86</v>
      </c>
      <c r="AW131" s="14" t="s">
        <v>37</v>
      </c>
      <c r="AX131" s="14" t="s">
        <v>76</v>
      </c>
      <c r="AY131" s="256" t="s">
        <v>219</v>
      </c>
    </row>
    <row r="132" s="13" customFormat="1">
      <c r="A132" s="13"/>
      <c r="B132" s="236"/>
      <c r="C132" s="237"/>
      <c r="D132" s="229" t="s">
        <v>231</v>
      </c>
      <c r="E132" s="238" t="s">
        <v>19</v>
      </c>
      <c r="F132" s="239" t="s">
        <v>281</v>
      </c>
      <c r="G132" s="237"/>
      <c r="H132" s="238" t="s">
        <v>19</v>
      </c>
      <c r="I132" s="240"/>
      <c r="J132" s="237"/>
      <c r="K132" s="237"/>
      <c r="L132" s="241"/>
      <c r="M132" s="242"/>
      <c r="N132" s="243"/>
      <c r="O132" s="243"/>
      <c r="P132" s="243"/>
      <c r="Q132" s="243"/>
      <c r="R132" s="243"/>
      <c r="S132" s="243"/>
      <c r="T132" s="244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5" t="s">
        <v>231</v>
      </c>
      <c r="AU132" s="245" t="s">
        <v>86</v>
      </c>
      <c r="AV132" s="13" t="s">
        <v>84</v>
      </c>
      <c r="AW132" s="13" t="s">
        <v>37</v>
      </c>
      <c r="AX132" s="13" t="s">
        <v>76</v>
      </c>
      <c r="AY132" s="245" t="s">
        <v>219</v>
      </c>
    </row>
    <row r="133" s="14" customFormat="1">
      <c r="A133" s="14"/>
      <c r="B133" s="246"/>
      <c r="C133" s="247"/>
      <c r="D133" s="229" t="s">
        <v>231</v>
      </c>
      <c r="E133" s="248" t="s">
        <v>19</v>
      </c>
      <c r="F133" s="249" t="s">
        <v>282</v>
      </c>
      <c r="G133" s="247"/>
      <c r="H133" s="250">
        <v>519.67999999999995</v>
      </c>
      <c r="I133" s="251"/>
      <c r="J133" s="247"/>
      <c r="K133" s="247"/>
      <c r="L133" s="252"/>
      <c r="M133" s="253"/>
      <c r="N133" s="254"/>
      <c r="O133" s="254"/>
      <c r="P133" s="254"/>
      <c r="Q133" s="254"/>
      <c r="R133" s="254"/>
      <c r="S133" s="254"/>
      <c r="T133" s="255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56" t="s">
        <v>231</v>
      </c>
      <c r="AU133" s="256" t="s">
        <v>86</v>
      </c>
      <c r="AV133" s="14" t="s">
        <v>86</v>
      </c>
      <c r="AW133" s="14" t="s">
        <v>37</v>
      </c>
      <c r="AX133" s="14" t="s">
        <v>76</v>
      </c>
      <c r="AY133" s="256" t="s">
        <v>219</v>
      </c>
    </row>
    <row r="134" s="13" customFormat="1">
      <c r="A134" s="13"/>
      <c r="B134" s="236"/>
      <c r="C134" s="237"/>
      <c r="D134" s="229" t="s">
        <v>231</v>
      </c>
      <c r="E134" s="238" t="s">
        <v>19</v>
      </c>
      <c r="F134" s="239" t="s">
        <v>283</v>
      </c>
      <c r="G134" s="237"/>
      <c r="H134" s="238" t="s">
        <v>19</v>
      </c>
      <c r="I134" s="240"/>
      <c r="J134" s="237"/>
      <c r="K134" s="237"/>
      <c r="L134" s="241"/>
      <c r="M134" s="242"/>
      <c r="N134" s="243"/>
      <c r="O134" s="243"/>
      <c r="P134" s="243"/>
      <c r="Q134" s="243"/>
      <c r="R134" s="243"/>
      <c r="S134" s="243"/>
      <c r="T134" s="244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5" t="s">
        <v>231</v>
      </c>
      <c r="AU134" s="245" t="s">
        <v>86</v>
      </c>
      <c r="AV134" s="13" t="s">
        <v>84</v>
      </c>
      <c r="AW134" s="13" t="s">
        <v>37</v>
      </c>
      <c r="AX134" s="13" t="s">
        <v>76</v>
      </c>
      <c r="AY134" s="245" t="s">
        <v>219</v>
      </c>
    </row>
    <row r="135" s="14" customFormat="1">
      <c r="A135" s="14"/>
      <c r="B135" s="246"/>
      <c r="C135" s="247"/>
      <c r="D135" s="229" t="s">
        <v>231</v>
      </c>
      <c r="E135" s="248" t="s">
        <v>19</v>
      </c>
      <c r="F135" s="249" t="s">
        <v>284</v>
      </c>
      <c r="G135" s="247"/>
      <c r="H135" s="250">
        <v>58.322000000000003</v>
      </c>
      <c r="I135" s="251"/>
      <c r="J135" s="247"/>
      <c r="K135" s="247"/>
      <c r="L135" s="252"/>
      <c r="M135" s="253"/>
      <c r="N135" s="254"/>
      <c r="O135" s="254"/>
      <c r="P135" s="254"/>
      <c r="Q135" s="254"/>
      <c r="R135" s="254"/>
      <c r="S135" s="254"/>
      <c r="T135" s="255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56" t="s">
        <v>231</v>
      </c>
      <c r="AU135" s="256" t="s">
        <v>86</v>
      </c>
      <c r="AV135" s="14" t="s">
        <v>86</v>
      </c>
      <c r="AW135" s="14" t="s">
        <v>37</v>
      </c>
      <c r="AX135" s="14" t="s">
        <v>76</v>
      </c>
      <c r="AY135" s="256" t="s">
        <v>219</v>
      </c>
    </row>
    <row r="136" s="14" customFormat="1">
      <c r="A136" s="14"/>
      <c r="B136" s="246"/>
      <c r="C136" s="247"/>
      <c r="D136" s="229" t="s">
        <v>231</v>
      </c>
      <c r="E136" s="248" t="s">
        <v>19</v>
      </c>
      <c r="F136" s="249" t="s">
        <v>285</v>
      </c>
      <c r="G136" s="247"/>
      <c r="H136" s="250">
        <v>47.075000000000003</v>
      </c>
      <c r="I136" s="251"/>
      <c r="J136" s="247"/>
      <c r="K136" s="247"/>
      <c r="L136" s="252"/>
      <c r="M136" s="253"/>
      <c r="N136" s="254"/>
      <c r="O136" s="254"/>
      <c r="P136" s="254"/>
      <c r="Q136" s="254"/>
      <c r="R136" s="254"/>
      <c r="S136" s="254"/>
      <c r="T136" s="255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56" t="s">
        <v>231</v>
      </c>
      <c r="AU136" s="256" t="s">
        <v>86</v>
      </c>
      <c r="AV136" s="14" t="s">
        <v>86</v>
      </c>
      <c r="AW136" s="14" t="s">
        <v>37</v>
      </c>
      <c r="AX136" s="14" t="s">
        <v>76</v>
      </c>
      <c r="AY136" s="256" t="s">
        <v>219</v>
      </c>
    </row>
    <row r="137" s="14" customFormat="1">
      <c r="A137" s="14"/>
      <c r="B137" s="246"/>
      <c r="C137" s="247"/>
      <c r="D137" s="229" t="s">
        <v>231</v>
      </c>
      <c r="E137" s="248" t="s">
        <v>19</v>
      </c>
      <c r="F137" s="249" t="s">
        <v>286</v>
      </c>
      <c r="G137" s="247"/>
      <c r="H137" s="250">
        <v>75.025000000000006</v>
      </c>
      <c r="I137" s="251"/>
      <c r="J137" s="247"/>
      <c r="K137" s="247"/>
      <c r="L137" s="252"/>
      <c r="M137" s="253"/>
      <c r="N137" s="254"/>
      <c r="O137" s="254"/>
      <c r="P137" s="254"/>
      <c r="Q137" s="254"/>
      <c r="R137" s="254"/>
      <c r="S137" s="254"/>
      <c r="T137" s="255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56" t="s">
        <v>231</v>
      </c>
      <c r="AU137" s="256" t="s">
        <v>86</v>
      </c>
      <c r="AV137" s="14" t="s">
        <v>86</v>
      </c>
      <c r="AW137" s="14" t="s">
        <v>37</v>
      </c>
      <c r="AX137" s="14" t="s">
        <v>76</v>
      </c>
      <c r="AY137" s="256" t="s">
        <v>219</v>
      </c>
    </row>
    <row r="138" s="13" customFormat="1">
      <c r="A138" s="13"/>
      <c r="B138" s="236"/>
      <c r="C138" s="237"/>
      <c r="D138" s="229" t="s">
        <v>231</v>
      </c>
      <c r="E138" s="238" t="s">
        <v>19</v>
      </c>
      <c r="F138" s="239" t="s">
        <v>287</v>
      </c>
      <c r="G138" s="237"/>
      <c r="H138" s="238" t="s">
        <v>19</v>
      </c>
      <c r="I138" s="240"/>
      <c r="J138" s="237"/>
      <c r="K138" s="237"/>
      <c r="L138" s="241"/>
      <c r="M138" s="242"/>
      <c r="N138" s="243"/>
      <c r="O138" s="243"/>
      <c r="P138" s="243"/>
      <c r="Q138" s="243"/>
      <c r="R138" s="243"/>
      <c r="S138" s="243"/>
      <c r="T138" s="244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5" t="s">
        <v>231</v>
      </c>
      <c r="AU138" s="245" t="s">
        <v>86</v>
      </c>
      <c r="AV138" s="13" t="s">
        <v>84</v>
      </c>
      <c r="AW138" s="13" t="s">
        <v>37</v>
      </c>
      <c r="AX138" s="13" t="s">
        <v>76</v>
      </c>
      <c r="AY138" s="245" t="s">
        <v>219</v>
      </c>
    </row>
    <row r="139" s="14" customFormat="1">
      <c r="A139" s="14"/>
      <c r="B139" s="246"/>
      <c r="C139" s="247"/>
      <c r="D139" s="229" t="s">
        <v>231</v>
      </c>
      <c r="E139" s="248" t="s">
        <v>19</v>
      </c>
      <c r="F139" s="249" t="s">
        <v>288</v>
      </c>
      <c r="G139" s="247"/>
      <c r="H139" s="250">
        <v>629.21100000000001</v>
      </c>
      <c r="I139" s="251"/>
      <c r="J139" s="247"/>
      <c r="K139" s="247"/>
      <c r="L139" s="252"/>
      <c r="M139" s="253"/>
      <c r="N139" s="254"/>
      <c r="O139" s="254"/>
      <c r="P139" s="254"/>
      <c r="Q139" s="254"/>
      <c r="R139" s="254"/>
      <c r="S139" s="254"/>
      <c r="T139" s="255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56" t="s">
        <v>231</v>
      </c>
      <c r="AU139" s="256" t="s">
        <v>86</v>
      </c>
      <c r="AV139" s="14" t="s">
        <v>86</v>
      </c>
      <c r="AW139" s="14" t="s">
        <v>37</v>
      </c>
      <c r="AX139" s="14" t="s">
        <v>76</v>
      </c>
      <c r="AY139" s="256" t="s">
        <v>219</v>
      </c>
    </row>
    <row r="140" s="14" customFormat="1">
      <c r="A140" s="14"/>
      <c r="B140" s="246"/>
      <c r="C140" s="247"/>
      <c r="D140" s="229" t="s">
        <v>231</v>
      </c>
      <c r="E140" s="248" t="s">
        <v>19</v>
      </c>
      <c r="F140" s="249" t="s">
        <v>289</v>
      </c>
      <c r="G140" s="247"/>
      <c r="H140" s="250">
        <v>1088.6669999999999</v>
      </c>
      <c r="I140" s="251"/>
      <c r="J140" s="247"/>
      <c r="K140" s="247"/>
      <c r="L140" s="252"/>
      <c r="M140" s="253"/>
      <c r="N140" s="254"/>
      <c r="O140" s="254"/>
      <c r="P140" s="254"/>
      <c r="Q140" s="254"/>
      <c r="R140" s="254"/>
      <c r="S140" s="254"/>
      <c r="T140" s="255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56" t="s">
        <v>231</v>
      </c>
      <c r="AU140" s="256" t="s">
        <v>86</v>
      </c>
      <c r="AV140" s="14" t="s">
        <v>86</v>
      </c>
      <c r="AW140" s="14" t="s">
        <v>37</v>
      </c>
      <c r="AX140" s="14" t="s">
        <v>76</v>
      </c>
      <c r="AY140" s="256" t="s">
        <v>219</v>
      </c>
    </row>
    <row r="141" s="13" customFormat="1">
      <c r="A141" s="13"/>
      <c r="B141" s="236"/>
      <c r="C141" s="237"/>
      <c r="D141" s="229" t="s">
        <v>231</v>
      </c>
      <c r="E141" s="238" t="s">
        <v>19</v>
      </c>
      <c r="F141" s="239" t="s">
        <v>290</v>
      </c>
      <c r="G141" s="237"/>
      <c r="H141" s="238" t="s">
        <v>19</v>
      </c>
      <c r="I141" s="240"/>
      <c r="J141" s="237"/>
      <c r="K141" s="237"/>
      <c r="L141" s="241"/>
      <c r="M141" s="242"/>
      <c r="N141" s="243"/>
      <c r="O141" s="243"/>
      <c r="P141" s="243"/>
      <c r="Q141" s="243"/>
      <c r="R141" s="243"/>
      <c r="S141" s="243"/>
      <c r="T141" s="244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5" t="s">
        <v>231</v>
      </c>
      <c r="AU141" s="245" t="s">
        <v>86</v>
      </c>
      <c r="AV141" s="13" t="s">
        <v>84</v>
      </c>
      <c r="AW141" s="13" t="s">
        <v>37</v>
      </c>
      <c r="AX141" s="13" t="s">
        <v>76</v>
      </c>
      <c r="AY141" s="245" t="s">
        <v>219</v>
      </c>
    </row>
    <row r="142" s="14" customFormat="1">
      <c r="A142" s="14"/>
      <c r="B142" s="246"/>
      <c r="C142" s="247"/>
      <c r="D142" s="229" t="s">
        <v>231</v>
      </c>
      <c r="E142" s="248" t="s">
        <v>19</v>
      </c>
      <c r="F142" s="249" t="s">
        <v>291</v>
      </c>
      <c r="G142" s="247"/>
      <c r="H142" s="250">
        <v>362.14499999999998</v>
      </c>
      <c r="I142" s="251"/>
      <c r="J142" s="247"/>
      <c r="K142" s="247"/>
      <c r="L142" s="252"/>
      <c r="M142" s="253"/>
      <c r="N142" s="254"/>
      <c r="O142" s="254"/>
      <c r="P142" s="254"/>
      <c r="Q142" s="254"/>
      <c r="R142" s="254"/>
      <c r="S142" s="254"/>
      <c r="T142" s="255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56" t="s">
        <v>231</v>
      </c>
      <c r="AU142" s="256" t="s">
        <v>86</v>
      </c>
      <c r="AV142" s="14" t="s">
        <v>86</v>
      </c>
      <c r="AW142" s="14" t="s">
        <v>37</v>
      </c>
      <c r="AX142" s="14" t="s">
        <v>76</v>
      </c>
      <c r="AY142" s="256" t="s">
        <v>219</v>
      </c>
    </row>
    <row r="143" s="13" customFormat="1">
      <c r="A143" s="13"/>
      <c r="B143" s="236"/>
      <c r="C143" s="237"/>
      <c r="D143" s="229" t="s">
        <v>231</v>
      </c>
      <c r="E143" s="238" t="s">
        <v>19</v>
      </c>
      <c r="F143" s="239" t="s">
        <v>292</v>
      </c>
      <c r="G143" s="237"/>
      <c r="H143" s="238" t="s">
        <v>19</v>
      </c>
      <c r="I143" s="240"/>
      <c r="J143" s="237"/>
      <c r="K143" s="237"/>
      <c r="L143" s="241"/>
      <c r="M143" s="242"/>
      <c r="N143" s="243"/>
      <c r="O143" s="243"/>
      <c r="P143" s="243"/>
      <c r="Q143" s="243"/>
      <c r="R143" s="243"/>
      <c r="S143" s="243"/>
      <c r="T143" s="244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5" t="s">
        <v>231</v>
      </c>
      <c r="AU143" s="245" t="s">
        <v>86</v>
      </c>
      <c r="AV143" s="13" t="s">
        <v>84</v>
      </c>
      <c r="AW143" s="13" t="s">
        <v>37</v>
      </c>
      <c r="AX143" s="13" t="s">
        <v>76</v>
      </c>
      <c r="AY143" s="245" t="s">
        <v>219</v>
      </c>
    </row>
    <row r="144" s="14" customFormat="1">
      <c r="A144" s="14"/>
      <c r="B144" s="246"/>
      <c r="C144" s="247"/>
      <c r="D144" s="229" t="s">
        <v>231</v>
      </c>
      <c r="E144" s="248" t="s">
        <v>19</v>
      </c>
      <c r="F144" s="249" t="s">
        <v>293</v>
      </c>
      <c r="G144" s="247"/>
      <c r="H144" s="250">
        <v>607.67100000000005</v>
      </c>
      <c r="I144" s="251"/>
      <c r="J144" s="247"/>
      <c r="K144" s="247"/>
      <c r="L144" s="252"/>
      <c r="M144" s="253"/>
      <c r="N144" s="254"/>
      <c r="O144" s="254"/>
      <c r="P144" s="254"/>
      <c r="Q144" s="254"/>
      <c r="R144" s="254"/>
      <c r="S144" s="254"/>
      <c r="T144" s="255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56" t="s">
        <v>231</v>
      </c>
      <c r="AU144" s="256" t="s">
        <v>86</v>
      </c>
      <c r="AV144" s="14" t="s">
        <v>86</v>
      </c>
      <c r="AW144" s="14" t="s">
        <v>37</v>
      </c>
      <c r="AX144" s="14" t="s">
        <v>76</v>
      </c>
      <c r="AY144" s="256" t="s">
        <v>219</v>
      </c>
    </row>
    <row r="145" s="13" customFormat="1">
      <c r="A145" s="13"/>
      <c r="B145" s="236"/>
      <c r="C145" s="237"/>
      <c r="D145" s="229" t="s">
        <v>231</v>
      </c>
      <c r="E145" s="238" t="s">
        <v>19</v>
      </c>
      <c r="F145" s="239" t="s">
        <v>294</v>
      </c>
      <c r="G145" s="237"/>
      <c r="H145" s="238" t="s">
        <v>19</v>
      </c>
      <c r="I145" s="240"/>
      <c r="J145" s="237"/>
      <c r="K145" s="237"/>
      <c r="L145" s="241"/>
      <c r="M145" s="242"/>
      <c r="N145" s="243"/>
      <c r="O145" s="243"/>
      <c r="P145" s="243"/>
      <c r="Q145" s="243"/>
      <c r="R145" s="243"/>
      <c r="S145" s="243"/>
      <c r="T145" s="244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5" t="s">
        <v>231</v>
      </c>
      <c r="AU145" s="245" t="s">
        <v>86</v>
      </c>
      <c r="AV145" s="13" t="s">
        <v>84</v>
      </c>
      <c r="AW145" s="13" t="s">
        <v>37</v>
      </c>
      <c r="AX145" s="13" t="s">
        <v>76</v>
      </c>
      <c r="AY145" s="245" t="s">
        <v>219</v>
      </c>
    </row>
    <row r="146" s="14" customFormat="1">
      <c r="A146" s="14"/>
      <c r="B146" s="246"/>
      <c r="C146" s="247"/>
      <c r="D146" s="229" t="s">
        <v>231</v>
      </c>
      <c r="E146" s="248" t="s">
        <v>19</v>
      </c>
      <c r="F146" s="249" t="s">
        <v>295</v>
      </c>
      <c r="G146" s="247"/>
      <c r="H146" s="250">
        <v>434.31</v>
      </c>
      <c r="I146" s="251"/>
      <c r="J146" s="247"/>
      <c r="K146" s="247"/>
      <c r="L146" s="252"/>
      <c r="M146" s="253"/>
      <c r="N146" s="254"/>
      <c r="O146" s="254"/>
      <c r="P146" s="254"/>
      <c r="Q146" s="254"/>
      <c r="R146" s="254"/>
      <c r="S146" s="254"/>
      <c r="T146" s="255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56" t="s">
        <v>231</v>
      </c>
      <c r="AU146" s="256" t="s">
        <v>86</v>
      </c>
      <c r="AV146" s="14" t="s">
        <v>86</v>
      </c>
      <c r="AW146" s="14" t="s">
        <v>37</v>
      </c>
      <c r="AX146" s="14" t="s">
        <v>76</v>
      </c>
      <c r="AY146" s="256" t="s">
        <v>219</v>
      </c>
    </row>
    <row r="147" s="13" customFormat="1">
      <c r="A147" s="13"/>
      <c r="B147" s="236"/>
      <c r="C147" s="237"/>
      <c r="D147" s="229" t="s">
        <v>231</v>
      </c>
      <c r="E147" s="238" t="s">
        <v>19</v>
      </c>
      <c r="F147" s="239" t="s">
        <v>296</v>
      </c>
      <c r="G147" s="237"/>
      <c r="H147" s="238" t="s">
        <v>19</v>
      </c>
      <c r="I147" s="240"/>
      <c r="J147" s="237"/>
      <c r="K147" s="237"/>
      <c r="L147" s="241"/>
      <c r="M147" s="242"/>
      <c r="N147" s="243"/>
      <c r="O147" s="243"/>
      <c r="P147" s="243"/>
      <c r="Q147" s="243"/>
      <c r="R147" s="243"/>
      <c r="S147" s="243"/>
      <c r="T147" s="244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5" t="s">
        <v>231</v>
      </c>
      <c r="AU147" s="245" t="s">
        <v>86</v>
      </c>
      <c r="AV147" s="13" t="s">
        <v>84</v>
      </c>
      <c r="AW147" s="13" t="s">
        <v>37</v>
      </c>
      <c r="AX147" s="13" t="s">
        <v>76</v>
      </c>
      <c r="AY147" s="245" t="s">
        <v>219</v>
      </c>
    </row>
    <row r="148" s="14" customFormat="1">
      <c r="A148" s="14"/>
      <c r="B148" s="246"/>
      <c r="C148" s="247"/>
      <c r="D148" s="229" t="s">
        <v>231</v>
      </c>
      <c r="E148" s="248" t="s">
        <v>19</v>
      </c>
      <c r="F148" s="249" t="s">
        <v>297</v>
      </c>
      <c r="G148" s="247"/>
      <c r="H148" s="250">
        <v>429.33600000000001</v>
      </c>
      <c r="I148" s="251"/>
      <c r="J148" s="247"/>
      <c r="K148" s="247"/>
      <c r="L148" s="252"/>
      <c r="M148" s="253"/>
      <c r="N148" s="254"/>
      <c r="O148" s="254"/>
      <c r="P148" s="254"/>
      <c r="Q148" s="254"/>
      <c r="R148" s="254"/>
      <c r="S148" s="254"/>
      <c r="T148" s="255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56" t="s">
        <v>231</v>
      </c>
      <c r="AU148" s="256" t="s">
        <v>86</v>
      </c>
      <c r="AV148" s="14" t="s">
        <v>86</v>
      </c>
      <c r="AW148" s="14" t="s">
        <v>37</v>
      </c>
      <c r="AX148" s="14" t="s">
        <v>76</v>
      </c>
      <c r="AY148" s="256" t="s">
        <v>219</v>
      </c>
    </row>
    <row r="149" s="13" customFormat="1">
      <c r="A149" s="13"/>
      <c r="B149" s="236"/>
      <c r="C149" s="237"/>
      <c r="D149" s="229" t="s">
        <v>231</v>
      </c>
      <c r="E149" s="238" t="s">
        <v>19</v>
      </c>
      <c r="F149" s="239" t="s">
        <v>298</v>
      </c>
      <c r="G149" s="237"/>
      <c r="H149" s="238" t="s">
        <v>19</v>
      </c>
      <c r="I149" s="240"/>
      <c r="J149" s="237"/>
      <c r="K149" s="237"/>
      <c r="L149" s="241"/>
      <c r="M149" s="242"/>
      <c r="N149" s="243"/>
      <c r="O149" s="243"/>
      <c r="P149" s="243"/>
      <c r="Q149" s="243"/>
      <c r="R149" s="243"/>
      <c r="S149" s="243"/>
      <c r="T149" s="244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5" t="s">
        <v>231</v>
      </c>
      <c r="AU149" s="245" t="s">
        <v>86</v>
      </c>
      <c r="AV149" s="13" t="s">
        <v>84</v>
      </c>
      <c r="AW149" s="13" t="s">
        <v>37</v>
      </c>
      <c r="AX149" s="13" t="s">
        <v>76</v>
      </c>
      <c r="AY149" s="245" t="s">
        <v>219</v>
      </c>
    </row>
    <row r="150" s="14" customFormat="1">
      <c r="A150" s="14"/>
      <c r="B150" s="246"/>
      <c r="C150" s="247"/>
      <c r="D150" s="229" t="s">
        <v>231</v>
      </c>
      <c r="E150" s="248" t="s">
        <v>19</v>
      </c>
      <c r="F150" s="249" t="s">
        <v>299</v>
      </c>
      <c r="G150" s="247"/>
      <c r="H150" s="250">
        <v>17.184000000000001</v>
      </c>
      <c r="I150" s="251"/>
      <c r="J150" s="247"/>
      <c r="K150" s="247"/>
      <c r="L150" s="252"/>
      <c r="M150" s="253"/>
      <c r="N150" s="254"/>
      <c r="O150" s="254"/>
      <c r="P150" s="254"/>
      <c r="Q150" s="254"/>
      <c r="R150" s="254"/>
      <c r="S150" s="254"/>
      <c r="T150" s="255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56" t="s">
        <v>231</v>
      </c>
      <c r="AU150" s="256" t="s">
        <v>86</v>
      </c>
      <c r="AV150" s="14" t="s">
        <v>86</v>
      </c>
      <c r="AW150" s="14" t="s">
        <v>37</v>
      </c>
      <c r="AX150" s="14" t="s">
        <v>76</v>
      </c>
      <c r="AY150" s="256" t="s">
        <v>219</v>
      </c>
    </row>
    <row r="151" s="15" customFormat="1">
      <c r="A151" s="15"/>
      <c r="B151" s="257"/>
      <c r="C151" s="258"/>
      <c r="D151" s="229" t="s">
        <v>231</v>
      </c>
      <c r="E151" s="259" t="s">
        <v>186</v>
      </c>
      <c r="F151" s="260" t="s">
        <v>236</v>
      </c>
      <c r="G151" s="258"/>
      <c r="H151" s="261">
        <v>5068.4930000000004</v>
      </c>
      <c r="I151" s="262"/>
      <c r="J151" s="258"/>
      <c r="K151" s="258"/>
      <c r="L151" s="263"/>
      <c r="M151" s="264"/>
      <c r="N151" s="265"/>
      <c r="O151" s="265"/>
      <c r="P151" s="265"/>
      <c r="Q151" s="265"/>
      <c r="R151" s="265"/>
      <c r="S151" s="265"/>
      <c r="T151" s="266"/>
      <c r="U151" s="15"/>
      <c r="V151" s="15"/>
      <c r="W151" s="15"/>
      <c r="X151" s="15"/>
      <c r="Y151" s="15"/>
      <c r="Z151" s="15"/>
      <c r="AA151" s="15"/>
      <c r="AB151" s="15"/>
      <c r="AC151" s="15"/>
      <c r="AD151" s="15"/>
      <c r="AE151" s="15"/>
      <c r="AT151" s="267" t="s">
        <v>231</v>
      </c>
      <c r="AU151" s="267" t="s">
        <v>86</v>
      </c>
      <c r="AV151" s="15" t="s">
        <v>225</v>
      </c>
      <c r="AW151" s="15" t="s">
        <v>37</v>
      </c>
      <c r="AX151" s="15" t="s">
        <v>84</v>
      </c>
      <c r="AY151" s="267" t="s">
        <v>219</v>
      </c>
    </row>
    <row r="152" s="2" customFormat="1" ht="16.5" customHeight="1">
      <c r="A152" s="40"/>
      <c r="B152" s="41"/>
      <c r="C152" s="216" t="s">
        <v>300</v>
      </c>
      <c r="D152" s="216" t="s">
        <v>221</v>
      </c>
      <c r="E152" s="217" t="s">
        <v>301</v>
      </c>
      <c r="F152" s="218" t="s">
        <v>302</v>
      </c>
      <c r="G152" s="219" t="s">
        <v>148</v>
      </c>
      <c r="H152" s="220">
        <v>84.293999999999997</v>
      </c>
      <c r="I152" s="221"/>
      <c r="J152" s="222">
        <f>ROUND(I152*H152,2)</f>
        <v>0</v>
      </c>
      <c r="K152" s="218" t="s">
        <v>224</v>
      </c>
      <c r="L152" s="46"/>
      <c r="M152" s="223" t="s">
        <v>19</v>
      </c>
      <c r="N152" s="224" t="s">
        <v>47</v>
      </c>
      <c r="O152" s="86"/>
      <c r="P152" s="225">
        <f>O152*H152</f>
        <v>0</v>
      </c>
      <c r="Q152" s="225">
        <v>0</v>
      </c>
      <c r="R152" s="225">
        <f>Q152*H152</f>
        <v>0</v>
      </c>
      <c r="S152" s="225">
        <v>0</v>
      </c>
      <c r="T152" s="226">
        <f>S152*H152</f>
        <v>0</v>
      </c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R152" s="227" t="s">
        <v>225</v>
      </c>
      <c r="AT152" s="227" t="s">
        <v>221</v>
      </c>
      <c r="AU152" s="227" t="s">
        <v>86</v>
      </c>
      <c r="AY152" s="19" t="s">
        <v>219</v>
      </c>
      <c r="BE152" s="228">
        <f>IF(N152="základní",J152,0)</f>
        <v>0</v>
      </c>
      <c r="BF152" s="228">
        <f>IF(N152="snížená",J152,0)</f>
        <v>0</v>
      </c>
      <c r="BG152" s="228">
        <f>IF(N152="zákl. přenesená",J152,0)</f>
        <v>0</v>
      </c>
      <c r="BH152" s="228">
        <f>IF(N152="sníž. přenesená",J152,0)</f>
        <v>0</v>
      </c>
      <c r="BI152" s="228">
        <f>IF(N152="nulová",J152,0)</f>
        <v>0</v>
      </c>
      <c r="BJ152" s="19" t="s">
        <v>84</v>
      </c>
      <c r="BK152" s="228">
        <f>ROUND(I152*H152,2)</f>
        <v>0</v>
      </c>
      <c r="BL152" s="19" t="s">
        <v>225</v>
      </c>
      <c r="BM152" s="227" t="s">
        <v>303</v>
      </c>
    </row>
    <row r="153" s="2" customFormat="1">
      <c r="A153" s="40"/>
      <c r="B153" s="41"/>
      <c r="C153" s="42"/>
      <c r="D153" s="229" t="s">
        <v>227</v>
      </c>
      <c r="E153" s="42"/>
      <c r="F153" s="230" t="s">
        <v>304</v>
      </c>
      <c r="G153" s="42"/>
      <c r="H153" s="42"/>
      <c r="I153" s="231"/>
      <c r="J153" s="42"/>
      <c r="K153" s="42"/>
      <c r="L153" s="46"/>
      <c r="M153" s="232"/>
      <c r="N153" s="233"/>
      <c r="O153" s="86"/>
      <c r="P153" s="86"/>
      <c r="Q153" s="86"/>
      <c r="R153" s="86"/>
      <c r="S153" s="86"/>
      <c r="T153" s="87"/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T153" s="19" t="s">
        <v>227</v>
      </c>
      <c r="AU153" s="19" t="s">
        <v>86</v>
      </c>
    </row>
    <row r="154" s="2" customFormat="1">
      <c r="A154" s="40"/>
      <c r="B154" s="41"/>
      <c r="C154" s="42"/>
      <c r="D154" s="234" t="s">
        <v>229</v>
      </c>
      <c r="E154" s="42"/>
      <c r="F154" s="235" t="s">
        <v>305</v>
      </c>
      <c r="G154" s="42"/>
      <c r="H154" s="42"/>
      <c r="I154" s="231"/>
      <c r="J154" s="42"/>
      <c r="K154" s="42"/>
      <c r="L154" s="46"/>
      <c r="M154" s="232"/>
      <c r="N154" s="233"/>
      <c r="O154" s="86"/>
      <c r="P154" s="86"/>
      <c r="Q154" s="86"/>
      <c r="R154" s="86"/>
      <c r="S154" s="86"/>
      <c r="T154" s="87"/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T154" s="19" t="s">
        <v>229</v>
      </c>
      <c r="AU154" s="19" t="s">
        <v>86</v>
      </c>
    </row>
    <row r="155" s="13" customFormat="1">
      <c r="A155" s="13"/>
      <c r="B155" s="236"/>
      <c r="C155" s="237"/>
      <c r="D155" s="229" t="s">
        <v>231</v>
      </c>
      <c r="E155" s="238" t="s">
        <v>19</v>
      </c>
      <c r="F155" s="239" t="s">
        <v>306</v>
      </c>
      <c r="G155" s="237"/>
      <c r="H155" s="238" t="s">
        <v>19</v>
      </c>
      <c r="I155" s="240"/>
      <c r="J155" s="237"/>
      <c r="K155" s="237"/>
      <c r="L155" s="241"/>
      <c r="M155" s="242"/>
      <c r="N155" s="243"/>
      <c r="O155" s="243"/>
      <c r="P155" s="243"/>
      <c r="Q155" s="243"/>
      <c r="R155" s="243"/>
      <c r="S155" s="243"/>
      <c r="T155" s="244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5" t="s">
        <v>231</v>
      </c>
      <c r="AU155" s="245" t="s">
        <v>86</v>
      </c>
      <c r="AV155" s="13" t="s">
        <v>84</v>
      </c>
      <c r="AW155" s="13" t="s">
        <v>37</v>
      </c>
      <c r="AX155" s="13" t="s">
        <v>76</v>
      </c>
      <c r="AY155" s="245" t="s">
        <v>219</v>
      </c>
    </row>
    <row r="156" s="13" customFormat="1">
      <c r="A156" s="13"/>
      <c r="B156" s="236"/>
      <c r="C156" s="237"/>
      <c r="D156" s="229" t="s">
        <v>231</v>
      </c>
      <c r="E156" s="238" t="s">
        <v>19</v>
      </c>
      <c r="F156" s="239" t="s">
        <v>307</v>
      </c>
      <c r="G156" s="237"/>
      <c r="H156" s="238" t="s">
        <v>19</v>
      </c>
      <c r="I156" s="240"/>
      <c r="J156" s="237"/>
      <c r="K156" s="237"/>
      <c r="L156" s="241"/>
      <c r="M156" s="242"/>
      <c r="N156" s="243"/>
      <c r="O156" s="243"/>
      <c r="P156" s="243"/>
      <c r="Q156" s="243"/>
      <c r="R156" s="243"/>
      <c r="S156" s="243"/>
      <c r="T156" s="244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5" t="s">
        <v>231</v>
      </c>
      <c r="AU156" s="245" t="s">
        <v>86</v>
      </c>
      <c r="AV156" s="13" t="s">
        <v>84</v>
      </c>
      <c r="AW156" s="13" t="s">
        <v>37</v>
      </c>
      <c r="AX156" s="13" t="s">
        <v>76</v>
      </c>
      <c r="AY156" s="245" t="s">
        <v>219</v>
      </c>
    </row>
    <row r="157" s="14" customFormat="1">
      <c r="A157" s="14"/>
      <c r="B157" s="246"/>
      <c r="C157" s="247"/>
      <c r="D157" s="229" t="s">
        <v>231</v>
      </c>
      <c r="E157" s="248" t="s">
        <v>188</v>
      </c>
      <c r="F157" s="249" t="s">
        <v>308</v>
      </c>
      <c r="G157" s="247"/>
      <c r="H157" s="250">
        <v>84.293999999999997</v>
      </c>
      <c r="I157" s="251"/>
      <c r="J157" s="247"/>
      <c r="K157" s="247"/>
      <c r="L157" s="252"/>
      <c r="M157" s="253"/>
      <c r="N157" s="254"/>
      <c r="O157" s="254"/>
      <c r="P157" s="254"/>
      <c r="Q157" s="254"/>
      <c r="R157" s="254"/>
      <c r="S157" s="254"/>
      <c r="T157" s="255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56" t="s">
        <v>231</v>
      </c>
      <c r="AU157" s="256" t="s">
        <v>86</v>
      </c>
      <c r="AV157" s="14" t="s">
        <v>86</v>
      </c>
      <c r="AW157" s="14" t="s">
        <v>37</v>
      </c>
      <c r="AX157" s="14" t="s">
        <v>84</v>
      </c>
      <c r="AY157" s="256" t="s">
        <v>219</v>
      </c>
    </row>
    <row r="158" s="2" customFormat="1" ht="21.75" customHeight="1">
      <c r="A158" s="40"/>
      <c r="B158" s="41"/>
      <c r="C158" s="216" t="s">
        <v>309</v>
      </c>
      <c r="D158" s="216" t="s">
        <v>221</v>
      </c>
      <c r="E158" s="217" t="s">
        <v>310</v>
      </c>
      <c r="F158" s="218" t="s">
        <v>311</v>
      </c>
      <c r="G158" s="219" t="s">
        <v>148</v>
      </c>
      <c r="H158" s="220">
        <v>1390.8900000000001</v>
      </c>
      <c r="I158" s="221"/>
      <c r="J158" s="222">
        <f>ROUND(I158*H158,2)</f>
        <v>0</v>
      </c>
      <c r="K158" s="218" t="s">
        <v>224</v>
      </c>
      <c r="L158" s="46"/>
      <c r="M158" s="223" t="s">
        <v>19</v>
      </c>
      <c r="N158" s="224" t="s">
        <v>47</v>
      </c>
      <c r="O158" s="86"/>
      <c r="P158" s="225">
        <f>O158*H158</f>
        <v>0</v>
      </c>
      <c r="Q158" s="225">
        <v>0</v>
      </c>
      <c r="R158" s="225">
        <f>Q158*H158</f>
        <v>0</v>
      </c>
      <c r="S158" s="225">
        <v>0</v>
      </c>
      <c r="T158" s="226">
        <f>S158*H158</f>
        <v>0</v>
      </c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R158" s="227" t="s">
        <v>225</v>
      </c>
      <c r="AT158" s="227" t="s">
        <v>221</v>
      </c>
      <c r="AU158" s="227" t="s">
        <v>86</v>
      </c>
      <c r="AY158" s="19" t="s">
        <v>219</v>
      </c>
      <c r="BE158" s="228">
        <f>IF(N158="základní",J158,0)</f>
        <v>0</v>
      </c>
      <c r="BF158" s="228">
        <f>IF(N158="snížená",J158,0)</f>
        <v>0</v>
      </c>
      <c r="BG158" s="228">
        <f>IF(N158="zákl. přenesená",J158,0)</f>
        <v>0</v>
      </c>
      <c r="BH158" s="228">
        <f>IF(N158="sníž. přenesená",J158,0)</f>
        <v>0</v>
      </c>
      <c r="BI158" s="228">
        <f>IF(N158="nulová",J158,0)</f>
        <v>0</v>
      </c>
      <c r="BJ158" s="19" t="s">
        <v>84</v>
      </c>
      <c r="BK158" s="228">
        <f>ROUND(I158*H158,2)</f>
        <v>0</v>
      </c>
      <c r="BL158" s="19" t="s">
        <v>225</v>
      </c>
      <c r="BM158" s="227" t="s">
        <v>312</v>
      </c>
    </row>
    <row r="159" s="2" customFormat="1">
      <c r="A159" s="40"/>
      <c r="B159" s="41"/>
      <c r="C159" s="42"/>
      <c r="D159" s="229" t="s">
        <v>227</v>
      </c>
      <c r="E159" s="42"/>
      <c r="F159" s="230" t="s">
        <v>313</v>
      </c>
      <c r="G159" s="42"/>
      <c r="H159" s="42"/>
      <c r="I159" s="231"/>
      <c r="J159" s="42"/>
      <c r="K159" s="42"/>
      <c r="L159" s="46"/>
      <c r="M159" s="232"/>
      <c r="N159" s="233"/>
      <c r="O159" s="86"/>
      <c r="P159" s="86"/>
      <c r="Q159" s="86"/>
      <c r="R159" s="86"/>
      <c r="S159" s="86"/>
      <c r="T159" s="87"/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T159" s="19" t="s">
        <v>227</v>
      </c>
      <c r="AU159" s="19" t="s">
        <v>86</v>
      </c>
    </row>
    <row r="160" s="2" customFormat="1">
      <c r="A160" s="40"/>
      <c r="B160" s="41"/>
      <c r="C160" s="42"/>
      <c r="D160" s="234" t="s">
        <v>229</v>
      </c>
      <c r="E160" s="42"/>
      <c r="F160" s="235" t="s">
        <v>314</v>
      </c>
      <c r="G160" s="42"/>
      <c r="H160" s="42"/>
      <c r="I160" s="231"/>
      <c r="J160" s="42"/>
      <c r="K160" s="42"/>
      <c r="L160" s="46"/>
      <c r="M160" s="232"/>
      <c r="N160" s="233"/>
      <c r="O160" s="86"/>
      <c r="P160" s="86"/>
      <c r="Q160" s="86"/>
      <c r="R160" s="86"/>
      <c r="S160" s="86"/>
      <c r="T160" s="87"/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T160" s="19" t="s">
        <v>229</v>
      </c>
      <c r="AU160" s="19" t="s">
        <v>86</v>
      </c>
    </row>
    <row r="161" s="2" customFormat="1">
      <c r="A161" s="40"/>
      <c r="B161" s="41"/>
      <c r="C161" s="42"/>
      <c r="D161" s="229" t="s">
        <v>275</v>
      </c>
      <c r="E161" s="42"/>
      <c r="F161" s="268" t="s">
        <v>276</v>
      </c>
      <c r="G161" s="42"/>
      <c r="H161" s="42"/>
      <c r="I161" s="231"/>
      <c r="J161" s="42"/>
      <c r="K161" s="42"/>
      <c r="L161" s="46"/>
      <c r="M161" s="232"/>
      <c r="N161" s="233"/>
      <c r="O161" s="86"/>
      <c r="P161" s="86"/>
      <c r="Q161" s="86"/>
      <c r="R161" s="86"/>
      <c r="S161" s="86"/>
      <c r="T161" s="87"/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T161" s="19" t="s">
        <v>275</v>
      </c>
      <c r="AU161" s="19" t="s">
        <v>86</v>
      </c>
    </row>
    <row r="162" s="13" customFormat="1">
      <c r="A162" s="13"/>
      <c r="B162" s="236"/>
      <c r="C162" s="237"/>
      <c r="D162" s="229" t="s">
        <v>231</v>
      </c>
      <c r="E162" s="238" t="s">
        <v>19</v>
      </c>
      <c r="F162" s="239" t="s">
        <v>315</v>
      </c>
      <c r="G162" s="237"/>
      <c r="H162" s="238" t="s">
        <v>19</v>
      </c>
      <c r="I162" s="240"/>
      <c r="J162" s="237"/>
      <c r="K162" s="237"/>
      <c r="L162" s="241"/>
      <c r="M162" s="242"/>
      <c r="N162" s="243"/>
      <c r="O162" s="243"/>
      <c r="P162" s="243"/>
      <c r="Q162" s="243"/>
      <c r="R162" s="243"/>
      <c r="S162" s="243"/>
      <c r="T162" s="244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5" t="s">
        <v>231</v>
      </c>
      <c r="AU162" s="245" t="s">
        <v>86</v>
      </c>
      <c r="AV162" s="13" t="s">
        <v>84</v>
      </c>
      <c r="AW162" s="13" t="s">
        <v>37</v>
      </c>
      <c r="AX162" s="13" t="s">
        <v>76</v>
      </c>
      <c r="AY162" s="245" t="s">
        <v>219</v>
      </c>
    </row>
    <row r="163" s="14" customFormat="1">
      <c r="A163" s="14"/>
      <c r="B163" s="246"/>
      <c r="C163" s="247"/>
      <c r="D163" s="229" t="s">
        <v>231</v>
      </c>
      <c r="E163" s="248" t="s">
        <v>19</v>
      </c>
      <c r="F163" s="249" t="s">
        <v>316</v>
      </c>
      <c r="G163" s="247"/>
      <c r="H163" s="250">
        <v>1390.8900000000001</v>
      </c>
      <c r="I163" s="251"/>
      <c r="J163" s="247"/>
      <c r="K163" s="247"/>
      <c r="L163" s="252"/>
      <c r="M163" s="253"/>
      <c r="N163" s="254"/>
      <c r="O163" s="254"/>
      <c r="P163" s="254"/>
      <c r="Q163" s="254"/>
      <c r="R163" s="254"/>
      <c r="S163" s="254"/>
      <c r="T163" s="255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56" t="s">
        <v>231</v>
      </c>
      <c r="AU163" s="256" t="s">
        <v>86</v>
      </c>
      <c r="AV163" s="14" t="s">
        <v>86</v>
      </c>
      <c r="AW163" s="14" t="s">
        <v>37</v>
      </c>
      <c r="AX163" s="14" t="s">
        <v>84</v>
      </c>
      <c r="AY163" s="256" t="s">
        <v>219</v>
      </c>
    </row>
    <row r="164" s="2" customFormat="1" ht="21.75" customHeight="1">
      <c r="A164" s="40"/>
      <c r="B164" s="41"/>
      <c r="C164" s="216" t="s">
        <v>317</v>
      </c>
      <c r="D164" s="216" t="s">
        <v>221</v>
      </c>
      <c r="E164" s="217" t="s">
        <v>318</v>
      </c>
      <c r="F164" s="218" t="s">
        <v>319</v>
      </c>
      <c r="G164" s="219" t="s">
        <v>148</v>
      </c>
      <c r="H164" s="220">
        <v>4544.3289999999997</v>
      </c>
      <c r="I164" s="221"/>
      <c r="J164" s="222">
        <f>ROUND(I164*H164,2)</f>
        <v>0</v>
      </c>
      <c r="K164" s="218" t="s">
        <v>224</v>
      </c>
      <c r="L164" s="46"/>
      <c r="M164" s="223" t="s">
        <v>19</v>
      </c>
      <c r="N164" s="224" t="s">
        <v>47</v>
      </c>
      <c r="O164" s="86"/>
      <c r="P164" s="225">
        <f>O164*H164</f>
        <v>0</v>
      </c>
      <c r="Q164" s="225">
        <v>0</v>
      </c>
      <c r="R164" s="225">
        <f>Q164*H164</f>
        <v>0</v>
      </c>
      <c r="S164" s="225">
        <v>0</v>
      </c>
      <c r="T164" s="226">
        <f>S164*H164</f>
        <v>0</v>
      </c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R164" s="227" t="s">
        <v>225</v>
      </c>
      <c r="AT164" s="227" t="s">
        <v>221</v>
      </c>
      <c r="AU164" s="227" t="s">
        <v>86</v>
      </c>
      <c r="AY164" s="19" t="s">
        <v>219</v>
      </c>
      <c r="BE164" s="228">
        <f>IF(N164="základní",J164,0)</f>
        <v>0</v>
      </c>
      <c r="BF164" s="228">
        <f>IF(N164="snížená",J164,0)</f>
        <v>0</v>
      </c>
      <c r="BG164" s="228">
        <f>IF(N164="zákl. přenesená",J164,0)</f>
        <v>0</v>
      </c>
      <c r="BH164" s="228">
        <f>IF(N164="sníž. přenesená",J164,0)</f>
        <v>0</v>
      </c>
      <c r="BI164" s="228">
        <f>IF(N164="nulová",J164,0)</f>
        <v>0</v>
      </c>
      <c r="BJ164" s="19" t="s">
        <v>84</v>
      </c>
      <c r="BK164" s="228">
        <f>ROUND(I164*H164,2)</f>
        <v>0</v>
      </c>
      <c r="BL164" s="19" t="s">
        <v>225</v>
      </c>
      <c r="BM164" s="227" t="s">
        <v>320</v>
      </c>
    </row>
    <row r="165" s="2" customFormat="1">
      <c r="A165" s="40"/>
      <c r="B165" s="41"/>
      <c r="C165" s="42"/>
      <c r="D165" s="229" t="s">
        <v>227</v>
      </c>
      <c r="E165" s="42"/>
      <c r="F165" s="230" t="s">
        <v>321</v>
      </c>
      <c r="G165" s="42"/>
      <c r="H165" s="42"/>
      <c r="I165" s="231"/>
      <c r="J165" s="42"/>
      <c r="K165" s="42"/>
      <c r="L165" s="46"/>
      <c r="M165" s="232"/>
      <c r="N165" s="233"/>
      <c r="O165" s="86"/>
      <c r="P165" s="86"/>
      <c r="Q165" s="86"/>
      <c r="R165" s="86"/>
      <c r="S165" s="86"/>
      <c r="T165" s="87"/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T165" s="19" t="s">
        <v>227</v>
      </c>
      <c r="AU165" s="19" t="s">
        <v>86</v>
      </c>
    </row>
    <row r="166" s="2" customFormat="1">
      <c r="A166" s="40"/>
      <c r="B166" s="41"/>
      <c r="C166" s="42"/>
      <c r="D166" s="234" t="s">
        <v>229</v>
      </c>
      <c r="E166" s="42"/>
      <c r="F166" s="235" t="s">
        <v>322</v>
      </c>
      <c r="G166" s="42"/>
      <c r="H166" s="42"/>
      <c r="I166" s="231"/>
      <c r="J166" s="42"/>
      <c r="K166" s="42"/>
      <c r="L166" s="46"/>
      <c r="M166" s="232"/>
      <c r="N166" s="233"/>
      <c r="O166" s="86"/>
      <c r="P166" s="86"/>
      <c r="Q166" s="86"/>
      <c r="R166" s="86"/>
      <c r="S166" s="86"/>
      <c r="T166" s="87"/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T166" s="19" t="s">
        <v>229</v>
      </c>
      <c r="AU166" s="19" t="s">
        <v>86</v>
      </c>
    </row>
    <row r="167" s="13" customFormat="1">
      <c r="A167" s="13"/>
      <c r="B167" s="236"/>
      <c r="C167" s="237"/>
      <c r="D167" s="229" t="s">
        <v>231</v>
      </c>
      <c r="E167" s="238" t="s">
        <v>19</v>
      </c>
      <c r="F167" s="239" t="s">
        <v>323</v>
      </c>
      <c r="G167" s="237"/>
      <c r="H167" s="238" t="s">
        <v>19</v>
      </c>
      <c r="I167" s="240"/>
      <c r="J167" s="237"/>
      <c r="K167" s="237"/>
      <c r="L167" s="241"/>
      <c r="M167" s="242"/>
      <c r="N167" s="243"/>
      <c r="O167" s="243"/>
      <c r="P167" s="243"/>
      <c r="Q167" s="243"/>
      <c r="R167" s="243"/>
      <c r="S167" s="243"/>
      <c r="T167" s="244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5" t="s">
        <v>231</v>
      </c>
      <c r="AU167" s="245" t="s">
        <v>86</v>
      </c>
      <c r="AV167" s="13" t="s">
        <v>84</v>
      </c>
      <c r="AW167" s="13" t="s">
        <v>37</v>
      </c>
      <c r="AX167" s="13" t="s">
        <v>76</v>
      </c>
      <c r="AY167" s="245" t="s">
        <v>219</v>
      </c>
    </row>
    <row r="168" s="14" customFormat="1">
      <c r="A168" s="14"/>
      <c r="B168" s="246"/>
      <c r="C168" s="247"/>
      <c r="D168" s="229" t="s">
        <v>231</v>
      </c>
      <c r="E168" s="248" t="s">
        <v>19</v>
      </c>
      <c r="F168" s="249" t="s">
        <v>324</v>
      </c>
      <c r="G168" s="247"/>
      <c r="H168" s="250">
        <v>5152.7870000000003</v>
      </c>
      <c r="I168" s="251"/>
      <c r="J168" s="247"/>
      <c r="K168" s="247"/>
      <c r="L168" s="252"/>
      <c r="M168" s="253"/>
      <c r="N168" s="254"/>
      <c r="O168" s="254"/>
      <c r="P168" s="254"/>
      <c r="Q168" s="254"/>
      <c r="R168" s="254"/>
      <c r="S168" s="254"/>
      <c r="T168" s="255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56" t="s">
        <v>231</v>
      </c>
      <c r="AU168" s="256" t="s">
        <v>86</v>
      </c>
      <c r="AV168" s="14" t="s">
        <v>86</v>
      </c>
      <c r="AW168" s="14" t="s">
        <v>37</v>
      </c>
      <c r="AX168" s="14" t="s">
        <v>76</v>
      </c>
      <c r="AY168" s="256" t="s">
        <v>219</v>
      </c>
    </row>
    <row r="169" s="14" customFormat="1">
      <c r="A169" s="14"/>
      <c r="B169" s="246"/>
      <c r="C169" s="247"/>
      <c r="D169" s="229" t="s">
        <v>231</v>
      </c>
      <c r="E169" s="248" t="s">
        <v>19</v>
      </c>
      <c r="F169" s="249" t="s">
        <v>325</v>
      </c>
      <c r="G169" s="247"/>
      <c r="H169" s="250">
        <v>-695.44500000000005</v>
      </c>
      <c r="I169" s="251"/>
      <c r="J169" s="247"/>
      <c r="K169" s="247"/>
      <c r="L169" s="252"/>
      <c r="M169" s="253"/>
      <c r="N169" s="254"/>
      <c r="O169" s="254"/>
      <c r="P169" s="254"/>
      <c r="Q169" s="254"/>
      <c r="R169" s="254"/>
      <c r="S169" s="254"/>
      <c r="T169" s="255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56" t="s">
        <v>231</v>
      </c>
      <c r="AU169" s="256" t="s">
        <v>86</v>
      </c>
      <c r="AV169" s="14" t="s">
        <v>86</v>
      </c>
      <c r="AW169" s="14" t="s">
        <v>37</v>
      </c>
      <c r="AX169" s="14" t="s">
        <v>76</v>
      </c>
      <c r="AY169" s="256" t="s">
        <v>219</v>
      </c>
    </row>
    <row r="170" s="14" customFormat="1">
      <c r="A170" s="14"/>
      <c r="B170" s="246"/>
      <c r="C170" s="247"/>
      <c r="D170" s="229" t="s">
        <v>231</v>
      </c>
      <c r="E170" s="248" t="s">
        <v>19</v>
      </c>
      <c r="F170" s="249" t="s">
        <v>326</v>
      </c>
      <c r="G170" s="247"/>
      <c r="H170" s="250">
        <v>86.986999999999995</v>
      </c>
      <c r="I170" s="251"/>
      <c r="J170" s="247"/>
      <c r="K170" s="247"/>
      <c r="L170" s="252"/>
      <c r="M170" s="253"/>
      <c r="N170" s="254"/>
      <c r="O170" s="254"/>
      <c r="P170" s="254"/>
      <c r="Q170" s="254"/>
      <c r="R170" s="254"/>
      <c r="S170" s="254"/>
      <c r="T170" s="255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56" t="s">
        <v>231</v>
      </c>
      <c r="AU170" s="256" t="s">
        <v>86</v>
      </c>
      <c r="AV170" s="14" t="s">
        <v>86</v>
      </c>
      <c r="AW170" s="14" t="s">
        <v>37</v>
      </c>
      <c r="AX170" s="14" t="s">
        <v>76</v>
      </c>
      <c r="AY170" s="256" t="s">
        <v>219</v>
      </c>
    </row>
    <row r="171" s="15" customFormat="1">
      <c r="A171" s="15"/>
      <c r="B171" s="257"/>
      <c r="C171" s="258"/>
      <c r="D171" s="229" t="s">
        <v>231</v>
      </c>
      <c r="E171" s="259" t="s">
        <v>178</v>
      </c>
      <c r="F171" s="260" t="s">
        <v>236</v>
      </c>
      <c r="G171" s="258"/>
      <c r="H171" s="261">
        <v>4544.3289999999997</v>
      </c>
      <c r="I171" s="262"/>
      <c r="J171" s="258"/>
      <c r="K171" s="258"/>
      <c r="L171" s="263"/>
      <c r="M171" s="264"/>
      <c r="N171" s="265"/>
      <c r="O171" s="265"/>
      <c r="P171" s="265"/>
      <c r="Q171" s="265"/>
      <c r="R171" s="265"/>
      <c r="S171" s="265"/>
      <c r="T171" s="266"/>
      <c r="U171" s="15"/>
      <c r="V171" s="15"/>
      <c r="W171" s="15"/>
      <c r="X171" s="15"/>
      <c r="Y171" s="15"/>
      <c r="Z171" s="15"/>
      <c r="AA171" s="15"/>
      <c r="AB171" s="15"/>
      <c r="AC171" s="15"/>
      <c r="AD171" s="15"/>
      <c r="AE171" s="15"/>
      <c r="AT171" s="267" t="s">
        <v>231</v>
      </c>
      <c r="AU171" s="267" t="s">
        <v>86</v>
      </c>
      <c r="AV171" s="15" t="s">
        <v>225</v>
      </c>
      <c r="AW171" s="15" t="s">
        <v>37</v>
      </c>
      <c r="AX171" s="15" t="s">
        <v>84</v>
      </c>
      <c r="AY171" s="267" t="s">
        <v>219</v>
      </c>
    </row>
    <row r="172" s="2" customFormat="1" ht="24.15" customHeight="1">
      <c r="A172" s="40"/>
      <c r="B172" s="41"/>
      <c r="C172" s="216" t="s">
        <v>327</v>
      </c>
      <c r="D172" s="216" t="s">
        <v>221</v>
      </c>
      <c r="E172" s="217" t="s">
        <v>328</v>
      </c>
      <c r="F172" s="218" t="s">
        <v>329</v>
      </c>
      <c r="G172" s="219" t="s">
        <v>148</v>
      </c>
      <c r="H172" s="220">
        <v>36354.631999999998</v>
      </c>
      <c r="I172" s="221"/>
      <c r="J172" s="222">
        <f>ROUND(I172*H172,2)</f>
        <v>0</v>
      </c>
      <c r="K172" s="218" t="s">
        <v>224</v>
      </c>
      <c r="L172" s="46"/>
      <c r="M172" s="223" t="s">
        <v>19</v>
      </c>
      <c r="N172" s="224" t="s">
        <v>47</v>
      </c>
      <c r="O172" s="86"/>
      <c r="P172" s="225">
        <f>O172*H172</f>
        <v>0</v>
      </c>
      <c r="Q172" s="225">
        <v>0</v>
      </c>
      <c r="R172" s="225">
        <f>Q172*H172</f>
        <v>0</v>
      </c>
      <c r="S172" s="225">
        <v>0</v>
      </c>
      <c r="T172" s="226">
        <f>S172*H172</f>
        <v>0</v>
      </c>
      <c r="U172" s="40"/>
      <c r="V172" s="40"/>
      <c r="W172" s="40"/>
      <c r="X172" s="40"/>
      <c r="Y172" s="40"/>
      <c r="Z172" s="40"/>
      <c r="AA172" s="40"/>
      <c r="AB172" s="40"/>
      <c r="AC172" s="40"/>
      <c r="AD172" s="40"/>
      <c r="AE172" s="40"/>
      <c r="AR172" s="227" t="s">
        <v>225</v>
      </c>
      <c r="AT172" s="227" t="s">
        <v>221</v>
      </c>
      <c r="AU172" s="227" t="s">
        <v>86</v>
      </c>
      <c r="AY172" s="19" t="s">
        <v>219</v>
      </c>
      <c r="BE172" s="228">
        <f>IF(N172="základní",J172,0)</f>
        <v>0</v>
      </c>
      <c r="BF172" s="228">
        <f>IF(N172="snížená",J172,0)</f>
        <v>0</v>
      </c>
      <c r="BG172" s="228">
        <f>IF(N172="zákl. přenesená",J172,0)</f>
        <v>0</v>
      </c>
      <c r="BH172" s="228">
        <f>IF(N172="sníž. přenesená",J172,0)</f>
        <v>0</v>
      </c>
      <c r="BI172" s="228">
        <f>IF(N172="nulová",J172,0)</f>
        <v>0</v>
      </c>
      <c r="BJ172" s="19" t="s">
        <v>84</v>
      </c>
      <c r="BK172" s="228">
        <f>ROUND(I172*H172,2)</f>
        <v>0</v>
      </c>
      <c r="BL172" s="19" t="s">
        <v>225</v>
      </c>
      <c r="BM172" s="227" t="s">
        <v>330</v>
      </c>
    </row>
    <row r="173" s="2" customFormat="1">
      <c r="A173" s="40"/>
      <c r="B173" s="41"/>
      <c r="C173" s="42"/>
      <c r="D173" s="229" t="s">
        <v>227</v>
      </c>
      <c r="E173" s="42"/>
      <c r="F173" s="230" t="s">
        <v>331</v>
      </c>
      <c r="G173" s="42"/>
      <c r="H173" s="42"/>
      <c r="I173" s="231"/>
      <c r="J173" s="42"/>
      <c r="K173" s="42"/>
      <c r="L173" s="46"/>
      <c r="M173" s="232"/>
      <c r="N173" s="233"/>
      <c r="O173" s="86"/>
      <c r="P173" s="86"/>
      <c r="Q173" s="86"/>
      <c r="R173" s="86"/>
      <c r="S173" s="86"/>
      <c r="T173" s="87"/>
      <c r="U173" s="40"/>
      <c r="V173" s="40"/>
      <c r="W173" s="40"/>
      <c r="X173" s="40"/>
      <c r="Y173" s="40"/>
      <c r="Z173" s="40"/>
      <c r="AA173" s="40"/>
      <c r="AB173" s="40"/>
      <c r="AC173" s="40"/>
      <c r="AD173" s="40"/>
      <c r="AE173" s="40"/>
      <c r="AT173" s="19" t="s">
        <v>227</v>
      </c>
      <c r="AU173" s="19" t="s">
        <v>86</v>
      </c>
    </row>
    <row r="174" s="2" customFormat="1">
      <c r="A174" s="40"/>
      <c r="B174" s="41"/>
      <c r="C174" s="42"/>
      <c r="D174" s="234" t="s">
        <v>229</v>
      </c>
      <c r="E174" s="42"/>
      <c r="F174" s="235" t="s">
        <v>332</v>
      </c>
      <c r="G174" s="42"/>
      <c r="H174" s="42"/>
      <c r="I174" s="231"/>
      <c r="J174" s="42"/>
      <c r="K174" s="42"/>
      <c r="L174" s="46"/>
      <c r="M174" s="232"/>
      <c r="N174" s="233"/>
      <c r="O174" s="86"/>
      <c r="P174" s="86"/>
      <c r="Q174" s="86"/>
      <c r="R174" s="86"/>
      <c r="S174" s="86"/>
      <c r="T174" s="87"/>
      <c r="U174" s="40"/>
      <c r="V174" s="40"/>
      <c r="W174" s="40"/>
      <c r="X174" s="40"/>
      <c r="Y174" s="40"/>
      <c r="Z174" s="40"/>
      <c r="AA174" s="40"/>
      <c r="AB174" s="40"/>
      <c r="AC174" s="40"/>
      <c r="AD174" s="40"/>
      <c r="AE174" s="40"/>
      <c r="AT174" s="19" t="s">
        <v>229</v>
      </c>
      <c r="AU174" s="19" t="s">
        <v>86</v>
      </c>
    </row>
    <row r="175" s="14" customFormat="1">
      <c r="A175" s="14"/>
      <c r="B175" s="246"/>
      <c r="C175" s="247"/>
      <c r="D175" s="229" t="s">
        <v>231</v>
      </c>
      <c r="E175" s="248" t="s">
        <v>19</v>
      </c>
      <c r="F175" s="249" t="s">
        <v>333</v>
      </c>
      <c r="G175" s="247"/>
      <c r="H175" s="250">
        <v>36354.631999999998</v>
      </c>
      <c r="I175" s="251"/>
      <c r="J175" s="247"/>
      <c r="K175" s="247"/>
      <c r="L175" s="252"/>
      <c r="M175" s="253"/>
      <c r="N175" s="254"/>
      <c r="O175" s="254"/>
      <c r="P175" s="254"/>
      <c r="Q175" s="254"/>
      <c r="R175" s="254"/>
      <c r="S175" s="254"/>
      <c r="T175" s="255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56" t="s">
        <v>231</v>
      </c>
      <c r="AU175" s="256" t="s">
        <v>86</v>
      </c>
      <c r="AV175" s="14" t="s">
        <v>86</v>
      </c>
      <c r="AW175" s="14" t="s">
        <v>37</v>
      </c>
      <c r="AX175" s="14" t="s">
        <v>84</v>
      </c>
      <c r="AY175" s="256" t="s">
        <v>219</v>
      </c>
    </row>
    <row r="176" s="2" customFormat="1" ht="16.5" customHeight="1">
      <c r="A176" s="40"/>
      <c r="B176" s="41"/>
      <c r="C176" s="216" t="s">
        <v>334</v>
      </c>
      <c r="D176" s="216" t="s">
        <v>221</v>
      </c>
      <c r="E176" s="217" t="s">
        <v>335</v>
      </c>
      <c r="F176" s="218" t="s">
        <v>336</v>
      </c>
      <c r="G176" s="219" t="s">
        <v>148</v>
      </c>
      <c r="H176" s="220">
        <v>695.44500000000005</v>
      </c>
      <c r="I176" s="221"/>
      <c r="J176" s="222">
        <f>ROUND(I176*H176,2)</f>
        <v>0</v>
      </c>
      <c r="K176" s="218" t="s">
        <v>224</v>
      </c>
      <c r="L176" s="46"/>
      <c r="M176" s="223" t="s">
        <v>19</v>
      </c>
      <c r="N176" s="224" t="s">
        <v>47</v>
      </c>
      <c r="O176" s="86"/>
      <c r="P176" s="225">
        <f>O176*H176</f>
        <v>0</v>
      </c>
      <c r="Q176" s="225">
        <v>0</v>
      </c>
      <c r="R176" s="225">
        <f>Q176*H176</f>
        <v>0</v>
      </c>
      <c r="S176" s="225">
        <v>0</v>
      </c>
      <c r="T176" s="226">
        <f>S176*H176</f>
        <v>0</v>
      </c>
      <c r="U176" s="40"/>
      <c r="V176" s="40"/>
      <c r="W176" s="40"/>
      <c r="X176" s="40"/>
      <c r="Y176" s="40"/>
      <c r="Z176" s="40"/>
      <c r="AA176" s="40"/>
      <c r="AB176" s="40"/>
      <c r="AC176" s="40"/>
      <c r="AD176" s="40"/>
      <c r="AE176" s="40"/>
      <c r="AR176" s="227" t="s">
        <v>225</v>
      </c>
      <c r="AT176" s="227" t="s">
        <v>221</v>
      </c>
      <c r="AU176" s="227" t="s">
        <v>86</v>
      </c>
      <c r="AY176" s="19" t="s">
        <v>219</v>
      </c>
      <c r="BE176" s="228">
        <f>IF(N176="základní",J176,0)</f>
        <v>0</v>
      </c>
      <c r="BF176" s="228">
        <f>IF(N176="snížená",J176,0)</f>
        <v>0</v>
      </c>
      <c r="BG176" s="228">
        <f>IF(N176="zákl. přenesená",J176,0)</f>
        <v>0</v>
      </c>
      <c r="BH176" s="228">
        <f>IF(N176="sníž. přenesená",J176,0)</f>
        <v>0</v>
      </c>
      <c r="BI176" s="228">
        <f>IF(N176="nulová",J176,0)</f>
        <v>0</v>
      </c>
      <c r="BJ176" s="19" t="s">
        <v>84</v>
      </c>
      <c r="BK176" s="228">
        <f>ROUND(I176*H176,2)</f>
        <v>0</v>
      </c>
      <c r="BL176" s="19" t="s">
        <v>225</v>
      </c>
      <c r="BM176" s="227" t="s">
        <v>337</v>
      </c>
    </row>
    <row r="177" s="2" customFormat="1">
      <c r="A177" s="40"/>
      <c r="B177" s="41"/>
      <c r="C177" s="42"/>
      <c r="D177" s="229" t="s">
        <v>227</v>
      </c>
      <c r="E177" s="42"/>
      <c r="F177" s="230" t="s">
        <v>338</v>
      </c>
      <c r="G177" s="42"/>
      <c r="H177" s="42"/>
      <c r="I177" s="231"/>
      <c r="J177" s="42"/>
      <c r="K177" s="42"/>
      <c r="L177" s="46"/>
      <c r="M177" s="232"/>
      <c r="N177" s="233"/>
      <c r="O177" s="86"/>
      <c r="P177" s="86"/>
      <c r="Q177" s="86"/>
      <c r="R177" s="86"/>
      <c r="S177" s="86"/>
      <c r="T177" s="87"/>
      <c r="U177" s="40"/>
      <c r="V177" s="40"/>
      <c r="W177" s="40"/>
      <c r="X177" s="40"/>
      <c r="Y177" s="40"/>
      <c r="Z177" s="40"/>
      <c r="AA177" s="40"/>
      <c r="AB177" s="40"/>
      <c r="AC177" s="40"/>
      <c r="AD177" s="40"/>
      <c r="AE177" s="40"/>
      <c r="AT177" s="19" t="s">
        <v>227</v>
      </c>
      <c r="AU177" s="19" t="s">
        <v>86</v>
      </c>
    </row>
    <row r="178" s="2" customFormat="1">
      <c r="A178" s="40"/>
      <c r="B178" s="41"/>
      <c r="C178" s="42"/>
      <c r="D178" s="234" t="s">
        <v>229</v>
      </c>
      <c r="E178" s="42"/>
      <c r="F178" s="235" t="s">
        <v>339</v>
      </c>
      <c r="G178" s="42"/>
      <c r="H178" s="42"/>
      <c r="I178" s="231"/>
      <c r="J178" s="42"/>
      <c r="K178" s="42"/>
      <c r="L178" s="46"/>
      <c r="M178" s="232"/>
      <c r="N178" s="233"/>
      <c r="O178" s="86"/>
      <c r="P178" s="86"/>
      <c r="Q178" s="86"/>
      <c r="R178" s="86"/>
      <c r="S178" s="86"/>
      <c r="T178" s="87"/>
      <c r="U178" s="40"/>
      <c r="V178" s="40"/>
      <c r="W178" s="40"/>
      <c r="X178" s="40"/>
      <c r="Y178" s="40"/>
      <c r="Z178" s="40"/>
      <c r="AA178" s="40"/>
      <c r="AB178" s="40"/>
      <c r="AC178" s="40"/>
      <c r="AD178" s="40"/>
      <c r="AE178" s="40"/>
      <c r="AT178" s="19" t="s">
        <v>229</v>
      </c>
      <c r="AU178" s="19" t="s">
        <v>86</v>
      </c>
    </row>
    <row r="179" s="13" customFormat="1">
      <c r="A179" s="13"/>
      <c r="B179" s="236"/>
      <c r="C179" s="237"/>
      <c r="D179" s="229" t="s">
        <v>231</v>
      </c>
      <c r="E179" s="238" t="s">
        <v>19</v>
      </c>
      <c r="F179" s="239" t="s">
        <v>340</v>
      </c>
      <c r="G179" s="237"/>
      <c r="H179" s="238" t="s">
        <v>19</v>
      </c>
      <c r="I179" s="240"/>
      <c r="J179" s="237"/>
      <c r="K179" s="237"/>
      <c r="L179" s="241"/>
      <c r="M179" s="242"/>
      <c r="N179" s="243"/>
      <c r="O179" s="243"/>
      <c r="P179" s="243"/>
      <c r="Q179" s="243"/>
      <c r="R179" s="243"/>
      <c r="S179" s="243"/>
      <c r="T179" s="244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5" t="s">
        <v>231</v>
      </c>
      <c r="AU179" s="245" t="s">
        <v>86</v>
      </c>
      <c r="AV179" s="13" t="s">
        <v>84</v>
      </c>
      <c r="AW179" s="13" t="s">
        <v>37</v>
      </c>
      <c r="AX179" s="13" t="s">
        <v>76</v>
      </c>
      <c r="AY179" s="245" t="s">
        <v>219</v>
      </c>
    </row>
    <row r="180" s="14" customFormat="1">
      <c r="A180" s="14"/>
      <c r="B180" s="246"/>
      <c r="C180" s="247"/>
      <c r="D180" s="229" t="s">
        <v>231</v>
      </c>
      <c r="E180" s="248" t="s">
        <v>19</v>
      </c>
      <c r="F180" s="249" t="s">
        <v>190</v>
      </c>
      <c r="G180" s="247"/>
      <c r="H180" s="250">
        <v>695.44500000000005</v>
      </c>
      <c r="I180" s="251"/>
      <c r="J180" s="247"/>
      <c r="K180" s="247"/>
      <c r="L180" s="252"/>
      <c r="M180" s="253"/>
      <c r="N180" s="254"/>
      <c r="O180" s="254"/>
      <c r="P180" s="254"/>
      <c r="Q180" s="254"/>
      <c r="R180" s="254"/>
      <c r="S180" s="254"/>
      <c r="T180" s="255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56" t="s">
        <v>231</v>
      </c>
      <c r="AU180" s="256" t="s">
        <v>86</v>
      </c>
      <c r="AV180" s="14" t="s">
        <v>86</v>
      </c>
      <c r="AW180" s="14" t="s">
        <v>37</v>
      </c>
      <c r="AX180" s="14" t="s">
        <v>84</v>
      </c>
      <c r="AY180" s="256" t="s">
        <v>219</v>
      </c>
    </row>
    <row r="181" s="2" customFormat="1" ht="16.5" customHeight="1">
      <c r="A181" s="40"/>
      <c r="B181" s="41"/>
      <c r="C181" s="216" t="s">
        <v>341</v>
      </c>
      <c r="D181" s="216" t="s">
        <v>221</v>
      </c>
      <c r="E181" s="217" t="s">
        <v>342</v>
      </c>
      <c r="F181" s="218" t="s">
        <v>343</v>
      </c>
      <c r="G181" s="219" t="s">
        <v>182</v>
      </c>
      <c r="H181" s="220">
        <v>7952.576</v>
      </c>
      <c r="I181" s="221"/>
      <c r="J181" s="222">
        <f>ROUND(I181*H181,2)</f>
        <v>0</v>
      </c>
      <c r="K181" s="218" t="s">
        <v>224</v>
      </c>
      <c r="L181" s="46"/>
      <c r="M181" s="223" t="s">
        <v>19</v>
      </c>
      <c r="N181" s="224" t="s">
        <v>47</v>
      </c>
      <c r="O181" s="86"/>
      <c r="P181" s="225">
        <f>O181*H181</f>
        <v>0</v>
      </c>
      <c r="Q181" s="225">
        <v>0</v>
      </c>
      <c r="R181" s="225">
        <f>Q181*H181</f>
        <v>0</v>
      </c>
      <c r="S181" s="225">
        <v>0</v>
      </c>
      <c r="T181" s="226">
        <f>S181*H181</f>
        <v>0</v>
      </c>
      <c r="U181" s="40"/>
      <c r="V181" s="40"/>
      <c r="W181" s="40"/>
      <c r="X181" s="40"/>
      <c r="Y181" s="40"/>
      <c r="Z181" s="40"/>
      <c r="AA181" s="40"/>
      <c r="AB181" s="40"/>
      <c r="AC181" s="40"/>
      <c r="AD181" s="40"/>
      <c r="AE181" s="40"/>
      <c r="AR181" s="227" t="s">
        <v>225</v>
      </c>
      <c r="AT181" s="227" t="s">
        <v>221</v>
      </c>
      <c r="AU181" s="227" t="s">
        <v>86</v>
      </c>
      <c r="AY181" s="19" t="s">
        <v>219</v>
      </c>
      <c r="BE181" s="228">
        <f>IF(N181="základní",J181,0)</f>
        <v>0</v>
      </c>
      <c r="BF181" s="228">
        <f>IF(N181="snížená",J181,0)</f>
        <v>0</v>
      </c>
      <c r="BG181" s="228">
        <f>IF(N181="zákl. přenesená",J181,0)</f>
        <v>0</v>
      </c>
      <c r="BH181" s="228">
        <f>IF(N181="sníž. přenesená",J181,0)</f>
        <v>0</v>
      </c>
      <c r="BI181" s="228">
        <f>IF(N181="nulová",J181,0)</f>
        <v>0</v>
      </c>
      <c r="BJ181" s="19" t="s">
        <v>84</v>
      </c>
      <c r="BK181" s="228">
        <f>ROUND(I181*H181,2)</f>
        <v>0</v>
      </c>
      <c r="BL181" s="19" t="s">
        <v>225</v>
      </c>
      <c r="BM181" s="227" t="s">
        <v>344</v>
      </c>
    </row>
    <row r="182" s="2" customFormat="1">
      <c r="A182" s="40"/>
      <c r="B182" s="41"/>
      <c r="C182" s="42"/>
      <c r="D182" s="229" t="s">
        <v>227</v>
      </c>
      <c r="E182" s="42"/>
      <c r="F182" s="230" t="s">
        <v>345</v>
      </c>
      <c r="G182" s="42"/>
      <c r="H182" s="42"/>
      <c r="I182" s="231"/>
      <c r="J182" s="42"/>
      <c r="K182" s="42"/>
      <c r="L182" s="46"/>
      <c r="M182" s="232"/>
      <c r="N182" s="233"/>
      <c r="O182" s="86"/>
      <c r="P182" s="86"/>
      <c r="Q182" s="86"/>
      <c r="R182" s="86"/>
      <c r="S182" s="86"/>
      <c r="T182" s="87"/>
      <c r="U182" s="40"/>
      <c r="V182" s="40"/>
      <c r="W182" s="40"/>
      <c r="X182" s="40"/>
      <c r="Y182" s="40"/>
      <c r="Z182" s="40"/>
      <c r="AA182" s="40"/>
      <c r="AB182" s="40"/>
      <c r="AC182" s="40"/>
      <c r="AD182" s="40"/>
      <c r="AE182" s="40"/>
      <c r="AT182" s="19" t="s">
        <v>227</v>
      </c>
      <c r="AU182" s="19" t="s">
        <v>86</v>
      </c>
    </row>
    <row r="183" s="2" customFormat="1">
      <c r="A183" s="40"/>
      <c r="B183" s="41"/>
      <c r="C183" s="42"/>
      <c r="D183" s="234" t="s">
        <v>229</v>
      </c>
      <c r="E183" s="42"/>
      <c r="F183" s="235" t="s">
        <v>346</v>
      </c>
      <c r="G183" s="42"/>
      <c r="H183" s="42"/>
      <c r="I183" s="231"/>
      <c r="J183" s="42"/>
      <c r="K183" s="42"/>
      <c r="L183" s="46"/>
      <c r="M183" s="232"/>
      <c r="N183" s="233"/>
      <c r="O183" s="86"/>
      <c r="P183" s="86"/>
      <c r="Q183" s="86"/>
      <c r="R183" s="86"/>
      <c r="S183" s="86"/>
      <c r="T183" s="87"/>
      <c r="U183" s="40"/>
      <c r="V183" s="40"/>
      <c r="W183" s="40"/>
      <c r="X183" s="40"/>
      <c r="Y183" s="40"/>
      <c r="Z183" s="40"/>
      <c r="AA183" s="40"/>
      <c r="AB183" s="40"/>
      <c r="AC183" s="40"/>
      <c r="AD183" s="40"/>
      <c r="AE183" s="40"/>
      <c r="AT183" s="19" t="s">
        <v>229</v>
      </c>
      <c r="AU183" s="19" t="s">
        <v>86</v>
      </c>
    </row>
    <row r="184" s="14" customFormat="1">
      <c r="A184" s="14"/>
      <c r="B184" s="246"/>
      <c r="C184" s="247"/>
      <c r="D184" s="229" t="s">
        <v>231</v>
      </c>
      <c r="E184" s="248" t="s">
        <v>19</v>
      </c>
      <c r="F184" s="249" t="s">
        <v>347</v>
      </c>
      <c r="G184" s="247"/>
      <c r="H184" s="250">
        <v>7952.576</v>
      </c>
      <c r="I184" s="251"/>
      <c r="J184" s="247"/>
      <c r="K184" s="247"/>
      <c r="L184" s="252"/>
      <c r="M184" s="253"/>
      <c r="N184" s="254"/>
      <c r="O184" s="254"/>
      <c r="P184" s="254"/>
      <c r="Q184" s="254"/>
      <c r="R184" s="254"/>
      <c r="S184" s="254"/>
      <c r="T184" s="255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56" t="s">
        <v>231</v>
      </c>
      <c r="AU184" s="256" t="s">
        <v>86</v>
      </c>
      <c r="AV184" s="14" t="s">
        <v>86</v>
      </c>
      <c r="AW184" s="14" t="s">
        <v>37</v>
      </c>
      <c r="AX184" s="14" t="s">
        <v>84</v>
      </c>
      <c r="AY184" s="256" t="s">
        <v>219</v>
      </c>
    </row>
    <row r="185" s="2" customFormat="1" ht="16.5" customHeight="1">
      <c r="A185" s="40"/>
      <c r="B185" s="41"/>
      <c r="C185" s="216" t="s">
        <v>348</v>
      </c>
      <c r="D185" s="216" t="s">
        <v>221</v>
      </c>
      <c r="E185" s="217" t="s">
        <v>349</v>
      </c>
      <c r="F185" s="218" t="s">
        <v>350</v>
      </c>
      <c r="G185" s="219" t="s">
        <v>148</v>
      </c>
      <c r="H185" s="220">
        <v>695.44500000000005</v>
      </c>
      <c r="I185" s="221"/>
      <c r="J185" s="222">
        <f>ROUND(I185*H185,2)</f>
        <v>0</v>
      </c>
      <c r="K185" s="218" t="s">
        <v>224</v>
      </c>
      <c r="L185" s="46"/>
      <c r="M185" s="223" t="s">
        <v>19</v>
      </c>
      <c r="N185" s="224" t="s">
        <v>47</v>
      </c>
      <c r="O185" s="86"/>
      <c r="P185" s="225">
        <f>O185*H185</f>
        <v>0</v>
      </c>
      <c r="Q185" s="225">
        <v>0</v>
      </c>
      <c r="R185" s="225">
        <f>Q185*H185</f>
        <v>0</v>
      </c>
      <c r="S185" s="225">
        <v>0</v>
      </c>
      <c r="T185" s="226">
        <f>S185*H185</f>
        <v>0</v>
      </c>
      <c r="U185" s="40"/>
      <c r="V185" s="40"/>
      <c r="W185" s="40"/>
      <c r="X185" s="40"/>
      <c r="Y185" s="40"/>
      <c r="Z185" s="40"/>
      <c r="AA185" s="40"/>
      <c r="AB185" s="40"/>
      <c r="AC185" s="40"/>
      <c r="AD185" s="40"/>
      <c r="AE185" s="40"/>
      <c r="AR185" s="227" t="s">
        <v>225</v>
      </c>
      <c r="AT185" s="227" t="s">
        <v>221</v>
      </c>
      <c r="AU185" s="227" t="s">
        <v>86</v>
      </c>
      <c r="AY185" s="19" t="s">
        <v>219</v>
      </c>
      <c r="BE185" s="228">
        <f>IF(N185="základní",J185,0)</f>
        <v>0</v>
      </c>
      <c r="BF185" s="228">
        <f>IF(N185="snížená",J185,0)</f>
        <v>0</v>
      </c>
      <c r="BG185" s="228">
        <f>IF(N185="zákl. přenesená",J185,0)</f>
        <v>0</v>
      </c>
      <c r="BH185" s="228">
        <f>IF(N185="sníž. přenesená",J185,0)</f>
        <v>0</v>
      </c>
      <c r="BI185" s="228">
        <f>IF(N185="nulová",J185,0)</f>
        <v>0</v>
      </c>
      <c r="BJ185" s="19" t="s">
        <v>84</v>
      </c>
      <c r="BK185" s="228">
        <f>ROUND(I185*H185,2)</f>
        <v>0</v>
      </c>
      <c r="BL185" s="19" t="s">
        <v>225</v>
      </c>
      <c r="BM185" s="227" t="s">
        <v>351</v>
      </c>
    </row>
    <row r="186" s="2" customFormat="1">
      <c r="A186" s="40"/>
      <c r="B186" s="41"/>
      <c r="C186" s="42"/>
      <c r="D186" s="229" t="s">
        <v>227</v>
      </c>
      <c r="E186" s="42"/>
      <c r="F186" s="230" t="s">
        <v>352</v>
      </c>
      <c r="G186" s="42"/>
      <c r="H186" s="42"/>
      <c r="I186" s="231"/>
      <c r="J186" s="42"/>
      <c r="K186" s="42"/>
      <c r="L186" s="46"/>
      <c r="M186" s="232"/>
      <c r="N186" s="233"/>
      <c r="O186" s="86"/>
      <c r="P186" s="86"/>
      <c r="Q186" s="86"/>
      <c r="R186" s="86"/>
      <c r="S186" s="86"/>
      <c r="T186" s="87"/>
      <c r="U186" s="40"/>
      <c r="V186" s="40"/>
      <c r="W186" s="40"/>
      <c r="X186" s="40"/>
      <c r="Y186" s="40"/>
      <c r="Z186" s="40"/>
      <c r="AA186" s="40"/>
      <c r="AB186" s="40"/>
      <c r="AC186" s="40"/>
      <c r="AD186" s="40"/>
      <c r="AE186" s="40"/>
      <c r="AT186" s="19" t="s">
        <v>227</v>
      </c>
      <c r="AU186" s="19" t="s">
        <v>86</v>
      </c>
    </row>
    <row r="187" s="2" customFormat="1">
      <c r="A187" s="40"/>
      <c r="B187" s="41"/>
      <c r="C187" s="42"/>
      <c r="D187" s="234" t="s">
        <v>229</v>
      </c>
      <c r="E187" s="42"/>
      <c r="F187" s="235" t="s">
        <v>353</v>
      </c>
      <c r="G187" s="42"/>
      <c r="H187" s="42"/>
      <c r="I187" s="231"/>
      <c r="J187" s="42"/>
      <c r="K187" s="42"/>
      <c r="L187" s="46"/>
      <c r="M187" s="232"/>
      <c r="N187" s="233"/>
      <c r="O187" s="86"/>
      <c r="P187" s="86"/>
      <c r="Q187" s="86"/>
      <c r="R187" s="86"/>
      <c r="S187" s="86"/>
      <c r="T187" s="87"/>
      <c r="U187" s="40"/>
      <c r="V187" s="40"/>
      <c r="W187" s="40"/>
      <c r="X187" s="40"/>
      <c r="Y187" s="40"/>
      <c r="Z187" s="40"/>
      <c r="AA187" s="40"/>
      <c r="AB187" s="40"/>
      <c r="AC187" s="40"/>
      <c r="AD187" s="40"/>
      <c r="AE187" s="40"/>
      <c r="AT187" s="19" t="s">
        <v>229</v>
      </c>
      <c r="AU187" s="19" t="s">
        <v>86</v>
      </c>
    </row>
    <row r="188" s="14" customFormat="1">
      <c r="A188" s="14"/>
      <c r="B188" s="246"/>
      <c r="C188" s="247"/>
      <c r="D188" s="229" t="s">
        <v>231</v>
      </c>
      <c r="E188" s="248" t="s">
        <v>19</v>
      </c>
      <c r="F188" s="249" t="s">
        <v>354</v>
      </c>
      <c r="G188" s="247"/>
      <c r="H188" s="250">
        <v>695.44500000000005</v>
      </c>
      <c r="I188" s="251"/>
      <c r="J188" s="247"/>
      <c r="K188" s="247"/>
      <c r="L188" s="252"/>
      <c r="M188" s="253"/>
      <c r="N188" s="254"/>
      <c r="O188" s="254"/>
      <c r="P188" s="254"/>
      <c r="Q188" s="254"/>
      <c r="R188" s="254"/>
      <c r="S188" s="254"/>
      <c r="T188" s="255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56" t="s">
        <v>231</v>
      </c>
      <c r="AU188" s="256" t="s">
        <v>86</v>
      </c>
      <c r="AV188" s="14" t="s">
        <v>86</v>
      </c>
      <c r="AW188" s="14" t="s">
        <v>37</v>
      </c>
      <c r="AX188" s="14" t="s">
        <v>84</v>
      </c>
      <c r="AY188" s="256" t="s">
        <v>219</v>
      </c>
    </row>
    <row r="189" s="2" customFormat="1" ht="16.5" customHeight="1">
      <c r="A189" s="40"/>
      <c r="B189" s="41"/>
      <c r="C189" s="216" t="s">
        <v>8</v>
      </c>
      <c r="D189" s="216" t="s">
        <v>221</v>
      </c>
      <c r="E189" s="217" t="s">
        <v>355</v>
      </c>
      <c r="F189" s="218" t="s">
        <v>356</v>
      </c>
      <c r="G189" s="219" t="s">
        <v>148</v>
      </c>
      <c r="H189" s="220">
        <v>695.44500000000005</v>
      </c>
      <c r="I189" s="221"/>
      <c r="J189" s="222">
        <f>ROUND(I189*H189,2)</f>
        <v>0</v>
      </c>
      <c r="K189" s="218" t="s">
        <v>224</v>
      </c>
      <c r="L189" s="46"/>
      <c r="M189" s="223" t="s">
        <v>19</v>
      </c>
      <c r="N189" s="224" t="s">
        <v>47</v>
      </c>
      <c r="O189" s="86"/>
      <c r="P189" s="225">
        <f>O189*H189</f>
        <v>0</v>
      </c>
      <c r="Q189" s="225">
        <v>0</v>
      </c>
      <c r="R189" s="225">
        <f>Q189*H189</f>
        <v>0</v>
      </c>
      <c r="S189" s="225">
        <v>0</v>
      </c>
      <c r="T189" s="226">
        <f>S189*H189</f>
        <v>0</v>
      </c>
      <c r="U189" s="40"/>
      <c r="V189" s="40"/>
      <c r="W189" s="40"/>
      <c r="X189" s="40"/>
      <c r="Y189" s="40"/>
      <c r="Z189" s="40"/>
      <c r="AA189" s="40"/>
      <c r="AB189" s="40"/>
      <c r="AC189" s="40"/>
      <c r="AD189" s="40"/>
      <c r="AE189" s="40"/>
      <c r="AR189" s="227" t="s">
        <v>225</v>
      </c>
      <c r="AT189" s="227" t="s">
        <v>221</v>
      </c>
      <c r="AU189" s="227" t="s">
        <v>86</v>
      </c>
      <c r="AY189" s="19" t="s">
        <v>219</v>
      </c>
      <c r="BE189" s="228">
        <f>IF(N189="základní",J189,0)</f>
        <v>0</v>
      </c>
      <c r="BF189" s="228">
        <f>IF(N189="snížená",J189,0)</f>
        <v>0</v>
      </c>
      <c r="BG189" s="228">
        <f>IF(N189="zákl. přenesená",J189,0)</f>
        <v>0</v>
      </c>
      <c r="BH189" s="228">
        <f>IF(N189="sníž. přenesená",J189,0)</f>
        <v>0</v>
      </c>
      <c r="BI189" s="228">
        <f>IF(N189="nulová",J189,0)</f>
        <v>0</v>
      </c>
      <c r="BJ189" s="19" t="s">
        <v>84</v>
      </c>
      <c r="BK189" s="228">
        <f>ROUND(I189*H189,2)</f>
        <v>0</v>
      </c>
      <c r="BL189" s="19" t="s">
        <v>225</v>
      </c>
      <c r="BM189" s="227" t="s">
        <v>357</v>
      </c>
    </row>
    <row r="190" s="2" customFormat="1">
      <c r="A190" s="40"/>
      <c r="B190" s="41"/>
      <c r="C190" s="42"/>
      <c r="D190" s="229" t="s">
        <v>227</v>
      </c>
      <c r="E190" s="42"/>
      <c r="F190" s="230" t="s">
        <v>358</v>
      </c>
      <c r="G190" s="42"/>
      <c r="H190" s="42"/>
      <c r="I190" s="231"/>
      <c r="J190" s="42"/>
      <c r="K190" s="42"/>
      <c r="L190" s="46"/>
      <c r="M190" s="232"/>
      <c r="N190" s="233"/>
      <c r="O190" s="86"/>
      <c r="P190" s="86"/>
      <c r="Q190" s="86"/>
      <c r="R190" s="86"/>
      <c r="S190" s="86"/>
      <c r="T190" s="87"/>
      <c r="U190" s="40"/>
      <c r="V190" s="40"/>
      <c r="W190" s="40"/>
      <c r="X190" s="40"/>
      <c r="Y190" s="40"/>
      <c r="Z190" s="40"/>
      <c r="AA190" s="40"/>
      <c r="AB190" s="40"/>
      <c r="AC190" s="40"/>
      <c r="AD190" s="40"/>
      <c r="AE190" s="40"/>
      <c r="AT190" s="19" t="s">
        <v>227</v>
      </c>
      <c r="AU190" s="19" t="s">
        <v>86</v>
      </c>
    </row>
    <row r="191" s="2" customFormat="1">
      <c r="A191" s="40"/>
      <c r="B191" s="41"/>
      <c r="C191" s="42"/>
      <c r="D191" s="234" t="s">
        <v>229</v>
      </c>
      <c r="E191" s="42"/>
      <c r="F191" s="235" t="s">
        <v>359</v>
      </c>
      <c r="G191" s="42"/>
      <c r="H191" s="42"/>
      <c r="I191" s="231"/>
      <c r="J191" s="42"/>
      <c r="K191" s="42"/>
      <c r="L191" s="46"/>
      <c r="M191" s="232"/>
      <c r="N191" s="233"/>
      <c r="O191" s="86"/>
      <c r="P191" s="86"/>
      <c r="Q191" s="86"/>
      <c r="R191" s="86"/>
      <c r="S191" s="86"/>
      <c r="T191" s="87"/>
      <c r="U191" s="40"/>
      <c r="V191" s="40"/>
      <c r="W191" s="40"/>
      <c r="X191" s="40"/>
      <c r="Y191" s="40"/>
      <c r="Z191" s="40"/>
      <c r="AA191" s="40"/>
      <c r="AB191" s="40"/>
      <c r="AC191" s="40"/>
      <c r="AD191" s="40"/>
      <c r="AE191" s="40"/>
      <c r="AT191" s="19" t="s">
        <v>229</v>
      </c>
      <c r="AU191" s="19" t="s">
        <v>86</v>
      </c>
    </row>
    <row r="192" s="2" customFormat="1">
      <c r="A192" s="40"/>
      <c r="B192" s="41"/>
      <c r="C192" s="42"/>
      <c r="D192" s="229" t="s">
        <v>275</v>
      </c>
      <c r="E192" s="42"/>
      <c r="F192" s="268" t="s">
        <v>360</v>
      </c>
      <c r="G192" s="42"/>
      <c r="H192" s="42"/>
      <c r="I192" s="231"/>
      <c r="J192" s="42"/>
      <c r="K192" s="42"/>
      <c r="L192" s="46"/>
      <c r="M192" s="232"/>
      <c r="N192" s="233"/>
      <c r="O192" s="86"/>
      <c r="P192" s="86"/>
      <c r="Q192" s="86"/>
      <c r="R192" s="86"/>
      <c r="S192" s="86"/>
      <c r="T192" s="87"/>
      <c r="U192" s="40"/>
      <c r="V192" s="40"/>
      <c r="W192" s="40"/>
      <c r="X192" s="40"/>
      <c r="Y192" s="40"/>
      <c r="Z192" s="40"/>
      <c r="AA192" s="40"/>
      <c r="AB192" s="40"/>
      <c r="AC192" s="40"/>
      <c r="AD192" s="40"/>
      <c r="AE192" s="40"/>
      <c r="AT192" s="19" t="s">
        <v>275</v>
      </c>
      <c r="AU192" s="19" t="s">
        <v>86</v>
      </c>
    </row>
    <row r="193" s="13" customFormat="1">
      <c r="A193" s="13"/>
      <c r="B193" s="236"/>
      <c r="C193" s="237"/>
      <c r="D193" s="229" t="s">
        <v>231</v>
      </c>
      <c r="E193" s="238" t="s">
        <v>19</v>
      </c>
      <c r="F193" s="239" t="s">
        <v>277</v>
      </c>
      <c r="G193" s="237"/>
      <c r="H193" s="238" t="s">
        <v>19</v>
      </c>
      <c r="I193" s="240"/>
      <c r="J193" s="237"/>
      <c r="K193" s="237"/>
      <c r="L193" s="241"/>
      <c r="M193" s="242"/>
      <c r="N193" s="243"/>
      <c r="O193" s="243"/>
      <c r="P193" s="243"/>
      <c r="Q193" s="243"/>
      <c r="R193" s="243"/>
      <c r="S193" s="243"/>
      <c r="T193" s="244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45" t="s">
        <v>231</v>
      </c>
      <c r="AU193" s="245" t="s">
        <v>86</v>
      </c>
      <c r="AV193" s="13" t="s">
        <v>84</v>
      </c>
      <c r="AW193" s="13" t="s">
        <v>37</v>
      </c>
      <c r="AX193" s="13" t="s">
        <v>76</v>
      </c>
      <c r="AY193" s="245" t="s">
        <v>219</v>
      </c>
    </row>
    <row r="194" s="13" customFormat="1">
      <c r="A194" s="13"/>
      <c r="B194" s="236"/>
      <c r="C194" s="237"/>
      <c r="D194" s="229" t="s">
        <v>231</v>
      </c>
      <c r="E194" s="238" t="s">
        <v>19</v>
      </c>
      <c r="F194" s="239" t="s">
        <v>278</v>
      </c>
      <c r="G194" s="237"/>
      <c r="H194" s="238" t="s">
        <v>19</v>
      </c>
      <c r="I194" s="240"/>
      <c r="J194" s="237"/>
      <c r="K194" s="237"/>
      <c r="L194" s="241"/>
      <c r="M194" s="242"/>
      <c r="N194" s="243"/>
      <c r="O194" s="243"/>
      <c r="P194" s="243"/>
      <c r="Q194" s="243"/>
      <c r="R194" s="243"/>
      <c r="S194" s="243"/>
      <c r="T194" s="244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45" t="s">
        <v>231</v>
      </c>
      <c r="AU194" s="245" t="s">
        <v>86</v>
      </c>
      <c r="AV194" s="13" t="s">
        <v>84</v>
      </c>
      <c r="AW194" s="13" t="s">
        <v>37</v>
      </c>
      <c r="AX194" s="13" t="s">
        <v>76</v>
      </c>
      <c r="AY194" s="245" t="s">
        <v>219</v>
      </c>
    </row>
    <row r="195" s="14" customFormat="1">
      <c r="A195" s="14"/>
      <c r="B195" s="246"/>
      <c r="C195" s="247"/>
      <c r="D195" s="229" t="s">
        <v>231</v>
      </c>
      <c r="E195" s="248" t="s">
        <v>19</v>
      </c>
      <c r="F195" s="249" t="s">
        <v>361</v>
      </c>
      <c r="G195" s="247"/>
      <c r="H195" s="250">
        <v>523.79200000000003</v>
      </c>
      <c r="I195" s="251"/>
      <c r="J195" s="247"/>
      <c r="K195" s="247"/>
      <c r="L195" s="252"/>
      <c r="M195" s="253"/>
      <c r="N195" s="254"/>
      <c r="O195" s="254"/>
      <c r="P195" s="254"/>
      <c r="Q195" s="254"/>
      <c r="R195" s="254"/>
      <c r="S195" s="254"/>
      <c r="T195" s="255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56" t="s">
        <v>231</v>
      </c>
      <c r="AU195" s="256" t="s">
        <v>86</v>
      </c>
      <c r="AV195" s="14" t="s">
        <v>86</v>
      </c>
      <c r="AW195" s="14" t="s">
        <v>37</v>
      </c>
      <c r="AX195" s="14" t="s">
        <v>76</v>
      </c>
      <c r="AY195" s="256" t="s">
        <v>219</v>
      </c>
    </row>
    <row r="196" s="14" customFormat="1">
      <c r="A196" s="14"/>
      <c r="B196" s="246"/>
      <c r="C196" s="247"/>
      <c r="D196" s="229" t="s">
        <v>231</v>
      </c>
      <c r="E196" s="248" t="s">
        <v>19</v>
      </c>
      <c r="F196" s="249" t="s">
        <v>362</v>
      </c>
      <c r="G196" s="247"/>
      <c r="H196" s="250">
        <v>25.972000000000001</v>
      </c>
      <c r="I196" s="251"/>
      <c r="J196" s="247"/>
      <c r="K196" s="247"/>
      <c r="L196" s="252"/>
      <c r="M196" s="253"/>
      <c r="N196" s="254"/>
      <c r="O196" s="254"/>
      <c r="P196" s="254"/>
      <c r="Q196" s="254"/>
      <c r="R196" s="254"/>
      <c r="S196" s="254"/>
      <c r="T196" s="255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56" t="s">
        <v>231</v>
      </c>
      <c r="AU196" s="256" t="s">
        <v>86</v>
      </c>
      <c r="AV196" s="14" t="s">
        <v>86</v>
      </c>
      <c r="AW196" s="14" t="s">
        <v>37</v>
      </c>
      <c r="AX196" s="14" t="s">
        <v>76</v>
      </c>
      <c r="AY196" s="256" t="s">
        <v>219</v>
      </c>
    </row>
    <row r="197" s="14" customFormat="1">
      <c r="A197" s="14"/>
      <c r="B197" s="246"/>
      <c r="C197" s="247"/>
      <c r="D197" s="229" t="s">
        <v>231</v>
      </c>
      <c r="E197" s="248" t="s">
        <v>19</v>
      </c>
      <c r="F197" s="249" t="s">
        <v>363</v>
      </c>
      <c r="G197" s="247"/>
      <c r="H197" s="250">
        <v>37.698999999999998</v>
      </c>
      <c r="I197" s="251"/>
      <c r="J197" s="247"/>
      <c r="K197" s="247"/>
      <c r="L197" s="252"/>
      <c r="M197" s="253"/>
      <c r="N197" s="254"/>
      <c r="O197" s="254"/>
      <c r="P197" s="254"/>
      <c r="Q197" s="254"/>
      <c r="R197" s="254"/>
      <c r="S197" s="254"/>
      <c r="T197" s="255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56" t="s">
        <v>231</v>
      </c>
      <c r="AU197" s="256" t="s">
        <v>86</v>
      </c>
      <c r="AV197" s="14" t="s">
        <v>86</v>
      </c>
      <c r="AW197" s="14" t="s">
        <v>37</v>
      </c>
      <c r="AX197" s="14" t="s">
        <v>76</v>
      </c>
      <c r="AY197" s="256" t="s">
        <v>219</v>
      </c>
    </row>
    <row r="198" s="13" customFormat="1">
      <c r="A198" s="13"/>
      <c r="B198" s="236"/>
      <c r="C198" s="237"/>
      <c r="D198" s="229" t="s">
        <v>231</v>
      </c>
      <c r="E198" s="238" t="s">
        <v>19</v>
      </c>
      <c r="F198" s="239" t="s">
        <v>364</v>
      </c>
      <c r="G198" s="237"/>
      <c r="H198" s="238" t="s">
        <v>19</v>
      </c>
      <c r="I198" s="240"/>
      <c r="J198" s="237"/>
      <c r="K198" s="237"/>
      <c r="L198" s="241"/>
      <c r="M198" s="242"/>
      <c r="N198" s="243"/>
      <c r="O198" s="243"/>
      <c r="P198" s="243"/>
      <c r="Q198" s="243"/>
      <c r="R198" s="243"/>
      <c r="S198" s="243"/>
      <c r="T198" s="244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45" t="s">
        <v>231</v>
      </c>
      <c r="AU198" s="245" t="s">
        <v>86</v>
      </c>
      <c r="AV198" s="13" t="s">
        <v>84</v>
      </c>
      <c r="AW198" s="13" t="s">
        <v>37</v>
      </c>
      <c r="AX198" s="13" t="s">
        <v>76</v>
      </c>
      <c r="AY198" s="245" t="s">
        <v>219</v>
      </c>
    </row>
    <row r="199" s="14" customFormat="1">
      <c r="A199" s="14"/>
      <c r="B199" s="246"/>
      <c r="C199" s="247"/>
      <c r="D199" s="229" t="s">
        <v>231</v>
      </c>
      <c r="E199" s="248" t="s">
        <v>19</v>
      </c>
      <c r="F199" s="249" t="s">
        <v>365</v>
      </c>
      <c r="G199" s="247"/>
      <c r="H199" s="250">
        <v>22.274999999999999</v>
      </c>
      <c r="I199" s="251"/>
      <c r="J199" s="247"/>
      <c r="K199" s="247"/>
      <c r="L199" s="252"/>
      <c r="M199" s="253"/>
      <c r="N199" s="254"/>
      <c r="O199" s="254"/>
      <c r="P199" s="254"/>
      <c r="Q199" s="254"/>
      <c r="R199" s="254"/>
      <c r="S199" s="254"/>
      <c r="T199" s="255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56" t="s">
        <v>231</v>
      </c>
      <c r="AU199" s="256" t="s">
        <v>86</v>
      </c>
      <c r="AV199" s="14" t="s">
        <v>86</v>
      </c>
      <c r="AW199" s="14" t="s">
        <v>37</v>
      </c>
      <c r="AX199" s="14" t="s">
        <v>76</v>
      </c>
      <c r="AY199" s="256" t="s">
        <v>219</v>
      </c>
    </row>
    <row r="200" s="13" customFormat="1">
      <c r="A200" s="13"/>
      <c r="B200" s="236"/>
      <c r="C200" s="237"/>
      <c r="D200" s="229" t="s">
        <v>231</v>
      </c>
      <c r="E200" s="238" t="s">
        <v>19</v>
      </c>
      <c r="F200" s="239" t="s">
        <v>366</v>
      </c>
      <c r="G200" s="237"/>
      <c r="H200" s="238" t="s">
        <v>19</v>
      </c>
      <c r="I200" s="240"/>
      <c r="J200" s="237"/>
      <c r="K200" s="237"/>
      <c r="L200" s="241"/>
      <c r="M200" s="242"/>
      <c r="N200" s="243"/>
      <c r="O200" s="243"/>
      <c r="P200" s="243"/>
      <c r="Q200" s="243"/>
      <c r="R200" s="243"/>
      <c r="S200" s="243"/>
      <c r="T200" s="244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45" t="s">
        <v>231</v>
      </c>
      <c r="AU200" s="245" t="s">
        <v>86</v>
      </c>
      <c r="AV200" s="13" t="s">
        <v>84</v>
      </c>
      <c r="AW200" s="13" t="s">
        <v>37</v>
      </c>
      <c r="AX200" s="13" t="s">
        <v>76</v>
      </c>
      <c r="AY200" s="245" t="s">
        <v>219</v>
      </c>
    </row>
    <row r="201" s="14" customFormat="1">
      <c r="A201" s="14"/>
      <c r="B201" s="246"/>
      <c r="C201" s="247"/>
      <c r="D201" s="229" t="s">
        <v>231</v>
      </c>
      <c r="E201" s="248" t="s">
        <v>19</v>
      </c>
      <c r="F201" s="249" t="s">
        <v>367</v>
      </c>
      <c r="G201" s="247"/>
      <c r="H201" s="250">
        <v>85.706999999999994</v>
      </c>
      <c r="I201" s="251"/>
      <c r="J201" s="247"/>
      <c r="K201" s="247"/>
      <c r="L201" s="252"/>
      <c r="M201" s="253"/>
      <c r="N201" s="254"/>
      <c r="O201" s="254"/>
      <c r="P201" s="254"/>
      <c r="Q201" s="254"/>
      <c r="R201" s="254"/>
      <c r="S201" s="254"/>
      <c r="T201" s="255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56" t="s">
        <v>231</v>
      </c>
      <c r="AU201" s="256" t="s">
        <v>86</v>
      </c>
      <c r="AV201" s="14" t="s">
        <v>86</v>
      </c>
      <c r="AW201" s="14" t="s">
        <v>37</v>
      </c>
      <c r="AX201" s="14" t="s">
        <v>76</v>
      </c>
      <c r="AY201" s="256" t="s">
        <v>219</v>
      </c>
    </row>
    <row r="202" s="15" customFormat="1">
      <c r="A202" s="15"/>
      <c r="B202" s="257"/>
      <c r="C202" s="258"/>
      <c r="D202" s="229" t="s">
        <v>231</v>
      </c>
      <c r="E202" s="259" t="s">
        <v>190</v>
      </c>
      <c r="F202" s="260" t="s">
        <v>236</v>
      </c>
      <c r="G202" s="258"/>
      <c r="H202" s="261">
        <v>695.44500000000005</v>
      </c>
      <c r="I202" s="262"/>
      <c r="J202" s="258"/>
      <c r="K202" s="258"/>
      <c r="L202" s="263"/>
      <c r="M202" s="264"/>
      <c r="N202" s="265"/>
      <c r="O202" s="265"/>
      <c r="P202" s="265"/>
      <c r="Q202" s="265"/>
      <c r="R202" s="265"/>
      <c r="S202" s="265"/>
      <c r="T202" s="266"/>
      <c r="U202" s="15"/>
      <c r="V202" s="15"/>
      <c r="W202" s="15"/>
      <c r="X202" s="15"/>
      <c r="Y202" s="15"/>
      <c r="Z202" s="15"/>
      <c r="AA202" s="15"/>
      <c r="AB202" s="15"/>
      <c r="AC202" s="15"/>
      <c r="AD202" s="15"/>
      <c r="AE202" s="15"/>
      <c r="AT202" s="267" t="s">
        <v>231</v>
      </c>
      <c r="AU202" s="267" t="s">
        <v>86</v>
      </c>
      <c r="AV202" s="15" t="s">
        <v>225</v>
      </c>
      <c r="AW202" s="15" t="s">
        <v>37</v>
      </c>
      <c r="AX202" s="15" t="s">
        <v>84</v>
      </c>
      <c r="AY202" s="267" t="s">
        <v>219</v>
      </c>
    </row>
    <row r="203" s="12" customFormat="1" ht="22.8" customHeight="1">
      <c r="A203" s="12"/>
      <c r="B203" s="200"/>
      <c r="C203" s="201"/>
      <c r="D203" s="202" t="s">
        <v>75</v>
      </c>
      <c r="E203" s="214" t="s">
        <v>300</v>
      </c>
      <c r="F203" s="214" t="s">
        <v>368</v>
      </c>
      <c r="G203" s="201"/>
      <c r="H203" s="201"/>
      <c r="I203" s="204"/>
      <c r="J203" s="215">
        <f>BK203</f>
        <v>0</v>
      </c>
      <c r="K203" s="201"/>
      <c r="L203" s="206"/>
      <c r="M203" s="207"/>
      <c r="N203" s="208"/>
      <c r="O203" s="208"/>
      <c r="P203" s="209">
        <f>SUM(P204:P214)</f>
        <v>0</v>
      </c>
      <c r="Q203" s="208"/>
      <c r="R203" s="209">
        <f>SUM(R204:R214)</f>
        <v>0</v>
      </c>
      <c r="S203" s="208"/>
      <c r="T203" s="210">
        <f>SUM(T204:T214)</f>
        <v>5.3208500000000001</v>
      </c>
      <c r="U203" s="12"/>
      <c r="V203" s="12"/>
      <c r="W203" s="12"/>
      <c r="X203" s="12"/>
      <c r="Y203" s="12"/>
      <c r="Z203" s="12"/>
      <c r="AA203" s="12"/>
      <c r="AB203" s="12"/>
      <c r="AC203" s="12"/>
      <c r="AD203" s="12"/>
      <c r="AE203" s="12"/>
      <c r="AR203" s="211" t="s">
        <v>84</v>
      </c>
      <c r="AT203" s="212" t="s">
        <v>75</v>
      </c>
      <c r="AU203" s="212" t="s">
        <v>84</v>
      </c>
      <c r="AY203" s="211" t="s">
        <v>219</v>
      </c>
      <c r="BK203" s="213">
        <f>SUM(BK204:BK214)</f>
        <v>0</v>
      </c>
    </row>
    <row r="204" s="2" customFormat="1" ht="16.5" customHeight="1">
      <c r="A204" s="40"/>
      <c r="B204" s="41"/>
      <c r="C204" s="216" t="s">
        <v>369</v>
      </c>
      <c r="D204" s="216" t="s">
        <v>221</v>
      </c>
      <c r="E204" s="217" t="s">
        <v>370</v>
      </c>
      <c r="F204" s="218" t="s">
        <v>371</v>
      </c>
      <c r="G204" s="219" t="s">
        <v>158</v>
      </c>
      <c r="H204" s="220">
        <v>14.300000000000001</v>
      </c>
      <c r="I204" s="221"/>
      <c r="J204" s="222">
        <f>ROUND(I204*H204,2)</f>
        <v>0</v>
      </c>
      <c r="K204" s="218" t="s">
        <v>224</v>
      </c>
      <c r="L204" s="46"/>
      <c r="M204" s="223" t="s">
        <v>19</v>
      </c>
      <c r="N204" s="224" t="s">
        <v>47</v>
      </c>
      <c r="O204" s="86"/>
      <c r="P204" s="225">
        <f>O204*H204</f>
        <v>0</v>
      </c>
      <c r="Q204" s="225">
        <v>0</v>
      </c>
      <c r="R204" s="225">
        <f>Q204*H204</f>
        <v>0</v>
      </c>
      <c r="S204" s="225">
        <v>0.32000000000000001</v>
      </c>
      <c r="T204" s="226">
        <f>S204*H204</f>
        <v>4.5760000000000005</v>
      </c>
      <c r="U204" s="40"/>
      <c r="V204" s="40"/>
      <c r="W204" s="40"/>
      <c r="X204" s="40"/>
      <c r="Y204" s="40"/>
      <c r="Z204" s="40"/>
      <c r="AA204" s="40"/>
      <c r="AB204" s="40"/>
      <c r="AC204" s="40"/>
      <c r="AD204" s="40"/>
      <c r="AE204" s="40"/>
      <c r="AR204" s="227" t="s">
        <v>225</v>
      </c>
      <c r="AT204" s="227" t="s">
        <v>221</v>
      </c>
      <c r="AU204" s="227" t="s">
        <v>86</v>
      </c>
      <c r="AY204" s="19" t="s">
        <v>219</v>
      </c>
      <c r="BE204" s="228">
        <f>IF(N204="základní",J204,0)</f>
        <v>0</v>
      </c>
      <c r="BF204" s="228">
        <f>IF(N204="snížená",J204,0)</f>
        <v>0</v>
      </c>
      <c r="BG204" s="228">
        <f>IF(N204="zákl. přenesená",J204,0)</f>
        <v>0</v>
      </c>
      <c r="BH204" s="228">
        <f>IF(N204="sníž. přenesená",J204,0)</f>
        <v>0</v>
      </c>
      <c r="BI204" s="228">
        <f>IF(N204="nulová",J204,0)</f>
        <v>0</v>
      </c>
      <c r="BJ204" s="19" t="s">
        <v>84</v>
      </c>
      <c r="BK204" s="228">
        <f>ROUND(I204*H204,2)</f>
        <v>0</v>
      </c>
      <c r="BL204" s="19" t="s">
        <v>225</v>
      </c>
      <c r="BM204" s="227" t="s">
        <v>372</v>
      </c>
    </row>
    <row r="205" s="2" customFormat="1">
      <c r="A205" s="40"/>
      <c r="B205" s="41"/>
      <c r="C205" s="42"/>
      <c r="D205" s="229" t="s">
        <v>227</v>
      </c>
      <c r="E205" s="42"/>
      <c r="F205" s="230" t="s">
        <v>373</v>
      </c>
      <c r="G205" s="42"/>
      <c r="H205" s="42"/>
      <c r="I205" s="231"/>
      <c r="J205" s="42"/>
      <c r="K205" s="42"/>
      <c r="L205" s="46"/>
      <c r="M205" s="232"/>
      <c r="N205" s="233"/>
      <c r="O205" s="86"/>
      <c r="P205" s="86"/>
      <c r="Q205" s="86"/>
      <c r="R205" s="86"/>
      <c r="S205" s="86"/>
      <c r="T205" s="87"/>
      <c r="U205" s="40"/>
      <c r="V205" s="40"/>
      <c r="W205" s="40"/>
      <c r="X205" s="40"/>
      <c r="Y205" s="40"/>
      <c r="Z205" s="40"/>
      <c r="AA205" s="40"/>
      <c r="AB205" s="40"/>
      <c r="AC205" s="40"/>
      <c r="AD205" s="40"/>
      <c r="AE205" s="40"/>
      <c r="AT205" s="19" t="s">
        <v>227</v>
      </c>
      <c r="AU205" s="19" t="s">
        <v>86</v>
      </c>
    </row>
    <row r="206" s="2" customFormat="1">
      <c r="A206" s="40"/>
      <c r="B206" s="41"/>
      <c r="C206" s="42"/>
      <c r="D206" s="234" t="s">
        <v>229</v>
      </c>
      <c r="E206" s="42"/>
      <c r="F206" s="235" t="s">
        <v>374</v>
      </c>
      <c r="G206" s="42"/>
      <c r="H206" s="42"/>
      <c r="I206" s="231"/>
      <c r="J206" s="42"/>
      <c r="K206" s="42"/>
      <c r="L206" s="46"/>
      <c r="M206" s="232"/>
      <c r="N206" s="233"/>
      <c r="O206" s="86"/>
      <c r="P206" s="86"/>
      <c r="Q206" s="86"/>
      <c r="R206" s="86"/>
      <c r="S206" s="86"/>
      <c r="T206" s="87"/>
      <c r="U206" s="40"/>
      <c r="V206" s="40"/>
      <c r="W206" s="40"/>
      <c r="X206" s="40"/>
      <c r="Y206" s="40"/>
      <c r="Z206" s="40"/>
      <c r="AA206" s="40"/>
      <c r="AB206" s="40"/>
      <c r="AC206" s="40"/>
      <c r="AD206" s="40"/>
      <c r="AE206" s="40"/>
      <c r="AT206" s="19" t="s">
        <v>229</v>
      </c>
      <c r="AU206" s="19" t="s">
        <v>86</v>
      </c>
    </row>
    <row r="207" s="13" customFormat="1">
      <c r="A207" s="13"/>
      <c r="B207" s="236"/>
      <c r="C207" s="237"/>
      <c r="D207" s="229" t="s">
        <v>231</v>
      </c>
      <c r="E207" s="238" t="s">
        <v>19</v>
      </c>
      <c r="F207" s="239" t="s">
        <v>375</v>
      </c>
      <c r="G207" s="237"/>
      <c r="H207" s="238" t="s">
        <v>19</v>
      </c>
      <c r="I207" s="240"/>
      <c r="J207" s="237"/>
      <c r="K207" s="237"/>
      <c r="L207" s="241"/>
      <c r="M207" s="242"/>
      <c r="N207" s="243"/>
      <c r="O207" s="243"/>
      <c r="P207" s="243"/>
      <c r="Q207" s="243"/>
      <c r="R207" s="243"/>
      <c r="S207" s="243"/>
      <c r="T207" s="244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45" t="s">
        <v>231</v>
      </c>
      <c r="AU207" s="245" t="s">
        <v>86</v>
      </c>
      <c r="AV207" s="13" t="s">
        <v>84</v>
      </c>
      <c r="AW207" s="13" t="s">
        <v>37</v>
      </c>
      <c r="AX207" s="13" t="s">
        <v>76</v>
      </c>
      <c r="AY207" s="245" t="s">
        <v>219</v>
      </c>
    </row>
    <row r="208" s="14" customFormat="1">
      <c r="A208" s="14"/>
      <c r="B208" s="246"/>
      <c r="C208" s="247"/>
      <c r="D208" s="229" t="s">
        <v>231</v>
      </c>
      <c r="E208" s="248" t="s">
        <v>19</v>
      </c>
      <c r="F208" s="249" t="s">
        <v>159</v>
      </c>
      <c r="G208" s="247"/>
      <c r="H208" s="250">
        <v>14.300000000000001</v>
      </c>
      <c r="I208" s="251"/>
      <c r="J208" s="247"/>
      <c r="K208" s="247"/>
      <c r="L208" s="252"/>
      <c r="M208" s="253"/>
      <c r="N208" s="254"/>
      <c r="O208" s="254"/>
      <c r="P208" s="254"/>
      <c r="Q208" s="254"/>
      <c r="R208" s="254"/>
      <c r="S208" s="254"/>
      <c r="T208" s="255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56" t="s">
        <v>231</v>
      </c>
      <c r="AU208" s="256" t="s">
        <v>86</v>
      </c>
      <c r="AV208" s="14" t="s">
        <v>86</v>
      </c>
      <c r="AW208" s="14" t="s">
        <v>37</v>
      </c>
      <c r="AX208" s="14" t="s">
        <v>76</v>
      </c>
      <c r="AY208" s="256" t="s">
        <v>219</v>
      </c>
    </row>
    <row r="209" s="15" customFormat="1">
      <c r="A209" s="15"/>
      <c r="B209" s="257"/>
      <c r="C209" s="258"/>
      <c r="D209" s="229" t="s">
        <v>231</v>
      </c>
      <c r="E209" s="259" t="s">
        <v>157</v>
      </c>
      <c r="F209" s="260" t="s">
        <v>236</v>
      </c>
      <c r="G209" s="258"/>
      <c r="H209" s="261">
        <v>14.300000000000001</v>
      </c>
      <c r="I209" s="262"/>
      <c r="J209" s="258"/>
      <c r="K209" s="258"/>
      <c r="L209" s="263"/>
      <c r="M209" s="264"/>
      <c r="N209" s="265"/>
      <c r="O209" s="265"/>
      <c r="P209" s="265"/>
      <c r="Q209" s="265"/>
      <c r="R209" s="265"/>
      <c r="S209" s="265"/>
      <c r="T209" s="266"/>
      <c r="U209" s="15"/>
      <c r="V209" s="15"/>
      <c r="W209" s="15"/>
      <c r="X209" s="15"/>
      <c r="Y209" s="15"/>
      <c r="Z209" s="15"/>
      <c r="AA209" s="15"/>
      <c r="AB209" s="15"/>
      <c r="AC209" s="15"/>
      <c r="AD209" s="15"/>
      <c r="AE209" s="15"/>
      <c r="AT209" s="267" t="s">
        <v>231</v>
      </c>
      <c r="AU209" s="267" t="s">
        <v>86</v>
      </c>
      <c r="AV209" s="15" t="s">
        <v>225</v>
      </c>
      <c r="AW209" s="15" t="s">
        <v>37</v>
      </c>
      <c r="AX209" s="15" t="s">
        <v>84</v>
      </c>
      <c r="AY209" s="267" t="s">
        <v>219</v>
      </c>
    </row>
    <row r="210" s="2" customFormat="1" ht="16.5" customHeight="1">
      <c r="A210" s="40"/>
      <c r="B210" s="41"/>
      <c r="C210" s="216" t="s">
        <v>376</v>
      </c>
      <c r="D210" s="216" t="s">
        <v>221</v>
      </c>
      <c r="E210" s="217" t="s">
        <v>377</v>
      </c>
      <c r="F210" s="218" t="s">
        <v>378</v>
      </c>
      <c r="G210" s="219" t="s">
        <v>158</v>
      </c>
      <c r="H210" s="220">
        <v>148.97</v>
      </c>
      <c r="I210" s="221"/>
      <c r="J210" s="222">
        <f>ROUND(I210*H210,2)</f>
        <v>0</v>
      </c>
      <c r="K210" s="218" t="s">
        <v>224</v>
      </c>
      <c r="L210" s="46"/>
      <c r="M210" s="223" t="s">
        <v>19</v>
      </c>
      <c r="N210" s="224" t="s">
        <v>47</v>
      </c>
      <c r="O210" s="86"/>
      <c r="P210" s="225">
        <f>O210*H210</f>
        <v>0</v>
      </c>
      <c r="Q210" s="225">
        <v>0</v>
      </c>
      <c r="R210" s="225">
        <f>Q210*H210</f>
        <v>0</v>
      </c>
      <c r="S210" s="225">
        <v>0.0050000000000000001</v>
      </c>
      <c r="T210" s="226">
        <f>S210*H210</f>
        <v>0.74485000000000001</v>
      </c>
      <c r="U210" s="40"/>
      <c r="V210" s="40"/>
      <c r="W210" s="40"/>
      <c r="X210" s="40"/>
      <c r="Y210" s="40"/>
      <c r="Z210" s="40"/>
      <c r="AA210" s="40"/>
      <c r="AB210" s="40"/>
      <c r="AC210" s="40"/>
      <c r="AD210" s="40"/>
      <c r="AE210" s="40"/>
      <c r="AR210" s="227" t="s">
        <v>225</v>
      </c>
      <c r="AT210" s="227" t="s">
        <v>221</v>
      </c>
      <c r="AU210" s="227" t="s">
        <v>86</v>
      </c>
      <c r="AY210" s="19" t="s">
        <v>219</v>
      </c>
      <c r="BE210" s="228">
        <f>IF(N210="základní",J210,0)</f>
        <v>0</v>
      </c>
      <c r="BF210" s="228">
        <f>IF(N210="snížená",J210,0)</f>
        <v>0</v>
      </c>
      <c r="BG210" s="228">
        <f>IF(N210="zákl. přenesená",J210,0)</f>
        <v>0</v>
      </c>
      <c r="BH210" s="228">
        <f>IF(N210="sníž. přenesená",J210,0)</f>
        <v>0</v>
      </c>
      <c r="BI210" s="228">
        <f>IF(N210="nulová",J210,0)</f>
        <v>0</v>
      </c>
      <c r="BJ210" s="19" t="s">
        <v>84</v>
      </c>
      <c r="BK210" s="228">
        <f>ROUND(I210*H210,2)</f>
        <v>0</v>
      </c>
      <c r="BL210" s="19" t="s">
        <v>225</v>
      </c>
      <c r="BM210" s="227" t="s">
        <v>379</v>
      </c>
    </row>
    <row r="211" s="2" customFormat="1">
      <c r="A211" s="40"/>
      <c r="B211" s="41"/>
      <c r="C211" s="42"/>
      <c r="D211" s="229" t="s">
        <v>227</v>
      </c>
      <c r="E211" s="42"/>
      <c r="F211" s="230" t="s">
        <v>380</v>
      </c>
      <c r="G211" s="42"/>
      <c r="H211" s="42"/>
      <c r="I211" s="231"/>
      <c r="J211" s="42"/>
      <c r="K211" s="42"/>
      <c r="L211" s="46"/>
      <c r="M211" s="232"/>
      <c r="N211" s="233"/>
      <c r="O211" s="86"/>
      <c r="P211" s="86"/>
      <c r="Q211" s="86"/>
      <c r="R211" s="86"/>
      <c r="S211" s="86"/>
      <c r="T211" s="87"/>
      <c r="U211" s="40"/>
      <c r="V211" s="40"/>
      <c r="W211" s="40"/>
      <c r="X211" s="40"/>
      <c r="Y211" s="40"/>
      <c r="Z211" s="40"/>
      <c r="AA211" s="40"/>
      <c r="AB211" s="40"/>
      <c r="AC211" s="40"/>
      <c r="AD211" s="40"/>
      <c r="AE211" s="40"/>
      <c r="AT211" s="19" t="s">
        <v>227</v>
      </c>
      <c r="AU211" s="19" t="s">
        <v>86</v>
      </c>
    </row>
    <row r="212" s="2" customFormat="1">
      <c r="A212" s="40"/>
      <c r="B212" s="41"/>
      <c r="C212" s="42"/>
      <c r="D212" s="234" t="s">
        <v>229</v>
      </c>
      <c r="E212" s="42"/>
      <c r="F212" s="235" t="s">
        <v>381</v>
      </c>
      <c r="G212" s="42"/>
      <c r="H212" s="42"/>
      <c r="I212" s="231"/>
      <c r="J212" s="42"/>
      <c r="K212" s="42"/>
      <c r="L212" s="46"/>
      <c r="M212" s="232"/>
      <c r="N212" s="233"/>
      <c r="O212" s="86"/>
      <c r="P212" s="86"/>
      <c r="Q212" s="86"/>
      <c r="R212" s="86"/>
      <c r="S212" s="86"/>
      <c r="T212" s="87"/>
      <c r="U212" s="40"/>
      <c r="V212" s="40"/>
      <c r="W212" s="40"/>
      <c r="X212" s="40"/>
      <c r="Y212" s="40"/>
      <c r="Z212" s="40"/>
      <c r="AA212" s="40"/>
      <c r="AB212" s="40"/>
      <c r="AC212" s="40"/>
      <c r="AD212" s="40"/>
      <c r="AE212" s="40"/>
      <c r="AT212" s="19" t="s">
        <v>229</v>
      </c>
      <c r="AU212" s="19" t="s">
        <v>86</v>
      </c>
    </row>
    <row r="213" s="13" customFormat="1">
      <c r="A213" s="13"/>
      <c r="B213" s="236"/>
      <c r="C213" s="237"/>
      <c r="D213" s="229" t="s">
        <v>231</v>
      </c>
      <c r="E213" s="238" t="s">
        <v>19</v>
      </c>
      <c r="F213" s="239" t="s">
        <v>382</v>
      </c>
      <c r="G213" s="237"/>
      <c r="H213" s="238" t="s">
        <v>19</v>
      </c>
      <c r="I213" s="240"/>
      <c r="J213" s="237"/>
      <c r="K213" s="237"/>
      <c r="L213" s="241"/>
      <c r="M213" s="242"/>
      <c r="N213" s="243"/>
      <c r="O213" s="243"/>
      <c r="P213" s="243"/>
      <c r="Q213" s="243"/>
      <c r="R213" s="243"/>
      <c r="S213" s="243"/>
      <c r="T213" s="244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45" t="s">
        <v>231</v>
      </c>
      <c r="AU213" s="245" t="s">
        <v>86</v>
      </c>
      <c r="AV213" s="13" t="s">
        <v>84</v>
      </c>
      <c r="AW213" s="13" t="s">
        <v>37</v>
      </c>
      <c r="AX213" s="13" t="s">
        <v>76</v>
      </c>
      <c r="AY213" s="245" t="s">
        <v>219</v>
      </c>
    </row>
    <row r="214" s="14" customFormat="1">
      <c r="A214" s="14"/>
      <c r="B214" s="246"/>
      <c r="C214" s="247"/>
      <c r="D214" s="229" t="s">
        <v>231</v>
      </c>
      <c r="E214" s="248" t="s">
        <v>19</v>
      </c>
      <c r="F214" s="249" t="s">
        <v>383</v>
      </c>
      <c r="G214" s="247"/>
      <c r="H214" s="250">
        <v>148.97</v>
      </c>
      <c r="I214" s="251"/>
      <c r="J214" s="247"/>
      <c r="K214" s="247"/>
      <c r="L214" s="252"/>
      <c r="M214" s="253"/>
      <c r="N214" s="254"/>
      <c r="O214" s="254"/>
      <c r="P214" s="254"/>
      <c r="Q214" s="254"/>
      <c r="R214" s="254"/>
      <c r="S214" s="254"/>
      <c r="T214" s="255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56" t="s">
        <v>231</v>
      </c>
      <c r="AU214" s="256" t="s">
        <v>86</v>
      </c>
      <c r="AV214" s="14" t="s">
        <v>86</v>
      </c>
      <c r="AW214" s="14" t="s">
        <v>37</v>
      </c>
      <c r="AX214" s="14" t="s">
        <v>84</v>
      </c>
      <c r="AY214" s="256" t="s">
        <v>219</v>
      </c>
    </row>
    <row r="215" s="12" customFormat="1" ht="22.8" customHeight="1">
      <c r="A215" s="12"/>
      <c r="B215" s="200"/>
      <c r="C215" s="201"/>
      <c r="D215" s="202" t="s">
        <v>75</v>
      </c>
      <c r="E215" s="214" t="s">
        <v>309</v>
      </c>
      <c r="F215" s="214" t="s">
        <v>384</v>
      </c>
      <c r="G215" s="201"/>
      <c r="H215" s="201"/>
      <c r="I215" s="204"/>
      <c r="J215" s="215">
        <f>BK215</f>
        <v>0</v>
      </c>
      <c r="K215" s="201"/>
      <c r="L215" s="206"/>
      <c r="M215" s="207"/>
      <c r="N215" s="208"/>
      <c r="O215" s="208"/>
      <c r="P215" s="209">
        <f>SUM(P216:P251)</f>
        <v>0</v>
      </c>
      <c r="Q215" s="208"/>
      <c r="R215" s="209">
        <f>SUM(R216:R251)</f>
        <v>0.23578479999999999</v>
      </c>
      <c r="S215" s="208"/>
      <c r="T215" s="210">
        <f>SUM(T216:T251)</f>
        <v>1118.2580499999999</v>
      </c>
      <c r="U215" s="12"/>
      <c r="V215" s="12"/>
      <c r="W215" s="12"/>
      <c r="X215" s="12"/>
      <c r="Y215" s="12"/>
      <c r="Z215" s="12"/>
      <c r="AA215" s="12"/>
      <c r="AB215" s="12"/>
      <c r="AC215" s="12"/>
      <c r="AD215" s="12"/>
      <c r="AE215" s="12"/>
      <c r="AR215" s="211" t="s">
        <v>84</v>
      </c>
      <c r="AT215" s="212" t="s">
        <v>75</v>
      </c>
      <c r="AU215" s="212" t="s">
        <v>84</v>
      </c>
      <c r="AY215" s="211" t="s">
        <v>219</v>
      </c>
      <c r="BK215" s="213">
        <f>SUM(BK216:BK251)</f>
        <v>0</v>
      </c>
    </row>
    <row r="216" s="2" customFormat="1" ht="16.5" customHeight="1">
      <c r="A216" s="40"/>
      <c r="B216" s="41"/>
      <c r="C216" s="216" t="s">
        <v>385</v>
      </c>
      <c r="D216" s="216" t="s">
        <v>221</v>
      </c>
      <c r="E216" s="217" t="s">
        <v>386</v>
      </c>
      <c r="F216" s="218" t="s">
        <v>387</v>
      </c>
      <c r="G216" s="219" t="s">
        <v>148</v>
      </c>
      <c r="H216" s="220">
        <v>259.10300000000001</v>
      </c>
      <c r="I216" s="221"/>
      <c r="J216" s="222">
        <f>ROUND(I216*H216,2)</f>
        <v>0</v>
      </c>
      <c r="K216" s="218" t="s">
        <v>19</v>
      </c>
      <c r="L216" s="46"/>
      <c r="M216" s="223" t="s">
        <v>19</v>
      </c>
      <c r="N216" s="224" t="s">
        <v>47</v>
      </c>
      <c r="O216" s="86"/>
      <c r="P216" s="225">
        <f>O216*H216</f>
        <v>0</v>
      </c>
      <c r="Q216" s="225">
        <v>0</v>
      </c>
      <c r="R216" s="225">
        <f>Q216*H216</f>
        <v>0</v>
      </c>
      <c r="S216" s="225">
        <v>2.75</v>
      </c>
      <c r="T216" s="226">
        <f>S216*H216</f>
        <v>712.53325000000007</v>
      </c>
      <c r="U216" s="40"/>
      <c r="V216" s="40"/>
      <c r="W216" s="40"/>
      <c r="X216" s="40"/>
      <c r="Y216" s="40"/>
      <c r="Z216" s="40"/>
      <c r="AA216" s="40"/>
      <c r="AB216" s="40"/>
      <c r="AC216" s="40"/>
      <c r="AD216" s="40"/>
      <c r="AE216" s="40"/>
      <c r="AR216" s="227" t="s">
        <v>225</v>
      </c>
      <c r="AT216" s="227" t="s">
        <v>221</v>
      </c>
      <c r="AU216" s="227" t="s">
        <v>86</v>
      </c>
      <c r="AY216" s="19" t="s">
        <v>219</v>
      </c>
      <c r="BE216" s="228">
        <f>IF(N216="základní",J216,0)</f>
        <v>0</v>
      </c>
      <c r="BF216" s="228">
        <f>IF(N216="snížená",J216,0)</f>
        <v>0</v>
      </c>
      <c r="BG216" s="228">
        <f>IF(N216="zákl. přenesená",J216,0)</f>
        <v>0</v>
      </c>
      <c r="BH216" s="228">
        <f>IF(N216="sníž. přenesená",J216,0)</f>
        <v>0</v>
      </c>
      <c r="BI216" s="228">
        <f>IF(N216="nulová",J216,0)</f>
        <v>0</v>
      </c>
      <c r="BJ216" s="19" t="s">
        <v>84</v>
      </c>
      <c r="BK216" s="228">
        <f>ROUND(I216*H216,2)</f>
        <v>0</v>
      </c>
      <c r="BL216" s="19" t="s">
        <v>225</v>
      </c>
      <c r="BM216" s="227" t="s">
        <v>388</v>
      </c>
    </row>
    <row r="217" s="2" customFormat="1">
      <c r="A217" s="40"/>
      <c r="B217" s="41"/>
      <c r="C217" s="42"/>
      <c r="D217" s="229" t="s">
        <v>227</v>
      </c>
      <c r="E217" s="42"/>
      <c r="F217" s="230" t="s">
        <v>389</v>
      </c>
      <c r="G217" s="42"/>
      <c r="H217" s="42"/>
      <c r="I217" s="231"/>
      <c r="J217" s="42"/>
      <c r="K217" s="42"/>
      <c r="L217" s="46"/>
      <c r="M217" s="232"/>
      <c r="N217" s="233"/>
      <c r="O217" s="86"/>
      <c r="P217" s="86"/>
      <c r="Q217" s="86"/>
      <c r="R217" s="86"/>
      <c r="S217" s="86"/>
      <c r="T217" s="87"/>
      <c r="U217" s="40"/>
      <c r="V217" s="40"/>
      <c r="W217" s="40"/>
      <c r="X217" s="40"/>
      <c r="Y217" s="40"/>
      <c r="Z217" s="40"/>
      <c r="AA217" s="40"/>
      <c r="AB217" s="40"/>
      <c r="AC217" s="40"/>
      <c r="AD217" s="40"/>
      <c r="AE217" s="40"/>
      <c r="AT217" s="19" t="s">
        <v>227</v>
      </c>
      <c r="AU217" s="19" t="s">
        <v>86</v>
      </c>
    </row>
    <row r="218" s="13" customFormat="1">
      <c r="A218" s="13"/>
      <c r="B218" s="236"/>
      <c r="C218" s="237"/>
      <c r="D218" s="229" t="s">
        <v>231</v>
      </c>
      <c r="E218" s="238" t="s">
        <v>19</v>
      </c>
      <c r="F218" s="239" t="s">
        <v>390</v>
      </c>
      <c r="G218" s="237"/>
      <c r="H218" s="238" t="s">
        <v>19</v>
      </c>
      <c r="I218" s="240"/>
      <c r="J218" s="237"/>
      <c r="K218" s="237"/>
      <c r="L218" s="241"/>
      <c r="M218" s="242"/>
      <c r="N218" s="243"/>
      <c r="O218" s="243"/>
      <c r="P218" s="243"/>
      <c r="Q218" s="243"/>
      <c r="R218" s="243"/>
      <c r="S218" s="243"/>
      <c r="T218" s="244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45" t="s">
        <v>231</v>
      </c>
      <c r="AU218" s="245" t="s">
        <v>86</v>
      </c>
      <c r="AV218" s="13" t="s">
        <v>84</v>
      </c>
      <c r="AW218" s="13" t="s">
        <v>37</v>
      </c>
      <c r="AX218" s="13" t="s">
        <v>76</v>
      </c>
      <c r="AY218" s="245" t="s">
        <v>219</v>
      </c>
    </row>
    <row r="219" s="14" customFormat="1">
      <c r="A219" s="14"/>
      <c r="B219" s="246"/>
      <c r="C219" s="247"/>
      <c r="D219" s="229" t="s">
        <v>231</v>
      </c>
      <c r="E219" s="248" t="s">
        <v>146</v>
      </c>
      <c r="F219" s="249" t="s">
        <v>391</v>
      </c>
      <c r="G219" s="247"/>
      <c r="H219" s="250">
        <v>259.10300000000001</v>
      </c>
      <c r="I219" s="251"/>
      <c r="J219" s="247"/>
      <c r="K219" s="247"/>
      <c r="L219" s="252"/>
      <c r="M219" s="253"/>
      <c r="N219" s="254"/>
      <c r="O219" s="254"/>
      <c r="P219" s="254"/>
      <c r="Q219" s="254"/>
      <c r="R219" s="254"/>
      <c r="S219" s="254"/>
      <c r="T219" s="255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56" t="s">
        <v>231</v>
      </c>
      <c r="AU219" s="256" t="s">
        <v>86</v>
      </c>
      <c r="AV219" s="14" t="s">
        <v>86</v>
      </c>
      <c r="AW219" s="14" t="s">
        <v>37</v>
      </c>
      <c r="AX219" s="14" t="s">
        <v>84</v>
      </c>
      <c r="AY219" s="256" t="s">
        <v>219</v>
      </c>
    </row>
    <row r="220" s="2" customFormat="1" ht="16.5" customHeight="1">
      <c r="A220" s="40"/>
      <c r="B220" s="41"/>
      <c r="C220" s="216" t="s">
        <v>392</v>
      </c>
      <c r="D220" s="216" t="s">
        <v>221</v>
      </c>
      <c r="E220" s="217" t="s">
        <v>393</v>
      </c>
      <c r="F220" s="218" t="s">
        <v>394</v>
      </c>
      <c r="G220" s="219" t="s">
        <v>148</v>
      </c>
      <c r="H220" s="220">
        <v>155.88999999999999</v>
      </c>
      <c r="I220" s="221"/>
      <c r="J220" s="222">
        <f>ROUND(I220*H220,2)</f>
        <v>0</v>
      </c>
      <c r="K220" s="218" t="s">
        <v>19</v>
      </c>
      <c r="L220" s="46"/>
      <c r="M220" s="223" t="s">
        <v>19</v>
      </c>
      <c r="N220" s="224" t="s">
        <v>47</v>
      </c>
      <c r="O220" s="86"/>
      <c r="P220" s="225">
        <f>O220*H220</f>
        <v>0</v>
      </c>
      <c r="Q220" s="225">
        <v>0.00147</v>
      </c>
      <c r="R220" s="225">
        <f>Q220*H220</f>
        <v>0.22915829999999998</v>
      </c>
      <c r="S220" s="225">
        <v>2.6000000000000001</v>
      </c>
      <c r="T220" s="226">
        <f>S220*H220</f>
        <v>405.31399999999996</v>
      </c>
      <c r="U220" s="40"/>
      <c r="V220" s="40"/>
      <c r="W220" s="40"/>
      <c r="X220" s="40"/>
      <c r="Y220" s="40"/>
      <c r="Z220" s="40"/>
      <c r="AA220" s="40"/>
      <c r="AB220" s="40"/>
      <c r="AC220" s="40"/>
      <c r="AD220" s="40"/>
      <c r="AE220" s="40"/>
      <c r="AR220" s="227" t="s">
        <v>225</v>
      </c>
      <c r="AT220" s="227" t="s">
        <v>221</v>
      </c>
      <c r="AU220" s="227" t="s">
        <v>86</v>
      </c>
      <c r="AY220" s="19" t="s">
        <v>219</v>
      </c>
      <c r="BE220" s="228">
        <f>IF(N220="základní",J220,0)</f>
        <v>0</v>
      </c>
      <c r="BF220" s="228">
        <f>IF(N220="snížená",J220,0)</f>
        <v>0</v>
      </c>
      <c r="BG220" s="228">
        <f>IF(N220="zákl. přenesená",J220,0)</f>
        <v>0</v>
      </c>
      <c r="BH220" s="228">
        <f>IF(N220="sníž. přenesená",J220,0)</f>
        <v>0</v>
      </c>
      <c r="BI220" s="228">
        <f>IF(N220="nulová",J220,0)</f>
        <v>0</v>
      </c>
      <c r="BJ220" s="19" t="s">
        <v>84</v>
      </c>
      <c r="BK220" s="228">
        <f>ROUND(I220*H220,2)</f>
        <v>0</v>
      </c>
      <c r="BL220" s="19" t="s">
        <v>225</v>
      </c>
      <c r="BM220" s="227" t="s">
        <v>395</v>
      </c>
    </row>
    <row r="221" s="2" customFormat="1">
      <c r="A221" s="40"/>
      <c r="B221" s="41"/>
      <c r="C221" s="42"/>
      <c r="D221" s="229" t="s">
        <v>227</v>
      </c>
      <c r="E221" s="42"/>
      <c r="F221" s="230" t="s">
        <v>396</v>
      </c>
      <c r="G221" s="42"/>
      <c r="H221" s="42"/>
      <c r="I221" s="231"/>
      <c r="J221" s="42"/>
      <c r="K221" s="42"/>
      <c r="L221" s="46"/>
      <c r="M221" s="232"/>
      <c r="N221" s="233"/>
      <c r="O221" s="86"/>
      <c r="P221" s="86"/>
      <c r="Q221" s="86"/>
      <c r="R221" s="86"/>
      <c r="S221" s="86"/>
      <c r="T221" s="87"/>
      <c r="U221" s="40"/>
      <c r="V221" s="40"/>
      <c r="W221" s="40"/>
      <c r="X221" s="40"/>
      <c r="Y221" s="40"/>
      <c r="Z221" s="40"/>
      <c r="AA221" s="40"/>
      <c r="AB221" s="40"/>
      <c r="AC221" s="40"/>
      <c r="AD221" s="40"/>
      <c r="AE221" s="40"/>
      <c r="AT221" s="19" t="s">
        <v>227</v>
      </c>
      <c r="AU221" s="19" t="s">
        <v>86</v>
      </c>
    </row>
    <row r="222" s="13" customFormat="1">
      <c r="A222" s="13"/>
      <c r="B222" s="236"/>
      <c r="C222" s="237"/>
      <c r="D222" s="229" t="s">
        <v>231</v>
      </c>
      <c r="E222" s="238" t="s">
        <v>19</v>
      </c>
      <c r="F222" s="239" t="s">
        <v>277</v>
      </c>
      <c r="G222" s="237"/>
      <c r="H222" s="238" t="s">
        <v>19</v>
      </c>
      <c r="I222" s="240"/>
      <c r="J222" s="237"/>
      <c r="K222" s="237"/>
      <c r="L222" s="241"/>
      <c r="M222" s="242"/>
      <c r="N222" s="243"/>
      <c r="O222" s="243"/>
      <c r="P222" s="243"/>
      <c r="Q222" s="243"/>
      <c r="R222" s="243"/>
      <c r="S222" s="243"/>
      <c r="T222" s="244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45" t="s">
        <v>231</v>
      </c>
      <c r="AU222" s="245" t="s">
        <v>86</v>
      </c>
      <c r="AV222" s="13" t="s">
        <v>84</v>
      </c>
      <c r="AW222" s="13" t="s">
        <v>37</v>
      </c>
      <c r="AX222" s="13" t="s">
        <v>76</v>
      </c>
      <c r="AY222" s="245" t="s">
        <v>219</v>
      </c>
    </row>
    <row r="223" s="13" customFormat="1">
      <c r="A223" s="13"/>
      <c r="B223" s="236"/>
      <c r="C223" s="237"/>
      <c r="D223" s="229" t="s">
        <v>231</v>
      </c>
      <c r="E223" s="238" t="s">
        <v>19</v>
      </c>
      <c r="F223" s="239" t="s">
        <v>397</v>
      </c>
      <c r="G223" s="237"/>
      <c r="H223" s="238" t="s">
        <v>19</v>
      </c>
      <c r="I223" s="240"/>
      <c r="J223" s="237"/>
      <c r="K223" s="237"/>
      <c r="L223" s="241"/>
      <c r="M223" s="242"/>
      <c r="N223" s="243"/>
      <c r="O223" s="243"/>
      <c r="P223" s="243"/>
      <c r="Q223" s="243"/>
      <c r="R223" s="243"/>
      <c r="S223" s="243"/>
      <c r="T223" s="244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45" t="s">
        <v>231</v>
      </c>
      <c r="AU223" s="245" t="s">
        <v>86</v>
      </c>
      <c r="AV223" s="13" t="s">
        <v>84</v>
      </c>
      <c r="AW223" s="13" t="s">
        <v>37</v>
      </c>
      <c r="AX223" s="13" t="s">
        <v>76</v>
      </c>
      <c r="AY223" s="245" t="s">
        <v>219</v>
      </c>
    </row>
    <row r="224" s="14" customFormat="1">
      <c r="A224" s="14"/>
      <c r="B224" s="246"/>
      <c r="C224" s="247"/>
      <c r="D224" s="229" t="s">
        <v>231</v>
      </c>
      <c r="E224" s="248" t="s">
        <v>19</v>
      </c>
      <c r="F224" s="249" t="s">
        <v>398</v>
      </c>
      <c r="G224" s="247"/>
      <c r="H224" s="250">
        <v>87.629999999999995</v>
      </c>
      <c r="I224" s="251"/>
      <c r="J224" s="247"/>
      <c r="K224" s="247"/>
      <c r="L224" s="252"/>
      <c r="M224" s="253"/>
      <c r="N224" s="254"/>
      <c r="O224" s="254"/>
      <c r="P224" s="254"/>
      <c r="Q224" s="254"/>
      <c r="R224" s="254"/>
      <c r="S224" s="254"/>
      <c r="T224" s="255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56" t="s">
        <v>231</v>
      </c>
      <c r="AU224" s="256" t="s">
        <v>86</v>
      </c>
      <c r="AV224" s="14" t="s">
        <v>86</v>
      </c>
      <c r="AW224" s="14" t="s">
        <v>37</v>
      </c>
      <c r="AX224" s="14" t="s">
        <v>76</v>
      </c>
      <c r="AY224" s="256" t="s">
        <v>219</v>
      </c>
    </row>
    <row r="225" s="14" customFormat="1">
      <c r="A225" s="14"/>
      <c r="B225" s="246"/>
      <c r="C225" s="247"/>
      <c r="D225" s="229" t="s">
        <v>231</v>
      </c>
      <c r="E225" s="248" t="s">
        <v>19</v>
      </c>
      <c r="F225" s="249" t="s">
        <v>399</v>
      </c>
      <c r="G225" s="247"/>
      <c r="H225" s="250">
        <v>12.785</v>
      </c>
      <c r="I225" s="251"/>
      <c r="J225" s="247"/>
      <c r="K225" s="247"/>
      <c r="L225" s="252"/>
      <c r="M225" s="253"/>
      <c r="N225" s="254"/>
      <c r="O225" s="254"/>
      <c r="P225" s="254"/>
      <c r="Q225" s="254"/>
      <c r="R225" s="254"/>
      <c r="S225" s="254"/>
      <c r="T225" s="255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56" t="s">
        <v>231</v>
      </c>
      <c r="AU225" s="256" t="s">
        <v>86</v>
      </c>
      <c r="AV225" s="14" t="s">
        <v>86</v>
      </c>
      <c r="AW225" s="14" t="s">
        <v>37</v>
      </c>
      <c r="AX225" s="14" t="s">
        <v>76</v>
      </c>
      <c r="AY225" s="256" t="s">
        <v>219</v>
      </c>
    </row>
    <row r="226" s="14" customFormat="1">
      <c r="A226" s="14"/>
      <c r="B226" s="246"/>
      <c r="C226" s="247"/>
      <c r="D226" s="229" t="s">
        <v>231</v>
      </c>
      <c r="E226" s="248" t="s">
        <v>19</v>
      </c>
      <c r="F226" s="249" t="s">
        <v>400</v>
      </c>
      <c r="G226" s="247"/>
      <c r="H226" s="250">
        <v>10.912000000000001</v>
      </c>
      <c r="I226" s="251"/>
      <c r="J226" s="247"/>
      <c r="K226" s="247"/>
      <c r="L226" s="252"/>
      <c r="M226" s="253"/>
      <c r="N226" s="254"/>
      <c r="O226" s="254"/>
      <c r="P226" s="254"/>
      <c r="Q226" s="254"/>
      <c r="R226" s="254"/>
      <c r="S226" s="254"/>
      <c r="T226" s="255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56" t="s">
        <v>231</v>
      </c>
      <c r="AU226" s="256" t="s">
        <v>86</v>
      </c>
      <c r="AV226" s="14" t="s">
        <v>86</v>
      </c>
      <c r="AW226" s="14" t="s">
        <v>37</v>
      </c>
      <c r="AX226" s="14" t="s">
        <v>76</v>
      </c>
      <c r="AY226" s="256" t="s">
        <v>219</v>
      </c>
    </row>
    <row r="227" s="14" customFormat="1">
      <c r="A227" s="14"/>
      <c r="B227" s="246"/>
      <c r="C227" s="247"/>
      <c r="D227" s="229" t="s">
        <v>231</v>
      </c>
      <c r="E227" s="248" t="s">
        <v>19</v>
      </c>
      <c r="F227" s="249" t="s">
        <v>401</v>
      </c>
      <c r="G227" s="247"/>
      <c r="H227" s="250">
        <v>12.4</v>
      </c>
      <c r="I227" s="251"/>
      <c r="J227" s="247"/>
      <c r="K227" s="247"/>
      <c r="L227" s="252"/>
      <c r="M227" s="253"/>
      <c r="N227" s="254"/>
      <c r="O227" s="254"/>
      <c r="P227" s="254"/>
      <c r="Q227" s="254"/>
      <c r="R227" s="254"/>
      <c r="S227" s="254"/>
      <c r="T227" s="255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56" t="s">
        <v>231</v>
      </c>
      <c r="AU227" s="256" t="s">
        <v>86</v>
      </c>
      <c r="AV227" s="14" t="s">
        <v>86</v>
      </c>
      <c r="AW227" s="14" t="s">
        <v>37</v>
      </c>
      <c r="AX227" s="14" t="s">
        <v>76</v>
      </c>
      <c r="AY227" s="256" t="s">
        <v>219</v>
      </c>
    </row>
    <row r="228" s="14" customFormat="1">
      <c r="A228" s="14"/>
      <c r="B228" s="246"/>
      <c r="C228" s="247"/>
      <c r="D228" s="229" t="s">
        <v>231</v>
      </c>
      <c r="E228" s="248" t="s">
        <v>19</v>
      </c>
      <c r="F228" s="249" t="s">
        <v>402</v>
      </c>
      <c r="G228" s="247"/>
      <c r="H228" s="250">
        <v>0.17999999999999999</v>
      </c>
      <c r="I228" s="251"/>
      <c r="J228" s="247"/>
      <c r="K228" s="247"/>
      <c r="L228" s="252"/>
      <c r="M228" s="253"/>
      <c r="N228" s="254"/>
      <c r="O228" s="254"/>
      <c r="P228" s="254"/>
      <c r="Q228" s="254"/>
      <c r="R228" s="254"/>
      <c r="S228" s="254"/>
      <c r="T228" s="255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56" t="s">
        <v>231</v>
      </c>
      <c r="AU228" s="256" t="s">
        <v>86</v>
      </c>
      <c r="AV228" s="14" t="s">
        <v>86</v>
      </c>
      <c r="AW228" s="14" t="s">
        <v>37</v>
      </c>
      <c r="AX228" s="14" t="s">
        <v>76</v>
      </c>
      <c r="AY228" s="256" t="s">
        <v>219</v>
      </c>
    </row>
    <row r="229" s="14" customFormat="1">
      <c r="A229" s="14"/>
      <c r="B229" s="246"/>
      <c r="C229" s="247"/>
      <c r="D229" s="229" t="s">
        <v>231</v>
      </c>
      <c r="E229" s="248" t="s">
        <v>19</v>
      </c>
      <c r="F229" s="249" t="s">
        <v>403</v>
      </c>
      <c r="G229" s="247"/>
      <c r="H229" s="250">
        <v>2.1080000000000001</v>
      </c>
      <c r="I229" s="251"/>
      <c r="J229" s="247"/>
      <c r="K229" s="247"/>
      <c r="L229" s="252"/>
      <c r="M229" s="253"/>
      <c r="N229" s="254"/>
      <c r="O229" s="254"/>
      <c r="P229" s="254"/>
      <c r="Q229" s="254"/>
      <c r="R229" s="254"/>
      <c r="S229" s="254"/>
      <c r="T229" s="255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56" t="s">
        <v>231</v>
      </c>
      <c r="AU229" s="256" t="s">
        <v>86</v>
      </c>
      <c r="AV229" s="14" t="s">
        <v>86</v>
      </c>
      <c r="AW229" s="14" t="s">
        <v>37</v>
      </c>
      <c r="AX229" s="14" t="s">
        <v>76</v>
      </c>
      <c r="AY229" s="256" t="s">
        <v>219</v>
      </c>
    </row>
    <row r="230" s="13" customFormat="1">
      <c r="A230" s="13"/>
      <c r="B230" s="236"/>
      <c r="C230" s="237"/>
      <c r="D230" s="229" t="s">
        <v>231</v>
      </c>
      <c r="E230" s="238" t="s">
        <v>19</v>
      </c>
      <c r="F230" s="239" t="s">
        <v>404</v>
      </c>
      <c r="G230" s="237"/>
      <c r="H230" s="238" t="s">
        <v>19</v>
      </c>
      <c r="I230" s="240"/>
      <c r="J230" s="237"/>
      <c r="K230" s="237"/>
      <c r="L230" s="241"/>
      <c r="M230" s="242"/>
      <c r="N230" s="243"/>
      <c r="O230" s="243"/>
      <c r="P230" s="243"/>
      <c r="Q230" s="243"/>
      <c r="R230" s="243"/>
      <c r="S230" s="243"/>
      <c r="T230" s="244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45" t="s">
        <v>231</v>
      </c>
      <c r="AU230" s="245" t="s">
        <v>86</v>
      </c>
      <c r="AV230" s="13" t="s">
        <v>84</v>
      </c>
      <c r="AW230" s="13" t="s">
        <v>37</v>
      </c>
      <c r="AX230" s="13" t="s">
        <v>76</v>
      </c>
      <c r="AY230" s="245" t="s">
        <v>219</v>
      </c>
    </row>
    <row r="231" s="14" customFormat="1">
      <c r="A231" s="14"/>
      <c r="B231" s="246"/>
      <c r="C231" s="247"/>
      <c r="D231" s="229" t="s">
        <v>231</v>
      </c>
      <c r="E231" s="248" t="s">
        <v>19</v>
      </c>
      <c r="F231" s="249" t="s">
        <v>405</v>
      </c>
      <c r="G231" s="247"/>
      <c r="H231" s="250">
        <v>7.5999999999999996</v>
      </c>
      <c r="I231" s="251"/>
      <c r="J231" s="247"/>
      <c r="K231" s="247"/>
      <c r="L231" s="252"/>
      <c r="M231" s="253"/>
      <c r="N231" s="254"/>
      <c r="O231" s="254"/>
      <c r="P231" s="254"/>
      <c r="Q231" s="254"/>
      <c r="R231" s="254"/>
      <c r="S231" s="254"/>
      <c r="T231" s="255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56" t="s">
        <v>231</v>
      </c>
      <c r="AU231" s="256" t="s">
        <v>86</v>
      </c>
      <c r="AV231" s="14" t="s">
        <v>86</v>
      </c>
      <c r="AW231" s="14" t="s">
        <v>37</v>
      </c>
      <c r="AX231" s="14" t="s">
        <v>76</v>
      </c>
      <c r="AY231" s="256" t="s">
        <v>219</v>
      </c>
    </row>
    <row r="232" s="14" customFormat="1">
      <c r="A232" s="14"/>
      <c r="B232" s="246"/>
      <c r="C232" s="247"/>
      <c r="D232" s="229" t="s">
        <v>231</v>
      </c>
      <c r="E232" s="248" t="s">
        <v>19</v>
      </c>
      <c r="F232" s="249" t="s">
        <v>406</v>
      </c>
      <c r="G232" s="247"/>
      <c r="H232" s="250">
        <v>16.875</v>
      </c>
      <c r="I232" s="251"/>
      <c r="J232" s="247"/>
      <c r="K232" s="247"/>
      <c r="L232" s="252"/>
      <c r="M232" s="253"/>
      <c r="N232" s="254"/>
      <c r="O232" s="254"/>
      <c r="P232" s="254"/>
      <c r="Q232" s="254"/>
      <c r="R232" s="254"/>
      <c r="S232" s="254"/>
      <c r="T232" s="255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56" t="s">
        <v>231</v>
      </c>
      <c r="AU232" s="256" t="s">
        <v>86</v>
      </c>
      <c r="AV232" s="14" t="s">
        <v>86</v>
      </c>
      <c r="AW232" s="14" t="s">
        <v>37</v>
      </c>
      <c r="AX232" s="14" t="s">
        <v>76</v>
      </c>
      <c r="AY232" s="256" t="s">
        <v>219</v>
      </c>
    </row>
    <row r="233" s="14" customFormat="1">
      <c r="A233" s="14"/>
      <c r="B233" s="246"/>
      <c r="C233" s="247"/>
      <c r="D233" s="229" t="s">
        <v>231</v>
      </c>
      <c r="E233" s="248" t="s">
        <v>19</v>
      </c>
      <c r="F233" s="249" t="s">
        <v>407</v>
      </c>
      <c r="G233" s="247"/>
      <c r="H233" s="250">
        <v>1.8999999999999999</v>
      </c>
      <c r="I233" s="251"/>
      <c r="J233" s="247"/>
      <c r="K233" s="247"/>
      <c r="L233" s="252"/>
      <c r="M233" s="253"/>
      <c r="N233" s="254"/>
      <c r="O233" s="254"/>
      <c r="P233" s="254"/>
      <c r="Q233" s="254"/>
      <c r="R233" s="254"/>
      <c r="S233" s="254"/>
      <c r="T233" s="255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56" t="s">
        <v>231</v>
      </c>
      <c r="AU233" s="256" t="s">
        <v>86</v>
      </c>
      <c r="AV233" s="14" t="s">
        <v>86</v>
      </c>
      <c r="AW233" s="14" t="s">
        <v>37</v>
      </c>
      <c r="AX233" s="14" t="s">
        <v>76</v>
      </c>
      <c r="AY233" s="256" t="s">
        <v>219</v>
      </c>
    </row>
    <row r="234" s="13" customFormat="1">
      <c r="A234" s="13"/>
      <c r="B234" s="236"/>
      <c r="C234" s="237"/>
      <c r="D234" s="229" t="s">
        <v>231</v>
      </c>
      <c r="E234" s="238" t="s">
        <v>19</v>
      </c>
      <c r="F234" s="239" t="s">
        <v>408</v>
      </c>
      <c r="G234" s="237"/>
      <c r="H234" s="238" t="s">
        <v>19</v>
      </c>
      <c r="I234" s="240"/>
      <c r="J234" s="237"/>
      <c r="K234" s="237"/>
      <c r="L234" s="241"/>
      <c r="M234" s="242"/>
      <c r="N234" s="243"/>
      <c r="O234" s="243"/>
      <c r="P234" s="243"/>
      <c r="Q234" s="243"/>
      <c r="R234" s="243"/>
      <c r="S234" s="243"/>
      <c r="T234" s="244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45" t="s">
        <v>231</v>
      </c>
      <c r="AU234" s="245" t="s">
        <v>86</v>
      </c>
      <c r="AV234" s="13" t="s">
        <v>84</v>
      </c>
      <c r="AW234" s="13" t="s">
        <v>37</v>
      </c>
      <c r="AX234" s="13" t="s">
        <v>76</v>
      </c>
      <c r="AY234" s="245" t="s">
        <v>219</v>
      </c>
    </row>
    <row r="235" s="14" customFormat="1">
      <c r="A235" s="14"/>
      <c r="B235" s="246"/>
      <c r="C235" s="247"/>
      <c r="D235" s="229" t="s">
        <v>231</v>
      </c>
      <c r="E235" s="248" t="s">
        <v>19</v>
      </c>
      <c r="F235" s="249" t="s">
        <v>409</v>
      </c>
      <c r="G235" s="247"/>
      <c r="H235" s="250">
        <v>3.5</v>
      </c>
      <c r="I235" s="251"/>
      <c r="J235" s="247"/>
      <c r="K235" s="247"/>
      <c r="L235" s="252"/>
      <c r="M235" s="253"/>
      <c r="N235" s="254"/>
      <c r="O235" s="254"/>
      <c r="P235" s="254"/>
      <c r="Q235" s="254"/>
      <c r="R235" s="254"/>
      <c r="S235" s="254"/>
      <c r="T235" s="255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56" t="s">
        <v>231</v>
      </c>
      <c r="AU235" s="256" t="s">
        <v>86</v>
      </c>
      <c r="AV235" s="14" t="s">
        <v>86</v>
      </c>
      <c r="AW235" s="14" t="s">
        <v>37</v>
      </c>
      <c r="AX235" s="14" t="s">
        <v>76</v>
      </c>
      <c r="AY235" s="256" t="s">
        <v>219</v>
      </c>
    </row>
    <row r="236" s="15" customFormat="1">
      <c r="A236" s="15"/>
      <c r="B236" s="257"/>
      <c r="C236" s="258"/>
      <c r="D236" s="229" t="s">
        <v>231</v>
      </c>
      <c r="E236" s="259" t="s">
        <v>155</v>
      </c>
      <c r="F236" s="260" t="s">
        <v>236</v>
      </c>
      <c r="G236" s="258"/>
      <c r="H236" s="261">
        <v>155.88999999999999</v>
      </c>
      <c r="I236" s="262"/>
      <c r="J236" s="258"/>
      <c r="K236" s="258"/>
      <c r="L236" s="263"/>
      <c r="M236" s="264"/>
      <c r="N236" s="265"/>
      <c r="O236" s="265"/>
      <c r="P236" s="265"/>
      <c r="Q236" s="265"/>
      <c r="R236" s="265"/>
      <c r="S236" s="265"/>
      <c r="T236" s="266"/>
      <c r="U236" s="15"/>
      <c r="V236" s="15"/>
      <c r="W236" s="15"/>
      <c r="X236" s="15"/>
      <c r="Y236" s="15"/>
      <c r="Z236" s="15"/>
      <c r="AA236" s="15"/>
      <c r="AB236" s="15"/>
      <c r="AC236" s="15"/>
      <c r="AD236" s="15"/>
      <c r="AE236" s="15"/>
      <c r="AT236" s="267" t="s">
        <v>231</v>
      </c>
      <c r="AU236" s="267" t="s">
        <v>86</v>
      </c>
      <c r="AV236" s="15" t="s">
        <v>225</v>
      </c>
      <c r="AW236" s="15" t="s">
        <v>37</v>
      </c>
      <c r="AX236" s="15" t="s">
        <v>84</v>
      </c>
      <c r="AY236" s="267" t="s">
        <v>219</v>
      </c>
    </row>
    <row r="237" s="2" customFormat="1" ht="16.5" customHeight="1">
      <c r="A237" s="40"/>
      <c r="B237" s="41"/>
      <c r="C237" s="216" t="s">
        <v>410</v>
      </c>
      <c r="D237" s="216" t="s">
        <v>221</v>
      </c>
      <c r="E237" s="217" t="s">
        <v>411</v>
      </c>
      <c r="F237" s="218" t="s">
        <v>412</v>
      </c>
      <c r="G237" s="219" t="s">
        <v>158</v>
      </c>
      <c r="H237" s="220">
        <v>99.700000000000003</v>
      </c>
      <c r="I237" s="221"/>
      <c r="J237" s="222">
        <f>ROUND(I237*H237,2)</f>
        <v>0</v>
      </c>
      <c r="K237" s="218" t="s">
        <v>224</v>
      </c>
      <c r="L237" s="46"/>
      <c r="M237" s="223" t="s">
        <v>19</v>
      </c>
      <c r="N237" s="224" t="s">
        <v>47</v>
      </c>
      <c r="O237" s="86"/>
      <c r="P237" s="225">
        <f>O237*H237</f>
        <v>0</v>
      </c>
      <c r="Q237" s="225">
        <v>0</v>
      </c>
      <c r="R237" s="225">
        <f>Q237*H237</f>
        <v>0</v>
      </c>
      <c r="S237" s="225">
        <v>0.0040000000000000001</v>
      </c>
      <c r="T237" s="226">
        <f>S237*H237</f>
        <v>0.39880000000000004</v>
      </c>
      <c r="U237" s="40"/>
      <c r="V237" s="40"/>
      <c r="W237" s="40"/>
      <c r="X237" s="40"/>
      <c r="Y237" s="40"/>
      <c r="Z237" s="40"/>
      <c r="AA237" s="40"/>
      <c r="AB237" s="40"/>
      <c r="AC237" s="40"/>
      <c r="AD237" s="40"/>
      <c r="AE237" s="40"/>
      <c r="AR237" s="227" t="s">
        <v>225</v>
      </c>
      <c r="AT237" s="227" t="s">
        <v>221</v>
      </c>
      <c r="AU237" s="227" t="s">
        <v>86</v>
      </c>
      <c r="AY237" s="19" t="s">
        <v>219</v>
      </c>
      <c r="BE237" s="228">
        <f>IF(N237="základní",J237,0)</f>
        <v>0</v>
      </c>
      <c r="BF237" s="228">
        <f>IF(N237="snížená",J237,0)</f>
        <v>0</v>
      </c>
      <c r="BG237" s="228">
        <f>IF(N237="zákl. přenesená",J237,0)</f>
        <v>0</v>
      </c>
      <c r="BH237" s="228">
        <f>IF(N237="sníž. přenesená",J237,0)</f>
        <v>0</v>
      </c>
      <c r="BI237" s="228">
        <f>IF(N237="nulová",J237,0)</f>
        <v>0</v>
      </c>
      <c r="BJ237" s="19" t="s">
        <v>84</v>
      </c>
      <c r="BK237" s="228">
        <f>ROUND(I237*H237,2)</f>
        <v>0</v>
      </c>
      <c r="BL237" s="19" t="s">
        <v>225</v>
      </c>
      <c r="BM237" s="227" t="s">
        <v>413</v>
      </c>
    </row>
    <row r="238" s="2" customFormat="1">
      <c r="A238" s="40"/>
      <c r="B238" s="41"/>
      <c r="C238" s="42"/>
      <c r="D238" s="229" t="s">
        <v>227</v>
      </c>
      <c r="E238" s="42"/>
      <c r="F238" s="230" t="s">
        <v>414</v>
      </c>
      <c r="G238" s="42"/>
      <c r="H238" s="42"/>
      <c r="I238" s="231"/>
      <c r="J238" s="42"/>
      <c r="K238" s="42"/>
      <c r="L238" s="46"/>
      <c r="M238" s="232"/>
      <c r="N238" s="233"/>
      <c r="O238" s="86"/>
      <c r="P238" s="86"/>
      <c r="Q238" s="86"/>
      <c r="R238" s="86"/>
      <c r="S238" s="86"/>
      <c r="T238" s="87"/>
      <c r="U238" s="40"/>
      <c r="V238" s="40"/>
      <c r="W238" s="40"/>
      <c r="X238" s="40"/>
      <c r="Y238" s="40"/>
      <c r="Z238" s="40"/>
      <c r="AA238" s="40"/>
      <c r="AB238" s="40"/>
      <c r="AC238" s="40"/>
      <c r="AD238" s="40"/>
      <c r="AE238" s="40"/>
      <c r="AT238" s="19" t="s">
        <v>227</v>
      </c>
      <c r="AU238" s="19" t="s">
        <v>86</v>
      </c>
    </row>
    <row r="239" s="2" customFormat="1">
      <c r="A239" s="40"/>
      <c r="B239" s="41"/>
      <c r="C239" s="42"/>
      <c r="D239" s="234" t="s">
        <v>229</v>
      </c>
      <c r="E239" s="42"/>
      <c r="F239" s="235" t="s">
        <v>415</v>
      </c>
      <c r="G239" s="42"/>
      <c r="H239" s="42"/>
      <c r="I239" s="231"/>
      <c r="J239" s="42"/>
      <c r="K239" s="42"/>
      <c r="L239" s="46"/>
      <c r="M239" s="232"/>
      <c r="N239" s="233"/>
      <c r="O239" s="86"/>
      <c r="P239" s="86"/>
      <c r="Q239" s="86"/>
      <c r="R239" s="86"/>
      <c r="S239" s="86"/>
      <c r="T239" s="87"/>
      <c r="U239" s="40"/>
      <c r="V239" s="40"/>
      <c r="W239" s="40"/>
      <c r="X239" s="40"/>
      <c r="Y239" s="40"/>
      <c r="Z239" s="40"/>
      <c r="AA239" s="40"/>
      <c r="AB239" s="40"/>
      <c r="AC239" s="40"/>
      <c r="AD239" s="40"/>
      <c r="AE239" s="40"/>
      <c r="AT239" s="19" t="s">
        <v>229</v>
      </c>
      <c r="AU239" s="19" t="s">
        <v>86</v>
      </c>
    </row>
    <row r="240" s="13" customFormat="1">
      <c r="A240" s="13"/>
      <c r="B240" s="236"/>
      <c r="C240" s="237"/>
      <c r="D240" s="229" t="s">
        <v>231</v>
      </c>
      <c r="E240" s="238" t="s">
        <v>19</v>
      </c>
      <c r="F240" s="239" t="s">
        <v>416</v>
      </c>
      <c r="G240" s="237"/>
      <c r="H240" s="238" t="s">
        <v>19</v>
      </c>
      <c r="I240" s="240"/>
      <c r="J240" s="237"/>
      <c r="K240" s="237"/>
      <c r="L240" s="241"/>
      <c r="M240" s="242"/>
      <c r="N240" s="243"/>
      <c r="O240" s="243"/>
      <c r="P240" s="243"/>
      <c r="Q240" s="243"/>
      <c r="R240" s="243"/>
      <c r="S240" s="243"/>
      <c r="T240" s="244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45" t="s">
        <v>231</v>
      </c>
      <c r="AU240" s="245" t="s">
        <v>86</v>
      </c>
      <c r="AV240" s="13" t="s">
        <v>84</v>
      </c>
      <c r="AW240" s="13" t="s">
        <v>37</v>
      </c>
      <c r="AX240" s="13" t="s">
        <v>76</v>
      </c>
      <c r="AY240" s="245" t="s">
        <v>219</v>
      </c>
    </row>
    <row r="241" s="14" customFormat="1">
      <c r="A241" s="14"/>
      <c r="B241" s="246"/>
      <c r="C241" s="247"/>
      <c r="D241" s="229" t="s">
        <v>231</v>
      </c>
      <c r="E241" s="248" t="s">
        <v>164</v>
      </c>
      <c r="F241" s="249" t="s">
        <v>417</v>
      </c>
      <c r="G241" s="247"/>
      <c r="H241" s="250">
        <v>99.700000000000003</v>
      </c>
      <c r="I241" s="251"/>
      <c r="J241" s="247"/>
      <c r="K241" s="247"/>
      <c r="L241" s="252"/>
      <c r="M241" s="253"/>
      <c r="N241" s="254"/>
      <c r="O241" s="254"/>
      <c r="P241" s="254"/>
      <c r="Q241" s="254"/>
      <c r="R241" s="254"/>
      <c r="S241" s="254"/>
      <c r="T241" s="255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56" t="s">
        <v>231</v>
      </c>
      <c r="AU241" s="256" t="s">
        <v>86</v>
      </c>
      <c r="AV241" s="14" t="s">
        <v>86</v>
      </c>
      <c r="AW241" s="14" t="s">
        <v>37</v>
      </c>
      <c r="AX241" s="14" t="s">
        <v>84</v>
      </c>
      <c r="AY241" s="256" t="s">
        <v>219</v>
      </c>
    </row>
    <row r="242" s="2" customFormat="1" ht="16.5" customHeight="1">
      <c r="A242" s="40"/>
      <c r="B242" s="41"/>
      <c r="C242" s="216" t="s">
        <v>7</v>
      </c>
      <c r="D242" s="216" t="s">
        <v>221</v>
      </c>
      <c r="E242" s="217" t="s">
        <v>418</v>
      </c>
      <c r="F242" s="218" t="s">
        <v>419</v>
      </c>
      <c r="G242" s="219" t="s">
        <v>420</v>
      </c>
      <c r="H242" s="220">
        <v>1</v>
      </c>
      <c r="I242" s="221"/>
      <c r="J242" s="222">
        <f>ROUND(I242*H242,2)</f>
        <v>0</v>
      </c>
      <c r="K242" s="218" t="s">
        <v>19</v>
      </c>
      <c r="L242" s="46"/>
      <c r="M242" s="223" t="s">
        <v>19</v>
      </c>
      <c r="N242" s="224" t="s">
        <v>47</v>
      </c>
      <c r="O242" s="86"/>
      <c r="P242" s="225">
        <f>O242*H242</f>
        <v>0</v>
      </c>
      <c r="Q242" s="225">
        <v>0</v>
      </c>
      <c r="R242" s="225">
        <f>Q242*H242</f>
        <v>0</v>
      </c>
      <c r="S242" s="225">
        <v>0.012</v>
      </c>
      <c r="T242" s="226">
        <f>S242*H242</f>
        <v>0.012</v>
      </c>
      <c r="U242" s="40"/>
      <c r="V242" s="40"/>
      <c r="W242" s="40"/>
      <c r="X242" s="40"/>
      <c r="Y242" s="40"/>
      <c r="Z242" s="40"/>
      <c r="AA242" s="40"/>
      <c r="AB242" s="40"/>
      <c r="AC242" s="40"/>
      <c r="AD242" s="40"/>
      <c r="AE242" s="40"/>
      <c r="AR242" s="227" t="s">
        <v>225</v>
      </c>
      <c r="AT242" s="227" t="s">
        <v>221</v>
      </c>
      <c r="AU242" s="227" t="s">
        <v>86</v>
      </c>
      <c r="AY242" s="19" t="s">
        <v>219</v>
      </c>
      <c r="BE242" s="228">
        <f>IF(N242="základní",J242,0)</f>
        <v>0</v>
      </c>
      <c r="BF242" s="228">
        <f>IF(N242="snížená",J242,0)</f>
        <v>0</v>
      </c>
      <c r="BG242" s="228">
        <f>IF(N242="zákl. přenesená",J242,0)</f>
        <v>0</v>
      </c>
      <c r="BH242" s="228">
        <f>IF(N242="sníž. přenesená",J242,0)</f>
        <v>0</v>
      </c>
      <c r="BI242" s="228">
        <f>IF(N242="nulová",J242,0)</f>
        <v>0</v>
      </c>
      <c r="BJ242" s="19" t="s">
        <v>84</v>
      </c>
      <c r="BK242" s="228">
        <f>ROUND(I242*H242,2)</f>
        <v>0</v>
      </c>
      <c r="BL242" s="19" t="s">
        <v>225</v>
      </c>
      <c r="BM242" s="227" t="s">
        <v>421</v>
      </c>
    </row>
    <row r="243" s="2" customFormat="1">
      <c r="A243" s="40"/>
      <c r="B243" s="41"/>
      <c r="C243" s="42"/>
      <c r="D243" s="229" t="s">
        <v>227</v>
      </c>
      <c r="E243" s="42"/>
      <c r="F243" s="230" t="s">
        <v>422</v>
      </c>
      <c r="G243" s="42"/>
      <c r="H243" s="42"/>
      <c r="I243" s="231"/>
      <c r="J243" s="42"/>
      <c r="K243" s="42"/>
      <c r="L243" s="46"/>
      <c r="M243" s="232"/>
      <c r="N243" s="233"/>
      <c r="O243" s="86"/>
      <c r="P243" s="86"/>
      <c r="Q243" s="86"/>
      <c r="R243" s="86"/>
      <c r="S243" s="86"/>
      <c r="T243" s="87"/>
      <c r="U243" s="40"/>
      <c r="V243" s="40"/>
      <c r="W243" s="40"/>
      <c r="X243" s="40"/>
      <c r="Y243" s="40"/>
      <c r="Z243" s="40"/>
      <c r="AA243" s="40"/>
      <c r="AB243" s="40"/>
      <c r="AC243" s="40"/>
      <c r="AD243" s="40"/>
      <c r="AE243" s="40"/>
      <c r="AT243" s="19" t="s">
        <v>227</v>
      </c>
      <c r="AU243" s="19" t="s">
        <v>86</v>
      </c>
    </row>
    <row r="244" s="2" customFormat="1" ht="21.75" customHeight="1">
      <c r="A244" s="40"/>
      <c r="B244" s="41"/>
      <c r="C244" s="216" t="s">
        <v>423</v>
      </c>
      <c r="D244" s="216" t="s">
        <v>221</v>
      </c>
      <c r="E244" s="217" t="s">
        <v>424</v>
      </c>
      <c r="F244" s="218" t="s">
        <v>425</v>
      </c>
      <c r="G244" s="219" t="s">
        <v>158</v>
      </c>
      <c r="H244" s="220">
        <v>21.850000000000001</v>
      </c>
      <c r="I244" s="221"/>
      <c r="J244" s="222">
        <f>ROUND(I244*H244,2)</f>
        <v>0</v>
      </c>
      <c r="K244" s="218" t="s">
        <v>224</v>
      </c>
      <c r="L244" s="46"/>
      <c r="M244" s="223" t="s">
        <v>19</v>
      </c>
      <c r="N244" s="224" t="s">
        <v>47</v>
      </c>
      <c r="O244" s="86"/>
      <c r="P244" s="225">
        <f>O244*H244</f>
        <v>0</v>
      </c>
      <c r="Q244" s="225">
        <v>0.00029</v>
      </c>
      <c r="R244" s="225">
        <f>Q244*H244</f>
        <v>0.0063365000000000001</v>
      </c>
      <c r="S244" s="225">
        <v>0</v>
      </c>
      <c r="T244" s="226">
        <f>S244*H244</f>
        <v>0</v>
      </c>
      <c r="U244" s="40"/>
      <c r="V244" s="40"/>
      <c r="W244" s="40"/>
      <c r="X244" s="40"/>
      <c r="Y244" s="40"/>
      <c r="Z244" s="40"/>
      <c r="AA244" s="40"/>
      <c r="AB244" s="40"/>
      <c r="AC244" s="40"/>
      <c r="AD244" s="40"/>
      <c r="AE244" s="40"/>
      <c r="AR244" s="227" t="s">
        <v>225</v>
      </c>
      <c r="AT244" s="227" t="s">
        <v>221</v>
      </c>
      <c r="AU244" s="227" t="s">
        <v>86</v>
      </c>
      <c r="AY244" s="19" t="s">
        <v>219</v>
      </c>
      <c r="BE244" s="228">
        <f>IF(N244="základní",J244,0)</f>
        <v>0</v>
      </c>
      <c r="BF244" s="228">
        <f>IF(N244="snížená",J244,0)</f>
        <v>0</v>
      </c>
      <c r="BG244" s="228">
        <f>IF(N244="zákl. přenesená",J244,0)</f>
        <v>0</v>
      </c>
      <c r="BH244" s="228">
        <f>IF(N244="sníž. přenesená",J244,0)</f>
        <v>0</v>
      </c>
      <c r="BI244" s="228">
        <f>IF(N244="nulová",J244,0)</f>
        <v>0</v>
      </c>
      <c r="BJ244" s="19" t="s">
        <v>84</v>
      </c>
      <c r="BK244" s="228">
        <f>ROUND(I244*H244,2)</f>
        <v>0</v>
      </c>
      <c r="BL244" s="19" t="s">
        <v>225</v>
      </c>
      <c r="BM244" s="227" t="s">
        <v>426</v>
      </c>
    </row>
    <row r="245" s="2" customFormat="1">
      <c r="A245" s="40"/>
      <c r="B245" s="41"/>
      <c r="C245" s="42"/>
      <c r="D245" s="229" t="s">
        <v>227</v>
      </c>
      <c r="E245" s="42"/>
      <c r="F245" s="230" t="s">
        <v>427</v>
      </c>
      <c r="G245" s="42"/>
      <c r="H245" s="42"/>
      <c r="I245" s="231"/>
      <c r="J245" s="42"/>
      <c r="K245" s="42"/>
      <c r="L245" s="46"/>
      <c r="M245" s="232"/>
      <c r="N245" s="233"/>
      <c r="O245" s="86"/>
      <c r="P245" s="86"/>
      <c r="Q245" s="86"/>
      <c r="R245" s="86"/>
      <c r="S245" s="86"/>
      <c r="T245" s="87"/>
      <c r="U245" s="40"/>
      <c r="V245" s="40"/>
      <c r="W245" s="40"/>
      <c r="X245" s="40"/>
      <c r="Y245" s="40"/>
      <c r="Z245" s="40"/>
      <c r="AA245" s="40"/>
      <c r="AB245" s="40"/>
      <c r="AC245" s="40"/>
      <c r="AD245" s="40"/>
      <c r="AE245" s="40"/>
      <c r="AT245" s="19" t="s">
        <v>227</v>
      </c>
      <c r="AU245" s="19" t="s">
        <v>86</v>
      </c>
    </row>
    <row r="246" s="2" customFormat="1">
      <c r="A246" s="40"/>
      <c r="B246" s="41"/>
      <c r="C246" s="42"/>
      <c r="D246" s="234" t="s">
        <v>229</v>
      </c>
      <c r="E246" s="42"/>
      <c r="F246" s="235" t="s">
        <v>428</v>
      </c>
      <c r="G246" s="42"/>
      <c r="H246" s="42"/>
      <c r="I246" s="231"/>
      <c r="J246" s="42"/>
      <c r="K246" s="42"/>
      <c r="L246" s="46"/>
      <c r="M246" s="232"/>
      <c r="N246" s="233"/>
      <c r="O246" s="86"/>
      <c r="P246" s="86"/>
      <c r="Q246" s="86"/>
      <c r="R246" s="86"/>
      <c r="S246" s="86"/>
      <c r="T246" s="87"/>
      <c r="U246" s="40"/>
      <c r="V246" s="40"/>
      <c r="W246" s="40"/>
      <c r="X246" s="40"/>
      <c r="Y246" s="40"/>
      <c r="Z246" s="40"/>
      <c r="AA246" s="40"/>
      <c r="AB246" s="40"/>
      <c r="AC246" s="40"/>
      <c r="AD246" s="40"/>
      <c r="AE246" s="40"/>
      <c r="AT246" s="19" t="s">
        <v>229</v>
      </c>
      <c r="AU246" s="19" t="s">
        <v>86</v>
      </c>
    </row>
    <row r="247" s="2" customFormat="1">
      <c r="A247" s="40"/>
      <c r="B247" s="41"/>
      <c r="C247" s="42"/>
      <c r="D247" s="229" t="s">
        <v>275</v>
      </c>
      <c r="E247" s="42"/>
      <c r="F247" s="268" t="s">
        <v>429</v>
      </c>
      <c r="G247" s="42"/>
      <c r="H247" s="42"/>
      <c r="I247" s="231"/>
      <c r="J247" s="42"/>
      <c r="K247" s="42"/>
      <c r="L247" s="46"/>
      <c r="M247" s="232"/>
      <c r="N247" s="233"/>
      <c r="O247" s="86"/>
      <c r="P247" s="86"/>
      <c r="Q247" s="86"/>
      <c r="R247" s="86"/>
      <c r="S247" s="86"/>
      <c r="T247" s="87"/>
      <c r="U247" s="40"/>
      <c r="V247" s="40"/>
      <c r="W247" s="40"/>
      <c r="X247" s="40"/>
      <c r="Y247" s="40"/>
      <c r="Z247" s="40"/>
      <c r="AA247" s="40"/>
      <c r="AB247" s="40"/>
      <c r="AC247" s="40"/>
      <c r="AD247" s="40"/>
      <c r="AE247" s="40"/>
      <c r="AT247" s="19" t="s">
        <v>275</v>
      </c>
      <c r="AU247" s="19" t="s">
        <v>86</v>
      </c>
    </row>
    <row r="248" s="13" customFormat="1">
      <c r="A248" s="13"/>
      <c r="B248" s="236"/>
      <c r="C248" s="237"/>
      <c r="D248" s="229" t="s">
        <v>231</v>
      </c>
      <c r="E248" s="238" t="s">
        <v>19</v>
      </c>
      <c r="F248" s="239" t="s">
        <v>430</v>
      </c>
      <c r="G248" s="237"/>
      <c r="H248" s="238" t="s">
        <v>19</v>
      </c>
      <c r="I248" s="240"/>
      <c r="J248" s="237"/>
      <c r="K248" s="237"/>
      <c r="L248" s="241"/>
      <c r="M248" s="242"/>
      <c r="N248" s="243"/>
      <c r="O248" s="243"/>
      <c r="P248" s="243"/>
      <c r="Q248" s="243"/>
      <c r="R248" s="243"/>
      <c r="S248" s="243"/>
      <c r="T248" s="244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45" t="s">
        <v>231</v>
      </c>
      <c r="AU248" s="245" t="s">
        <v>86</v>
      </c>
      <c r="AV248" s="13" t="s">
        <v>84</v>
      </c>
      <c r="AW248" s="13" t="s">
        <v>37</v>
      </c>
      <c r="AX248" s="13" t="s">
        <v>76</v>
      </c>
      <c r="AY248" s="245" t="s">
        <v>219</v>
      </c>
    </row>
    <row r="249" s="14" customFormat="1">
      <c r="A249" s="14"/>
      <c r="B249" s="246"/>
      <c r="C249" s="247"/>
      <c r="D249" s="229" t="s">
        <v>231</v>
      </c>
      <c r="E249" s="248" t="s">
        <v>19</v>
      </c>
      <c r="F249" s="249" t="s">
        <v>431</v>
      </c>
      <c r="G249" s="247"/>
      <c r="H249" s="250">
        <v>21.850000000000001</v>
      </c>
      <c r="I249" s="251"/>
      <c r="J249" s="247"/>
      <c r="K249" s="247"/>
      <c r="L249" s="252"/>
      <c r="M249" s="253"/>
      <c r="N249" s="254"/>
      <c r="O249" s="254"/>
      <c r="P249" s="254"/>
      <c r="Q249" s="254"/>
      <c r="R249" s="254"/>
      <c r="S249" s="254"/>
      <c r="T249" s="255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56" t="s">
        <v>231</v>
      </c>
      <c r="AU249" s="256" t="s">
        <v>86</v>
      </c>
      <c r="AV249" s="14" t="s">
        <v>86</v>
      </c>
      <c r="AW249" s="14" t="s">
        <v>37</v>
      </c>
      <c r="AX249" s="14" t="s">
        <v>84</v>
      </c>
      <c r="AY249" s="256" t="s">
        <v>219</v>
      </c>
    </row>
    <row r="250" s="2" customFormat="1" ht="16.5" customHeight="1">
      <c r="A250" s="40"/>
      <c r="B250" s="41"/>
      <c r="C250" s="216" t="s">
        <v>432</v>
      </c>
      <c r="D250" s="216" t="s">
        <v>221</v>
      </c>
      <c r="E250" s="217" t="s">
        <v>433</v>
      </c>
      <c r="F250" s="218" t="s">
        <v>434</v>
      </c>
      <c r="G250" s="219" t="s">
        <v>420</v>
      </c>
      <c r="H250" s="220">
        <v>1</v>
      </c>
      <c r="I250" s="221"/>
      <c r="J250" s="222">
        <f>ROUND(I250*H250,2)</f>
        <v>0</v>
      </c>
      <c r="K250" s="218" t="s">
        <v>19</v>
      </c>
      <c r="L250" s="46"/>
      <c r="M250" s="223" t="s">
        <v>19</v>
      </c>
      <c r="N250" s="224" t="s">
        <v>47</v>
      </c>
      <c r="O250" s="86"/>
      <c r="P250" s="225">
        <f>O250*H250</f>
        <v>0</v>
      </c>
      <c r="Q250" s="225">
        <v>0.00029</v>
      </c>
      <c r="R250" s="225">
        <f>Q250*H250</f>
        <v>0.00029</v>
      </c>
      <c r="S250" s="225">
        <v>0</v>
      </c>
      <c r="T250" s="226">
        <f>S250*H250</f>
        <v>0</v>
      </c>
      <c r="U250" s="40"/>
      <c r="V250" s="40"/>
      <c r="W250" s="40"/>
      <c r="X250" s="40"/>
      <c r="Y250" s="40"/>
      <c r="Z250" s="40"/>
      <c r="AA250" s="40"/>
      <c r="AB250" s="40"/>
      <c r="AC250" s="40"/>
      <c r="AD250" s="40"/>
      <c r="AE250" s="40"/>
      <c r="AR250" s="227" t="s">
        <v>225</v>
      </c>
      <c r="AT250" s="227" t="s">
        <v>221</v>
      </c>
      <c r="AU250" s="227" t="s">
        <v>86</v>
      </c>
      <c r="AY250" s="19" t="s">
        <v>219</v>
      </c>
      <c r="BE250" s="228">
        <f>IF(N250="základní",J250,0)</f>
        <v>0</v>
      </c>
      <c r="BF250" s="228">
        <f>IF(N250="snížená",J250,0)</f>
        <v>0</v>
      </c>
      <c r="BG250" s="228">
        <f>IF(N250="zákl. přenesená",J250,0)</f>
        <v>0</v>
      </c>
      <c r="BH250" s="228">
        <f>IF(N250="sníž. přenesená",J250,0)</f>
        <v>0</v>
      </c>
      <c r="BI250" s="228">
        <f>IF(N250="nulová",J250,0)</f>
        <v>0</v>
      </c>
      <c r="BJ250" s="19" t="s">
        <v>84</v>
      </c>
      <c r="BK250" s="228">
        <f>ROUND(I250*H250,2)</f>
        <v>0</v>
      </c>
      <c r="BL250" s="19" t="s">
        <v>225</v>
      </c>
      <c r="BM250" s="227" t="s">
        <v>435</v>
      </c>
    </row>
    <row r="251" s="2" customFormat="1">
      <c r="A251" s="40"/>
      <c r="B251" s="41"/>
      <c r="C251" s="42"/>
      <c r="D251" s="229" t="s">
        <v>227</v>
      </c>
      <c r="E251" s="42"/>
      <c r="F251" s="230" t="s">
        <v>436</v>
      </c>
      <c r="G251" s="42"/>
      <c r="H251" s="42"/>
      <c r="I251" s="231"/>
      <c r="J251" s="42"/>
      <c r="K251" s="42"/>
      <c r="L251" s="46"/>
      <c r="M251" s="232"/>
      <c r="N251" s="233"/>
      <c r="O251" s="86"/>
      <c r="P251" s="86"/>
      <c r="Q251" s="86"/>
      <c r="R251" s="86"/>
      <c r="S251" s="86"/>
      <c r="T251" s="87"/>
      <c r="U251" s="40"/>
      <c r="V251" s="40"/>
      <c r="W251" s="40"/>
      <c r="X251" s="40"/>
      <c r="Y251" s="40"/>
      <c r="Z251" s="40"/>
      <c r="AA251" s="40"/>
      <c r="AB251" s="40"/>
      <c r="AC251" s="40"/>
      <c r="AD251" s="40"/>
      <c r="AE251" s="40"/>
      <c r="AT251" s="19" t="s">
        <v>227</v>
      </c>
      <c r="AU251" s="19" t="s">
        <v>86</v>
      </c>
    </row>
    <row r="252" s="12" customFormat="1" ht="22.8" customHeight="1">
      <c r="A252" s="12"/>
      <c r="B252" s="200"/>
      <c r="C252" s="201"/>
      <c r="D252" s="202" t="s">
        <v>75</v>
      </c>
      <c r="E252" s="214" t="s">
        <v>437</v>
      </c>
      <c r="F252" s="214" t="s">
        <v>438</v>
      </c>
      <c r="G252" s="201"/>
      <c r="H252" s="201"/>
      <c r="I252" s="204"/>
      <c r="J252" s="215">
        <f>BK252</f>
        <v>0</v>
      </c>
      <c r="K252" s="201"/>
      <c r="L252" s="206"/>
      <c r="M252" s="207"/>
      <c r="N252" s="208"/>
      <c r="O252" s="208"/>
      <c r="P252" s="209">
        <f>SUM(P253:P289)</f>
        <v>0</v>
      </c>
      <c r="Q252" s="208"/>
      <c r="R252" s="209">
        <f>SUM(R253:R289)</f>
        <v>0</v>
      </c>
      <c r="S252" s="208"/>
      <c r="T252" s="210">
        <f>SUM(T253:T289)</f>
        <v>0</v>
      </c>
      <c r="U252" s="12"/>
      <c r="V252" s="12"/>
      <c r="W252" s="12"/>
      <c r="X252" s="12"/>
      <c r="Y252" s="12"/>
      <c r="Z252" s="12"/>
      <c r="AA252" s="12"/>
      <c r="AB252" s="12"/>
      <c r="AC252" s="12"/>
      <c r="AD252" s="12"/>
      <c r="AE252" s="12"/>
      <c r="AR252" s="211" t="s">
        <v>84</v>
      </c>
      <c r="AT252" s="212" t="s">
        <v>75</v>
      </c>
      <c r="AU252" s="212" t="s">
        <v>84</v>
      </c>
      <c r="AY252" s="211" t="s">
        <v>219</v>
      </c>
      <c r="BK252" s="213">
        <f>SUM(BK253:BK289)</f>
        <v>0</v>
      </c>
    </row>
    <row r="253" s="2" customFormat="1" ht="16.5" customHeight="1">
      <c r="A253" s="40"/>
      <c r="B253" s="41"/>
      <c r="C253" s="216" t="s">
        <v>439</v>
      </c>
      <c r="D253" s="216" t="s">
        <v>221</v>
      </c>
      <c r="E253" s="217" t="s">
        <v>440</v>
      </c>
      <c r="F253" s="218" t="s">
        <v>441</v>
      </c>
      <c r="G253" s="219" t="s">
        <v>162</v>
      </c>
      <c r="H253" s="220">
        <v>751</v>
      </c>
      <c r="I253" s="221"/>
      <c r="J253" s="222">
        <f>ROUND(I253*H253,2)</f>
        <v>0</v>
      </c>
      <c r="K253" s="218" t="s">
        <v>19</v>
      </c>
      <c r="L253" s="46"/>
      <c r="M253" s="223" t="s">
        <v>19</v>
      </c>
      <c r="N253" s="224" t="s">
        <v>47</v>
      </c>
      <c r="O253" s="86"/>
      <c r="P253" s="225">
        <f>O253*H253</f>
        <v>0</v>
      </c>
      <c r="Q253" s="225">
        <v>0</v>
      </c>
      <c r="R253" s="225">
        <f>Q253*H253</f>
        <v>0</v>
      </c>
      <c r="S253" s="225">
        <v>0</v>
      </c>
      <c r="T253" s="226">
        <f>S253*H253</f>
        <v>0</v>
      </c>
      <c r="U253" s="40"/>
      <c r="V253" s="40"/>
      <c r="W253" s="40"/>
      <c r="X253" s="40"/>
      <c r="Y253" s="40"/>
      <c r="Z253" s="40"/>
      <c r="AA253" s="40"/>
      <c r="AB253" s="40"/>
      <c r="AC253" s="40"/>
      <c r="AD253" s="40"/>
      <c r="AE253" s="40"/>
      <c r="AR253" s="227" t="s">
        <v>225</v>
      </c>
      <c r="AT253" s="227" t="s">
        <v>221</v>
      </c>
      <c r="AU253" s="227" t="s">
        <v>86</v>
      </c>
      <c r="AY253" s="19" t="s">
        <v>219</v>
      </c>
      <c r="BE253" s="228">
        <f>IF(N253="základní",J253,0)</f>
        <v>0</v>
      </c>
      <c r="BF253" s="228">
        <f>IF(N253="snížená",J253,0)</f>
        <v>0</v>
      </c>
      <c r="BG253" s="228">
        <f>IF(N253="zákl. přenesená",J253,0)</f>
        <v>0</v>
      </c>
      <c r="BH253" s="228">
        <f>IF(N253="sníž. přenesená",J253,0)</f>
        <v>0</v>
      </c>
      <c r="BI253" s="228">
        <f>IF(N253="nulová",J253,0)</f>
        <v>0</v>
      </c>
      <c r="BJ253" s="19" t="s">
        <v>84</v>
      </c>
      <c r="BK253" s="228">
        <f>ROUND(I253*H253,2)</f>
        <v>0</v>
      </c>
      <c r="BL253" s="19" t="s">
        <v>225</v>
      </c>
      <c r="BM253" s="227" t="s">
        <v>442</v>
      </c>
    </row>
    <row r="254" s="2" customFormat="1">
      <c r="A254" s="40"/>
      <c r="B254" s="41"/>
      <c r="C254" s="42"/>
      <c r="D254" s="229" t="s">
        <v>227</v>
      </c>
      <c r="E254" s="42"/>
      <c r="F254" s="230" t="s">
        <v>441</v>
      </c>
      <c r="G254" s="42"/>
      <c r="H254" s="42"/>
      <c r="I254" s="231"/>
      <c r="J254" s="42"/>
      <c r="K254" s="42"/>
      <c r="L254" s="46"/>
      <c r="M254" s="232"/>
      <c r="N254" s="233"/>
      <c r="O254" s="86"/>
      <c r="P254" s="86"/>
      <c r="Q254" s="86"/>
      <c r="R254" s="86"/>
      <c r="S254" s="86"/>
      <c r="T254" s="87"/>
      <c r="U254" s="40"/>
      <c r="V254" s="40"/>
      <c r="W254" s="40"/>
      <c r="X254" s="40"/>
      <c r="Y254" s="40"/>
      <c r="Z254" s="40"/>
      <c r="AA254" s="40"/>
      <c r="AB254" s="40"/>
      <c r="AC254" s="40"/>
      <c r="AD254" s="40"/>
      <c r="AE254" s="40"/>
      <c r="AT254" s="19" t="s">
        <v>227</v>
      </c>
      <c r="AU254" s="19" t="s">
        <v>86</v>
      </c>
    </row>
    <row r="255" s="14" customFormat="1">
      <c r="A255" s="14"/>
      <c r="B255" s="246"/>
      <c r="C255" s="247"/>
      <c r="D255" s="229" t="s">
        <v>231</v>
      </c>
      <c r="E255" s="248" t="s">
        <v>19</v>
      </c>
      <c r="F255" s="249" t="s">
        <v>443</v>
      </c>
      <c r="G255" s="247"/>
      <c r="H255" s="250">
        <v>751</v>
      </c>
      <c r="I255" s="251"/>
      <c r="J255" s="247"/>
      <c r="K255" s="247"/>
      <c r="L255" s="252"/>
      <c r="M255" s="253"/>
      <c r="N255" s="254"/>
      <c r="O255" s="254"/>
      <c r="P255" s="254"/>
      <c r="Q255" s="254"/>
      <c r="R255" s="254"/>
      <c r="S255" s="254"/>
      <c r="T255" s="255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56" t="s">
        <v>231</v>
      </c>
      <c r="AU255" s="256" t="s">
        <v>86</v>
      </c>
      <c r="AV255" s="14" t="s">
        <v>86</v>
      </c>
      <c r="AW255" s="14" t="s">
        <v>37</v>
      </c>
      <c r="AX255" s="14" t="s">
        <v>84</v>
      </c>
      <c r="AY255" s="256" t="s">
        <v>219</v>
      </c>
    </row>
    <row r="256" s="2" customFormat="1" ht="16.5" customHeight="1">
      <c r="A256" s="40"/>
      <c r="B256" s="41"/>
      <c r="C256" s="216" t="s">
        <v>444</v>
      </c>
      <c r="D256" s="216" t="s">
        <v>221</v>
      </c>
      <c r="E256" s="217" t="s">
        <v>445</v>
      </c>
      <c r="F256" s="218" t="s">
        <v>446</v>
      </c>
      <c r="G256" s="219" t="s">
        <v>182</v>
      </c>
      <c r="H256" s="220">
        <v>0.751</v>
      </c>
      <c r="I256" s="221"/>
      <c r="J256" s="222">
        <f>ROUND(I256*H256,2)</f>
        <v>0</v>
      </c>
      <c r="K256" s="218" t="s">
        <v>19</v>
      </c>
      <c r="L256" s="46"/>
      <c r="M256" s="223" t="s">
        <v>19</v>
      </c>
      <c r="N256" s="224" t="s">
        <v>47</v>
      </c>
      <c r="O256" s="86"/>
      <c r="P256" s="225">
        <f>O256*H256</f>
        <v>0</v>
      </c>
      <c r="Q256" s="225">
        <v>0</v>
      </c>
      <c r="R256" s="225">
        <f>Q256*H256</f>
        <v>0</v>
      </c>
      <c r="S256" s="225">
        <v>0</v>
      </c>
      <c r="T256" s="226">
        <f>S256*H256</f>
        <v>0</v>
      </c>
      <c r="U256" s="40"/>
      <c r="V256" s="40"/>
      <c r="W256" s="40"/>
      <c r="X256" s="40"/>
      <c r="Y256" s="40"/>
      <c r="Z256" s="40"/>
      <c r="AA256" s="40"/>
      <c r="AB256" s="40"/>
      <c r="AC256" s="40"/>
      <c r="AD256" s="40"/>
      <c r="AE256" s="40"/>
      <c r="AR256" s="227" t="s">
        <v>225</v>
      </c>
      <c r="AT256" s="227" t="s">
        <v>221</v>
      </c>
      <c r="AU256" s="227" t="s">
        <v>86</v>
      </c>
      <c r="AY256" s="19" t="s">
        <v>219</v>
      </c>
      <c r="BE256" s="228">
        <f>IF(N256="základní",J256,0)</f>
        <v>0</v>
      </c>
      <c r="BF256" s="228">
        <f>IF(N256="snížená",J256,0)</f>
        <v>0</v>
      </c>
      <c r="BG256" s="228">
        <f>IF(N256="zákl. přenesená",J256,0)</f>
        <v>0</v>
      </c>
      <c r="BH256" s="228">
        <f>IF(N256="sníž. přenesená",J256,0)</f>
        <v>0</v>
      </c>
      <c r="BI256" s="228">
        <f>IF(N256="nulová",J256,0)</f>
        <v>0</v>
      </c>
      <c r="BJ256" s="19" t="s">
        <v>84</v>
      </c>
      <c r="BK256" s="228">
        <f>ROUND(I256*H256,2)</f>
        <v>0</v>
      </c>
      <c r="BL256" s="19" t="s">
        <v>225</v>
      </c>
      <c r="BM256" s="227" t="s">
        <v>447</v>
      </c>
    </row>
    <row r="257" s="2" customFormat="1">
      <c r="A257" s="40"/>
      <c r="B257" s="41"/>
      <c r="C257" s="42"/>
      <c r="D257" s="229" t="s">
        <v>227</v>
      </c>
      <c r="E257" s="42"/>
      <c r="F257" s="230" t="s">
        <v>448</v>
      </c>
      <c r="G257" s="42"/>
      <c r="H257" s="42"/>
      <c r="I257" s="231"/>
      <c r="J257" s="42"/>
      <c r="K257" s="42"/>
      <c r="L257" s="46"/>
      <c r="M257" s="232"/>
      <c r="N257" s="233"/>
      <c r="O257" s="86"/>
      <c r="P257" s="86"/>
      <c r="Q257" s="86"/>
      <c r="R257" s="86"/>
      <c r="S257" s="86"/>
      <c r="T257" s="87"/>
      <c r="U257" s="40"/>
      <c r="V257" s="40"/>
      <c r="W257" s="40"/>
      <c r="X257" s="40"/>
      <c r="Y257" s="40"/>
      <c r="Z257" s="40"/>
      <c r="AA257" s="40"/>
      <c r="AB257" s="40"/>
      <c r="AC257" s="40"/>
      <c r="AD257" s="40"/>
      <c r="AE257" s="40"/>
      <c r="AT257" s="19" t="s">
        <v>227</v>
      </c>
      <c r="AU257" s="19" t="s">
        <v>86</v>
      </c>
    </row>
    <row r="258" s="14" customFormat="1">
      <c r="A258" s="14"/>
      <c r="B258" s="246"/>
      <c r="C258" s="247"/>
      <c r="D258" s="229" t="s">
        <v>231</v>
      </c>
      <c r="E258" s="248" t="s">
        <v>19</v>
      </c>
      <c r="F258" s="249" t="s">
        <v>449</v>
      </c>
      <c r="G258" s="247"/>
      <c r="H258" s="250">
        <v>0.39900000000000002</v>
      </c>
      <c r="I258" s="251"/>
      <c r="J258" s="247"/>
      <c r="K258" s="247"/>
      <c r="L258" s="252"/>
      <c r="M258" s="253"/>
      <c r="N258" s="254"/>
      <c r="O258" s="254"/>
      <c r="P258" s="254"/>
      <c r="Q258" s="254"/>
      <c r="R258" s="254"/>
      <c r="S258" s="254"/>
      <c r="T258" s="255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256" t="s">
        <v>231</v>
      </c>
      <c r="AU258" s="256" t="s">
        <v>86</v>
      </c>
      <c r="AV258" s="14" t="s">
        <v>86</v>
      </c>
      <c r="AW258" s="14" t="s">
        <v>37</v>
      </c>
      <c r="AX258" s="14" t="s">
        <v>76</v>
      </c>
      <c r="AY258" s="256" t="s">
        <v>219</v>
      </c>
    </row>
    <row r="259" s="14" customFormat="1">
      <c r="A259" s="14"/>
      <c r="B259" s="246"/>
      <c r="C259" s="247"/>
      <c r="D259" s="229" t="s">
        <v>231</v>
      </c>
      <c r="E259" s="248" t="s">
        <v>19</v>
      </c>
      <c r="F259" s="249" t="s">
        <v>450</v>
      </c>
      <c r="G259" s="247"/>
      <c r="H259" s="250">
        <v>0.35199999999999998</v>
      </c>
      <c r="I259" s="251"/>
      <c r="J259" s="247"/>
      <c r="K259" s="247"/>
      <c r="L259" s="252"/>
      <c r="M259" s="253"/>
      <c r="N259" s="254"/>
      <c r="O259" s="254"/>
      <c r="P259" s="254"/>
      <c r="Q259" s="254"/>
      <c r="R259" s="254"/>
      <c r="S259" s="254"/>
      <c r="T259" s="255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56" t="s">
        <v>231</v>
      </c>
      <c r="AU259" s="256" t="s">
        <v>86</v>
      </c>
      <c r="AV259" s="14" t="s">
        <v>86</v>
      </c>
      <c r="AW259" s="14" t="s">
        <v>37</v>
      </c>
      <c r="AX259" s="14" t="s">
        <v>76</v>
      </c>
      <c r="AY259" s="256" t="s">
        <v>219</v>
      </c>
    </row>
    <row r="260" s="15" customFormat="1">
      <c r="A260" s="15"/>
      <c r="B260" s="257"/>
      <c r="C260" s="258"/>
      <c r="D260" s="229" t="s">
        <v>231</v>
      </c>
      <c r="E260" s="259" t="s">
        <v>180</v>
      </c>
      <c r="F260" s="260" t="s">
        <v>236</v>
      </c>
      <c r="G260" s="258"/>
      <c r="H260" s="261">
        <v>0.751</v>
      </c>
      <c r="I260" s="262"/>
      <c r="J260" s="258"/>
      <c r="K260" s="258"/>
      <c r="L260" s="263"/>
      <c r="M260" s="264"/>
      <c r="N260" s="265"/>
      <c r="O260" s="265"/>
      <c r="P260" s="265"/>
      <c r="Q260" s="265"/>
      <c r="R260" s="265"/>
      <c r="S260" s="265"/>
      <c r="T260" s="266"/>
      <c r="U260" s="15"/>
      <c r="V260" s="15"/>
      <c r="W260" s="15"/>
      <c r="X260" s="15"/>
      <c r="Y260" s="15"/>
      <c r="Z260" s="15"/>
      <c r="AA260" s="15"/>
      <c r="AB260" s="15"/>
      <c r="AC260" s="15"/>
      <c r="AD260" s="15"/>
      <c r="AE260" s="15"/>
      <c r="AT260" s="267" t="s">
        <v>231</v>
      </c>
      <c r="AU260" s="267" t="s">
        <v>86</v>
      </c>
      <c r="AV260" s="15" t="s">
        <v>225</v>
      </c>
      <c r="AW260" s="15" t="s">
        <v>37</v>
      </c>
      <c r="AX260" s="15" t="s">
        <v>84</v>
      </c>
      <c r="AY260" s="267" t="s">
        <v>219</v>
      </c>
    </row>
    <row r="261" s="2" customFormat="1" ht="16.5" customHeight="1">
      <c r="A261" s="40"/>
      <c r="B261" s="41"/>
      <c r="C261" s="216" t="s">
        <v>451</v>
      </c>
      <c r="D261" s="216" t="s">
        <v>221</v>
      </c>
      <c r="E261" s="217" t="s">
        <v>452</v>
      </c>
      <c r="F261" s="218" t="s">
        <v>453</v>
      </c>
      <c r="G261" s="219" t="s">
        <v>182</v>
      </c>
      <c r="H261" s="220">
        <v>1523.903</v>
      </c>
      <c r="I261" s="221"/>
      <c r="J261" s="222">
        <f>ROUND(I261*H261,2)</f>
        <v>0</v>
      </c>
      <c r="K261" s="218" t="s">
        <v>224</v>
      </c>
      <c r="L261" s="46"/>
      <c r="M261" s="223" t="s">
        <v>19</v>
      </c>
      <c r="N261" s="224" t="s">
        <v>47</v>
      </c>
      <c r="O261" s="86"/>
      <c r="P261" s="225">
        <f>O261*H261</f>
        <v>0</v>
      </c>
      <c r="Q261" s="225">
        <v>0</v>
      </c>
      <c r="R261" s="225">
        <f>Q261*H261</f>
        <v>0</v>
      </c>
      <c r="S261" s="225">
        <v>0</v>
      </c>
      <c r="T261" s="226">
        <f>S261*H261</f>
        <v>0</v>
      </c>
      <c r="U261" s="40"/>
      <c r="V261" s="40"/>
      <c r="W261" s="40"/>
      <c r="X261" s="40"/>
      <c r="Y261" s="40"/>
      <c r="Z261" s="40"/>
      <c r="AA261" s="40"/>
      <c r="AB261" s="40"/>
      <c r="AC261" s="40"/>
      <c r="AD261" s="40"/>
      <c r="AE261" s="40"/>
      <c r="AR261" s="227" t="s">
        <v>225</v>
      </c>
      <c r="AT261" s="227" t="s">
        <v>221</v>
      </c>
      <c r="AU261" s="227" t="s">
        <v>86</v>
      </c>
      <c r="AY261" s="19" t="s">
        <v>219</v>
      </c>
      <c r="BE261" s="228">
        <f>IF(N261="základní",J261,0)</f>
        <v>0</v>
      </c>
      <c r="BF261" s="228">
        <f>IF(N261="snížená",J261,0)</f>
        <v>0</v>
      </c>
      <c r="BG261" s="228">
        <f>IF(N261="zákl. přenesená",J261,0)</f>
        <v>0</v>
      </c>
      <c r="BH261" s="228">
        <f>IF(N261="sníž. přenesená",J261,0)</f>
        <v>0</v>
      </c>
      <c r="BI261" s="228">
        <f>IF(N261="nulová",J261,0)</f>
        <v>0</v>
      </c>
      <c r="BJ261" s="19" t="s">
        <v>84</v>
      </c>
      <c r="BK261" s="228">
        <f>ROUND(I261*H261,2)</f>
        <v>0</v>
      </c>
      <c r="BL261" s="19" t="s">
        <v>225</v>
      </c>
      <c r="BM261" s="227" t="s">
        <v>454</v>
      </c>
    </row>
    <row r="262" s="2" customFormat="1">
      <c r="A262" s="40"/>
      <c r="B262" s="41"/>
      <c r="C262" s="42"/>
      <c r="D262" s="229" t="s">
        <v>227</v>
      </c>
      <c r="E262" s="42"/>
      <c r="F262" s="230" t="s">
        <v>455</v>
      </c>
      <c r="G262" s="42"/>
      <c r="H262" s="42"/>
      <c r="I262" s="231"/>
      <c r="J262" s="42"/>
      <c r="K262" s="42"/>
      <c r="L262" s="46"/>
      <c r="M262" s="232"/>
      <c r="N262" s="233"/>
      <c r="O262" s="86"/>
      <c r="P262" s="86"/>
      <c r="Q262" s="86"/>
      <c r="R262" s="86"/>
      <c r="S262" s="86"/>
      <c r="T262" s="87"/>
      <c r="U262" s="40"/>
      <c r="V262" s="40"/>
      <c r="W262" s="40"/>
      <c r="X262" s="40"/>
      <c r="Y262" s="40"/>
      <c r="Z262" s="40"/>
      <c r="AA262" s="40"/>
      <c r="AB262" s="40"/>
      <c r="AC262" s="40"/>
      <c r="AD262" s="40"/>
      <c r="AE262" s="40"/>
      <c r="AT262" s="19" t="s">
        <v>227</v>
      </c>
      <c r="AU262" s="19" t="s">
        <v>86</v>
      </c>
    </row>
    <row r="263" s="2" customFormat="1">
      <c r="A263" s="40"/>
      <c r="B263" s="41"/>
      <c r="C263" s="42"/>
      <c r="D263" s="234" t="s">
        <v>229</v>
      </c>
      <c r="E263" s="42"/>
      <c r="F263" s="235" t="s">
        <v>456</v>
      </c>
      <c r="G263" s="42"/>
      <c r="H263" s="42"/>
      <c r="I263" s="231"/>
      <c r="J263" s="42"/>
      <c r="K263" s="42"/>
      <c r="L263" s="46"/>
      <c r="M263" s="232"/>
      <c r="N263" s="233"/>
      <c r="O263" s="86"/>
      <c r="P263" s="86"/>
      <c r="Q263" s="86"/>
      <c r="R263" s="86"/>
      <c r="S263" s="86"/>
      <c r="T263" s="87"/>
      <c r="U263" s="40"/>
      <c r="V263" s="40"/>
      <c r="W263" s="40"/>
      <c r="X263" s="40"/>
      <c r="Y263" s="40"/>
      <c r="Z263" s="40"/>
      <c r="AA263" s="40"/>
      <c r="AB263" s="40"/>
      <c r="AC263" s="40"/>
      <c r="AD263" s="40"/>
      <c r="AE263" s="40"/>
      <c r="AT263" s="19" t="s">
        <v>229</v>
      </c>
      <c r="AU263" s="19" t="s">
        <v>86</v>
      </c>
    </row>
    <row r="264" s="2" customFormat="1" ht="16.5" customHeight="1">
      <c r="A264" s="40"/>
      <c r="B264" s="41"/>
      <c r="C264" s="216" t="s">
        <v>457</v>
      </c>
      <c r="D264" s="216" t="s">
        <v>221</v>
      </c>
      <c r="E264" s="217" t="s">
        <v>458</v>
      </c>
      <c r="F264" s="218" t="s">
        <v>459</v>
      </c>
      <c r="G264" s="219" t="s">
        <v>182</v>
      </c>
      <c r="H264" s="220">
        <v>28954.156999999999</v>
      </c>
      <c r="I264" s="221"/>
      <c r="J264" s="222">
        <f>ROUND(I264*H264,2)</f>
        <v>0</v>
      </c>
      <c r="K264" s="218" t="s">
        <v>224</v>
      </c>
      <c r="L264" s="46"/>
      <c r="M264" s="223" t="s">
        <v>19</v>
      </c>
      <c r="N264" s="224" t="s">
        <v>47</v>
      </c>
      <c r="O264" s="86"/>
      <c r="P264" s="225">
        <f>O264*H264</f>
        <v>0</v>
      </c>
      <c r="Q264" s="225">
        <v>0</v>
      </c>
      <c r="R264" s="225">
        <f>Q264*H264</f>
        <v>0</v>
      </c>
      <c r="S264" s="225">
        <v>0</v>
      </c>
      <c r="T264" s="226">
        <f>S264*H264</f>
        <v>0</v>
      </c>
      <c r="U264" s="40"/>
      <c r="V264" s="40"/>
      <c r="W264" s="40"/>
      <c r="X264" s="40"/>
      <c r="Y264" s="40"/>
      <c r="Z264" s="40"/>
      <c r="AA264" s="40"/>
      <c r="AB264" s="40"/>
      <c r="AC264" s="40"/>
      <c r="AD264" s="40"/>
      <c r="AE264" s="40"/>
      <c r="AR264" s="227" t="s">
        <v>225</v>
      </c>
      <c r="AT264" s="227" t="s">
        <v>221</v>
      </c>
      <c r="AU264" s="227" t="s">
        <v>86</v>
      </c>
      <c r="AY264" s="19" t="s">
        <v>219</v>
      </c>
      <c r="BE264" s="228">
        <f>IF(N264="základní",J264,0)</f>
        <v>0</v>
      </c>
      <c r="BF264" s="228">
        <f>IF(N264="snížená",J264,0)</f>
        <v>0</v>
      </c>
      <c r="BG264" s="228">
        <f>IF(N264="zákl. přenesená",J264,0)</f>
        <v>0</v>
      </c>
      <c r="BH264" s="228">
        <f>IF(N264="sníž. přenesená",J264,0)</f>
        <v>0</v>
      </c>
      <c r="BI264" s="228">
        <f>IF(N264="nulová",J264,0)</f>
        <v>0</v>
      </c>
      <c r="BJ264" s="19" t="s">
        <v>84</v>
      </c>
      <c r="BK264" s="228">
        <f>ROUND(I264*H264,2)</f>
        <v>0</v>
      </c>
      <c r="BL264" s="19" t="s">
        <v>225</v>
      </c>
      <c r="BM264" s="227" t="s">
        <v>460</v>
      </c>
    </row>
    <row r="265" s="2" customFormat="1">
      <c r="A265" s="40"/>
      <c r="B265" s="41"/>
      <c r="C265" s="42"/>
      <c r="D265" s="229" t="s">
        <v>227</v>
      </c>
      <c r="E265" s="42"/>
      <c r="F265" s="230" t="s">
        <v>461</v>
      </c>
      <c r="G265" s="42"/>
      <c r="H265" s="42"/>
      <c r="I265" s="231"/>
      <c r="J265" s="42"/>
      <c r="K265" s="42"/>
      <c r="L265" s="46"/>
      <c r="M265" s="232"/>
      <c r="N265" s="233"/>
      <c r="O265" s="86"/>
      <c r="P265" s="86"/>
      <c r="Q265" s="86"/>
      <c r="R265" s="86"/>
      <c r="S265" s="86"/>
      <c r="T265" s="87"/>
      <c r="U265" s="40"/>
      <c r="V265" s="40"/>
      <c r="W265" s="40"/>
      <c r="X265" s="40"/>
      <c r="Y265" s="40"/>
      <c r="Z265" s="40"/>
      <c r="AA265" s="40"/>
      <c r="AB265" s="40"/>
      <c r="AC265" s="40"/>
      <c r="AD265" s="40"/>
      <c r="AE265" s="40"/>
      <c r="AT265" s="19" t="s">
        <v>227</v>
      </c>
      <c r="AU265" s="19" t="s">
        <v>86</v>
      </c>
    </row>
    <row r="266" s="2" customFormat="1">
      <c r="A266" s="40"/>
      <c r="B266" s="41"/>
      <c r="C266" s="42"/>
      <c r="D266" s="234" t="s">
        <v>229</v>
      </c>
      <c r="E266" s="42"/>
      <c r="F266" s="235" t="s">
        <v>462</v>
      </c>
      <c r="G266" s="42"/>
      <c r="H266" s="42"/>
      <c r="I266" s="231"/>
      <c r="J266" s="42"/>
      <c r="K266" s="42"/>
      <c r="L266" s="46"/>
      <c r="M266" s="232"/>
      <c r="N266" s="233"/>
      <c r="O266" s="86"/>
      <c r="P266" s="86"/>
      <c r="Q266" s="86"/>
      <c r="R266" s="86"/>
      <c r="S266" s="86"/>
      <c r="T266" s="87"/>
      <c r="U266" s="40"/>
      <c r="V266" s="40"/>
      <c r="W266" s="40"/>
      <c r="X266" s="40"/>
      <c r="Y266" s="40"/>
      <c r="Z266" s="40"/>
      <c r="AA266" s="40"/>
      <c r="AB266" s="40"/>
      <c r="AC266" s="40"/>
      <c r="AD266" s="40"/>
      <c r="AE266" s="40"/>
      <c r="AT266" s="19" t="s">
        <v>229</v>
      </c>
      <c r="AU266" s="19" t="s">
        <v>86</v>
      </c>
    </row>
    <row r="267" s="14" customFormat="1">
      <c r="A267" s="14"/>
      <c r="B267" s="246"/>
      <c r="C267" s="247"/>
      <c r="D267" s="229" t="s">
        <v>231</v>
      </c>
      <c r="E267" s="247"/>
      <c r="F267" s="249" t="s">
        <v>463</v>
      </c>
      <c r="G267" s="247"/>
      <c r="H267" s="250">
        <v>28954.156999999999</v>
      </c>
      <c r="I267" s="251"/>
      <c r="J267" s="247"/>
      <c r="K267" s="247"/>
      <c r="L267" s="252"/>
      <c r="M267" s="253"/>
      <c r="N267" s="254"/>
      <c r="O267" s="254"/>
      <c r="P267" s="254"/>
      <c r="Q267" s="254"/>
      <c r="R267" s="254"/>
      <c r="S267" s="254"/>
      <c r="T267" s="255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56" t="s">
        <v>231</v>
      </c>
      <c r="AU267" s="256" t="s">
        <v>86</v>
      </c>
      <c r="AV267" s="14" t="s">
        <v>86</v>
      </c>
      <c r="AW267" s="14" t="s">
        <v>4</v>
      </c>
      <c r="AX267" s="14" t="s">
        <v>84</v>
      </c>
      <c r="AY267" s="256" t="s">
        <v>219</v>
      </c>
    </row>
    <row r="268" s="2" customFormat="1" ht="24.15" customHeight="1">
      <c r="A268" s="40"/>
      <c r="B268" s="41"/>
      <c r="C268" s="216" t="s">
        <v>464</v>
      </c>
      <c r="D268" s="216" t="s">
        <v>221</v>
      </c>
      <c r="E268" s="217" t="s">
        <v>465</v>
      </c>
      <c r="F268" s="218" t="s">
        <v>466</v>
      </c>
      <c r="G268" s="219" t="s">
        <v>182</v>
      </c>
      <c r="H268" s="220">
        <v>435.74099999999999</v>
      </c>
      <c r="I268" s="221"/>
      <c r="J268" s="222">
        <f>ROUND(I268*H268,2)</f>
        <v>0</v>
      </c>
      <c r="K268" s="218" t="s">
        <v>224</v>
      </c>
      <c r="L268" s="46"/>
      <c r="M268" s="223" t="s">
        <v>19</v>
      </c>
      <c r="N268" s="224" t="s">
        <v>47</v>
      </c>
      <c r="O268" s="86"/>
      <c r="P268" s="225">
        <f>O268*H268</f>
        <v>0</v>
      </c>
      <c r="Q268" s="225">
        <v>0</v>
      </c>
      <c r="R268" s="225">
        <f>Q268*H268</f>
        <v>0</v>
      </c>
      <c r="S268" s="225">
        <v>0</v>
      </c>
      <c r="T268" s="226">
        <f>S268*H268</f>
        <v>0</v>
      </c>
      <c r="U268" s="40"/>
      <c r="V268" s="40"/>
      <c r="W268" s="40"/>
      <c r="X268" s="40"/>
      <c r="Y268" s="40"/>
      <c r="Z268" s="40"/>
      <c r="AA268" s="40"/>
      <c r="AB268" s="40"/>
      <c r="AC268" s="40"/>
      <c r="AD268" s="40"/>
      <c r="AE268" s="40"/>
      <c r="AR268" s="227" t="s">
        <v>225</v>
      </c>
      <c r="AT268" s="227" t="s">
        <v>221</v>
      </c>
      <c r="AU268" s="227" t="s">
        <v>86</v>
      </c>
      <c r="AY268" s="19" t="s">
        <v>219</v>
      </c>
      <c r="BE268" s="228">
        <f>IF(N268="základní",J268,0)</f>
        <v>0</v>
      </c>
      <c r="BF268" s="228">
        <f>IF(N268="snížená",J268,0)</f>
        <v>0</v>
      </c>
      <c r="BG268" s="228">
        <f>IF(N268="zákl. přenesená",J268,0)</f>
        <v>0</v>
      </c>
      <c r="BH268" s="228">
        <f>IF(N268="sníž. přenesená",J268,0)</f>
        <v>0</v>
      </c>
      <c r="BI268" s="228">
        <f>IF(N268="nulová",J268,0)</f>
        <v>0</v>
      </c>
      <c r="BJ268" s="19" t="s">
        <v>84</v>
      </c>
      <c r="BK268" s="228">
        <f>ROUND(I268*H268,2)</f>
        <v>0</v>
      </c>
      <c r="BL268" s="19" t="s">
        <v>225</v>
      </c>
      <c r="BM268" s="227" t="s">
        <v>467</v>
      </c>
    </row>
    <row r="269" s="2" customFormat="1">
      <c r="A269" s="40"/>
      <c r="B269" s="41"/>
      <c r="C269" s="42"/>
      <c r="D269" s="229" t="s">
        <v>227</v>
      </c>
      <c r="E269" s="42"/>
      <c r="F269" s="230" t="s">
        <v>468</v>
      </c>
      <c r="G269" s="42"/>
      <c r="H269" s="42"/>
      <c r="I269" s="231"/>
      <c r="J269" s="42"/>
      <c r="K269" s="42"/>
      <c r="L269" s="46"/>
      <c r="M269" s="232"/>
      <c r="N269" s="233"/>
      <c r="O269" s="86"/>
      <c r="P269" s="86"/>
      <c r="Q269" s="86"/>
      <c r="R269" s="86"/>
      <c r="S269" s="86"/>
      <c r="T269" s="87"/>
      <c r="U269" s="40"/>
      <c r="V269" s="40"/>
      <c r="W269" s="40"/>
      <c r="X269" s="40"/>
      <c r="Y269" s="40"/>
      <c r="Z269" s="40"/>
      <c r="AA269" s="40"/>
      <c r="AB269" s="40"/>
      <c r="AC269" s="40"/>
      <c r="AD269" s="40"/>
      <c r="AE269" s="40"/>
      <c r="AT269" s="19" t="s">
        <v>227</v>
      </c>
      <c r="AU269" s="19" t="s">
        <v>86</v>
      </c>
    </row>
    <row r="270" s="2" customFormat="1">
      <c r="A270" s="40"/>
      <c r="B270" s="41"/>
      <c r="C270" s="42"/>
      <c r="D270" s="234" t="s">
        <v>229</v>
      </c>
      <c r="E270" s="42"/>
      <c r="F270" s="235" t="s">
        <v>469</v>
      </c>
      <c r="G270" s="42"/>
      <c r="H270" s="42"/>
      <c r="I270" s="231"/>
      <c r="J270" s="42"/>
      <c r="K270" s="42"/>
      <c r="L270" s="46"/>
      <c r="M270" s="232"/>
      <c r="N270" s="233"/>
      <c r="O270" s="86"/>
      <c r="P270" s="86"/>
      <c r="Q270" s="86"/>
      <c r="R270" s="86"/>
      <c r="S270" s="86"/>
      <c r="T270" s="87"/>
      <c r="U270" s="40"/>
      <c r="V270" s="40"/>
      <c r="W270" s="40"/>
      <c r="X270" s="40"/>
      <c r="Y270" s="40"/>
      <c r="Z270" s="40"/>
      <c r="AA270" s="40"/>
      <c r="AB270" s="40"/>
      <c r="AC270" s="40"/>
      <c r="AD270" s="40"/>
      <c r="AE270" s="40"/>
      <c r="AT270" s="19" t="s">
        <v>229</v>
      </c>
      <c r="AU270" s="19" t="s">
        <v>86</v>
      </c>
    </row>
    <row r="271" s="14" customFormat="1">
      <c r="A271" s="14"/>
      <c r="B271" s="246"/>
      <c r="C271" s="247"/>
      <c r="D271" s="229" t="s">
        <v>231</v>
      </c>
      <c r="E271" s="248" t="s">
        <v>19</v>
      </c>
      <c r="F271" s="249" t="s">
        <v>470</v>
      </c>
      <c r="G271" s="247"/>
      <c r="H271" s="250">
        <v>25.850999999999999</v>
      </c>
      <c r="I271" s="251"/>
      <c r="J271" s="247"/>
      <c r="K271" s="247"/>
      <c r="L271" s="252"/>
      <c r="M271" s="253"/>
      <c r="N271" s="254"/>
      <c r="O271" s="254"/>
      <c r="P271" s="254"/>
      <c r="Q271" s="254"/>
      <c r="R271" s="254"/>
      <c r="S271" s="254"/>
      <c r="T271" s="255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T271" s="256" t="s">
        <v>231</v>
      </c>
      <c r="AU271" s="256" t="s">
        <v>86</v>
      </c>
      <c r="AV271" s="14" t="s">
        <v>86</v>
      </c>
      <c r="AW271" s="14" t="s">
        <v>37</v>
      </c>
      <c r="AX271" s="14" t="s">
        <v>76</v>
      </c>
      <c r="AY271" s="256" t="s">
        <v>219</v>
      </c>
    </row>
    <row r="272" s="14" customFormat="1">
      <c r="A272" s="14"/>
      <c r="B272" s="246"/>
      <c r="C272" s="247"/>
      <c r="D272" s="229" t="s">
        <v>231</v>
      </c>
      <c r="E272" s="248" t="s">
        <v>19</v>
      </c>
      <c r="F272" s="249" t="s">
        <v>471</v>
      </c>
      <c r="G272" s="247"/>
      <c r="H272" s="250">
        <v>405.31400000000002</v>
      </c>
      <c r="I272" s="251"/>
      <c r="J272" s="247"/>
      <c r="K272" s="247"/>
      <c r="L272" s="252"/>
      <c r="M272" s="253"/>
      <c r="N272" s="254"/>
      <c r="O272" s="254"/>
      <c r="P272" s="254"/>
      <c r="Q272" s="254"/>
      <c r="R272" s="254"/>
      <c r="S272" s="254"/>
      <c r="T272" s="255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256" t="s">
        <v>231</v>
      </c>
      <c r="AU272" s="256" t="s">
        <v>86</v>
      </c>
      <c r="AV272" s="14" t="s">
        <v>86</v>
      </c>
      <c r="AW272" s="14" t="s">
        <v>37</v>
      </c>
      <c r="AX272" s="14" t="s">
        <v>76</v>
      </c>
      <c r="AY272" s="256" t="s">
        <v>219</v>
      </c>
    </row>
    <row r="273" s="14" customFormat="1">
      <c r="A273" s="14"/>
      <c r="B273" s="246"/>
      <c r="C273" s="247"/>
      <c r="D273" s="229" t="s">
        <v>231</v>
      </c>
      <c r="E273" s="248" t="s">
        <v>19</v>
      </c>
      <c r="F273" s="249" t="s">
        <v>472</v>
      </c>
      <c r="G273" s="247"/>
      <c r="H273" s="250">
        <v>4.5759999999999996</v>
      </c>
      <c r="I273" s="251"/>
      <c r="J273" s="247"/>
      <c r="K273" s="247"/>
      <c r="L273" s="252"/>
      <c r="M273" s="253"/>
      <c r="N273" s="254"/>
      <c r="O273" s="254"/>
      <c r="P273" s="254"/>
      <c r="Q273" s="254"/>
      <c r="R273" s="254"/>
      <c r="S273" s="254"/>
      <c r="T273" s="255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256" t="s">
        <v>231</v>
      </c>
      <c r="AU273" s="256" t="s">
        <v>86</v>
      </c>
      <c r="AV273" s="14" t="s">
        <v>86</v>
      </c>
      <c r="AW273" s="14" t="s">
        <v>37</v>
      </c>
      <c r="AX273" s="14" t="s">
        <v>76</v>
      </c>
      <c r="AY273" s="256" t="s">
        <v>219</v>
      </c>
    </row>
    <row r="274" s="15" customFormat="1">
      <c r="A274" s="15"/>
      <c r="B274" s="257"/>
      <c r="C274" s="258"/>
      <c r="D274" s="229" t="s">
        <v>231</v>
      </c>
      <c r="E274" s="259" t="s">
        <v>19</v>
      </c>
      <c r="F274" s="260" t="s">
        <v>236</v>
      </c>
      <c r="G274" s="258"/>
      <c r="H274" s="261">
        <v>435.74099999999999</v>
      </c>
      <c r="I274" s="262"/>
      <c r="J274" s="258"/>
      <c r="K274" s="258"/>
      <c r="L274" s="263"/>
      <c r="M274" s="264"/>
      <c r="N274" s="265"/>
      <c r="O274" s="265"/>
      <c r="P274" s="265"/>
      <c r="Q274" s="265"/>
      <c r="R274" s="265"/>
      <c r="S274" s="265"/>
      <c r="T274" s="266"/>
      <c r="U274" s="15"/>
      <c r="V274" s="15"/>
      <c r="W274" s="15"/>
      <c r="X274" s="15"/>
      <c r="Y274" s="15"/>
      <c r="Z274" s="15"/>
      <c r="AA274" s="15"/>
      <c r="AB274" s="15"/>
      <c r="AC274" s="15"/>
      <c r="AD274" s="15"/>
      <c r="AE274" s="15"/>
      <c r="AT274" s="267" t="s">
        <v>231</v>
      </c>
      <c r="AU274" s="267" t="s">
        <v>86</v>
      </c>
      <c r="AV274" s="15" t="s">
        <v>225</v>
      </c>
      <c r="AW274" s="15" t="s">
        <v>37</v>
      </c>
      <c r="AX274" s="15" t="s">
        <v>84</v>
      </c>
      <c r="AY274" s="267" t="s">
        <v>219</v>
      </c>
    </row>
    <row r="275" s="2" customFormat="1" ht="24.15" customHeight="1">
      <c r="A275" s="40"/>
      <c r="B275" s="41"/>
      <c r="C275" s="216" t="s">
        <v>473</v>
      </c>
      <c r="D275" s="216" t="s">
        <v>221</v>
      </c>
      <c r="E275" s="217" t="s">
        <v>474</v>
      </c>
      <c r="F275" s="218" t="s">
        <v>345</v>
      </c>
      <c r="G275" s="219" t="s">
        <v>182</v>
      </c>
      <c r="H275" s="220">
        <v>1061.1230000000001</v>
      </c>
      <c r="I275" s="221"/>
      <c r="J275" s="222">
        <f>ROUND(I275*H275,2)</f>
        <v>0</v>
      </c>
      <c r="K275" s="218" t="s">
        <v>224</v>
      </c>
      <c r="L275" s="46"/>
      <c r="M275" s="223" t="s">
        <v>19</v>
      </c>
      <c r="N275" s="224" t="s">
        <v>47</v>
      </c>
      <c r="O275" s="86"/>
      <c r="P275" s="225">
        <f>O275*H275</f>
        <v>0</v>
      </c>
      <c r="Q275" s="225">
        <v>0</v>
      </c>
      <c r="R275" s="225">
        <f>Q275*H275</f>
        <v>0</v>
      </c>
      <c r="S275" s="225">
        <v>0</v>
      </c>
      <c r="T275" s="226">
        <f>S275*H275</f>
        <v>0</v>
      </c>
      <c r="U275" s="40"/>
      <c r="V275" s="40"/>
      <c r="W275" s="40"/>
      <c r="X275" s="40"/>
      <c r="Y275" s="40"/>
      <c r="Z275" s="40"/>
      <c r="AA275" s="40"/>
      <c r="AB275" s="40"/>
      <c r="AC275" s="40"/>
      <c r="AD275" s="40"/>
      <c r="AE275" s="40"/>
      <c r="AR275" s="227" t="s">
        <v>225</v>
      </c>
      <c r="AT275" s="227" t="s">
        <v>221</v>
      </c>
      <c r="AU275" s="227" t="s">
        <v>86</v>
      </c>
      <c r="AY275" s="19" t="s">
        <v>219</v>
      </c>
      <c r="BE275" s="228">
        <f>IF(N275="základní",J275,0)</f>
        <v>0</v>
      </c>
      <c r="BF275" s="228">
        <f>IF(N275="snížená",J275,0)</f>
        <v>0</v>
      </c>
      <c r="BG275" s="228">
        <f>IF(N275="zákl. přenesená",J275,0)</f>
        <v>0</v>
      </c>
      <c r="BH275" s="228">
        <f>IF(N275="sníž. přenesená",J275,0)</f>
        <v>0</v>
      </c>
      <c r="BI275" s="228">
        <f>IF(N275="nulová",J275,0)</f>
        <v>0</v>
      </c>
      <c r="BJ275" s="19" t="s">
        <v>84</v>
      </c>
      <c r="BK275" s="228">
        <f>ROUND(I275*H275,2)</f>
        <v>0</v>
      </c>
      <c r="BL275" s="19" t="s">
        <v>225</v>
      </c>
      <c r="BM275" s="227" t="s">
        <v>475</v>
      </c>
    </row>
    <row r="276" s="2" customFormat="1">
      <c r="A276" s="40"/>
      <c r="B276" s="41"/>
      <c r="C276" s="42"/>
      <c r="D276" s="229" t="s">
        <v>227</v>
      </c>
      <c r="E276" s="42"/>
      <c r="F276" s="230" t="s">
        <v>345</v>
      </c>
      <c r="G276" s="42"/>
      <c r="H276" s="42"/>
      <c r="I276" s="231"/>
      <c r="J276" s="42"/>
      <c r="K276" s="42"/>
      <c r="L276" s="46"/>
      <c r="M276" s="232"/>
      <c r="N276" s="233"/>
      <c r="O276" s="86"/>
      <c r="P276" s="86"/>
      <c r="Q276" s="86"/>
      <c r="R276" s="86"/>
      <c r="S276" s="86"/>
      <c r="T276" s="87"/>
      <c r="U276" s="40"/>
      <c r="V276" s="40"/>
      <c r="W276" s="40"/>
      <c r="X276" s="40"/>
      <c r="Y276" s="40"/>
      <c r="Z276" s="40"/>
      <c r="AA276" s="40"/>
      <c r="AB276" s="40"/>
      <c r="AC276" s="40"/>
      <c r="AD276" s="40"/>
      <c r="AE276" s="40"/>
      <c r="AT276" s="19" t="s">
        <v>227</v>
      </c>
      <c r="AU276" s="19" t="s">
        <v>86</v>
      </c>
    </row>
    <row r="277" s="2" customFormat="1">
      <c r="A277" s="40"/>
      <c r="B277" s="41"/>
      <c r="C277" s="42"/>
      <c r="D277" s="234" t="s">
        <v>229</v>
      </c>
      <c r="E277" s="42"/>
      <c r="F277" s="235" t="s">
        <v>476</v>
      </c>
      <c r="G277" s="42"/>
      <c r="H277" s="42"/>
      <c r="I277" s="231"/>
      <c r="J277" s="42"/>
      <c r="K277" s="42"/>
      <c r="L277" s="46"/>
      <c r="M277" s="232"/>
      <c r="N277" s="233"/>
      <c r="O277" s="86"/>
      <c r="P277" s="86"/>
      <c r="Q277" s="86"/>
      <c r="R277" s="86"/>
      <c r="S277" s="86"/>
      <c r="T277" s="87"/>
      <c r="U277" s="40"/>
      <c r="V277" s="40"/>
      <c r="W277" s="40"/>
      <c r="X277" s="40"/>
      <c r="Y277" s="40"/>
      <c r="Z277" s="40"/>
      <c r="AA277" s="40"/>
      <c r="AB277" s="40"/>
      <c r="AC277" s="40"/>
      <c r="AD277" s="40"/>
      <c r="AE277" s="40"/>
      <c r="AT277" s="19" t="s">
        <v>229</v>
      </c>
      <c r="AU277" s="19" t="s">
        <v>86</v>
      </c>
    </row>
    <row r="278" s="14" customFormat="1">
      <c r="A278" s="14"/>
      <c r="B278" s="246"/>
      <c r="C278" s="247"/>
      <c r="D278" s="229" t="s">
        <v>231</v>
      </c>
      <c r="E278" s="248" t="s">
        <v>19</v>
      </c>
      <c r="F278" s="249" t="s">
        <v>477</v>
      </c>
      <c r="G278" s="247"/>
      <c r="H278" s="250">
        <v>275.81999999999999</v>
      </c>
      <c r="I278" s="251"/>
      <c r="J278" s="247"/>
      <c r="K278" s="247"/>
      <c r="L278" s="252"/>
      <c r="M278" s="253"/>
      <c r="N278" s="254"/>
      <c r="O278" s="254"/>
      <c r="P278" s="254"/>
      <c r="Q278" s="254"/>
      <c r="R278" s="254"/>
      <c r="S278" s="254"/>
      <c r="T278" s="255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256" t="s">
        <v>231</v>
      </c>
      <c r="AU278" s="256" t="s">
        <v>86</v>
      </c>
      <c r="AV278" s="14" t="s">
        <v>86</v>
      </c>
      <c r="AW278" s="14" t="s">
        <v>37</v>
      </c>
      <c r="AX278" s="14" t="s">
        <v>76</v>
      </c>
      <c r="AY278" s="256" t="s">
        <v>219</v>
      </c>
    </row>
    <row r="279" s="14" customFormat="1">
      <c r="A279" s="14"/>
      <c r="B279" s="246"/>
      <c r="C279" s="247"/>
      <c r="D279" s="229" t="s">
        <v>231</v>
      </c>
      <c r="E279" s="248" t="s">
        <v>19</v>
      </c>
      <c r="F279" s="249" t="s">
        <v>478</v>
      </c>
      <c r="G279" s="247"/>
      <c r="H279" s="250">
        <v>5.4610000000000003</v>
      </c>
      <c r="I279" s="251"/>
      <c r="J279" s="247"/>
      <c r="K279" s="247"/>
      <c r="L279" s="252"/>
      <c r="M279" s="253"/>
      <c r="N279" s="254"/>
      <c r="O279" s="254"/>
      <c r="P279" s="254"/>
      <c r="Q279" s="254"/>
      <c r="R279" s="254"/>
      <c r="S279" s="254"/>
      <c r="T279" s="255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T279" s="256" t="s">
        <v>231</v>
      </c>
      <c r="AU279" s="256" t="s">
        <v>86</v>
      </c>
      <c r="AV279" s="14" t="s">
        <v>86</v>
      </c>
      <c r="AW279" s="14" t="s">
        <v>37</v>
      </c>
      <c r="AX279" s="14" t="s">
        <v>76</v>
      </c>
      <c r="AY279" s="256" t="s">
        <v>219</v>
      </c>
    </row>
    <row r="280" s="14" customFormat="1">
      <c r="A280" s="14"/>
      <c r="B280" s="246"/>
      <c r="C280" s="247"/>
      <c r="D280" s="229" t="s">
        <v>231</v>
      </c>
      <c r="E280" s="248" t="s">
        <v>19</v>
      </c>
      <c r="F280" s="249" t="s">
        <v>479</v>
      </c>
      <c r="G280" s="247"/>
      <c r="H280" s="250">
        <v>67.308999999999998</v>
      </c>
      <c r="I280" s="251"/>
      <c r="J280" s="247"/>
      <c r="K280" s="247"/>
      <c r="L280" s="252"/>
      <c r="M280" s="253"/>
      <c r="N280" s="254"/>
      <c r="O280" s="254"/>
      <c r="P280" s="254"/>
      <c r="Q280" s="254"/>
      <c r="R280" s="254"/>
      <c r="S280" s="254"/>
      <c r="T280" s="255"/>
      <c r="U280" s="14"/>
      <c r="V280" s="14"/>
      <c r="W280" s="14"/>
      <c r="X280" s="14"/>
      <c r="Y280" s="14"/>
      <c r="Z280" s="14"/>
      <c r="AA280" s="14"/>
      <c r="AB280" s="14"/>
      <c r="AC280" s="14"/>
      <c r="AD280" s="14"/>
      <c r="AE280" s="14"/>
      <c r="AT280" s="256" t="s">
        <v>231</v>
      </c>
      <c r="AU280" s="256" t="s">
        <v>86</v>
      </c>
      <c r="AV280" s="14" t="s">
        <v>86</v>
      </c>
      <c r="AW280" s="14" t="s">
        <v>37</v>
      </c>
      <c r="AX280" s="14" t="s">
        <v>76</v>
      </c>
      <c r="AY280" s="256" t="s">
        <v>219</v>
      </c>
    </row>
    <row r="281" s="14" customFormat="1">
      <c r="A281" s="14"/>
      <c r="B281" s="246"/>
      <c r="C281" s="247"/>
      <c r="D281" s="229" t="s">
        <v>231</v>
      </c>
      <c r="E281" s="248" t="s">
        <v>19</v>
      </c>
      <c r="F281" s="249" t="s">
        <v>480</v>
      </c>
      <c r="G281" s="247"/>
      <c r="H281" s="250">
        <v>712.53300000000002</v>
      </c>
      <c r="I281" s="251"/>
      <c r="J281" s="247"/>
      <c r="K281" s="247"/>
      <c r="L281" s="252"/>
      <c r="M281" s="253"/>
      <c r="N281" s="254"/>
      <c r="O281" s="254"/>
      <c r="P281" s="254"/>
      <c r="Q281" s="254"/>
      <c r="R281" s="254"/>
      <c r="S281" s="254"/>
      <c r="T281" s="255"/>
      <c r="U281" s="14"/>
      <c r="V281" s="14"/>
      <c r="W281" s="14"/>
      <c r="X281" s="14"/>
      <c r="Y281" s="14"/>
      <c r="Z281" s="14"/>
      <c r="AA281" s="14"/>
      <c r="AB281" s="14"/>
      <c r="AC281" s="14"/>
      <c r="AD281" s="14"/>
      <c r="AE281" s="14"/>
      <c r="AT281" s="256" t="s">
        <v>231</v>
      </c>
      <c r="AU281" s="256" t="s">
        <v>86</v>
      </c>
      <c r="AV281" s="14" t="s">
        <v>86</v>
      </c>
      <c r="AW281" s="14" t="s">
        <v>37</v>
      </c>
      <c r="AX281" s="14" t="s">
        <v>76</v>
      </c>
      <c r="AY281" s="256" t="s">
        <v>219</v>
      </c>
    </row>
    <row r="282" s="15" customFormat="1">
      <c r="A282" s="15"/>
      <c r="B282" s="257"/>
      <c r="C282" s="258"/>
      <c r="D282" s="229" t="s">
        <v>231</v>
      </c>
      <c r="E282" s="259" t="s">
        <v>19</v>
      </c>
      <c r="F282" s="260" t="s">
        <v>236</v>
      </c>
      <c r="G282" s="258"/>
      <c r="H282" s="261">
        <v>1061.1230000000001</v>
      </c>
      <c r="I282" s="262"/>
      <c r="J282" s="258"/>
      <c r="K282" s="258"/>
      <c r="L282" s="263"/>
      <c r="M282" s="264"/>
      <c r="N282" s="265"/>
      <c r="O282" s="265"/>
      <c r="P282" s="265"/>
      <c r="Q282" s="265"/>
      <c r="R282" s="265"/>
      <c r="S282" s="265"/>
      <c r="T282" s="266"/>
      <c r="U282" s="15"/>
      <c r="V282" s="15"/>
      <c r="W282" s="15"/>
      <c r="X282" s="15"/>
      <c r="Y282" s="15"/>
      <c r="Z282" s="15"/>
      <c r="AA282" s="15"/>
      <c r="AB282" s="15"/>
      <c r="AC282" s="15"/>
      <c r="AD282" s="15"/>
      <c r="AE282" s="15"/>
      <c r="AT282" s="267" t="s">
        <v>231</v>
      </c>
      <c r="AU282" s="267" t="s">
        <v>86</v>
      </c>
      <c r="AV282" s="15" t="s">
        <v>225</v>
      </c>
      <c r="AW282" s="15" t="s">
        <v>37</v>
      </c>
      <c r="AX282" s="15" t="s">
        <v>84</v>
      </c>
      <c r="AY282" s="267" t="s">
        <v>219</v>
      </c>
    </row>
    <row r="283" s="2" customFormat="1" ht="24.15" customHeight="1">
      <c r="A283" s="40"/>
      <c r="B283" s="41"/>
      <c r="C283" s="216" t="s">
        <v>481</v>
      </c>
      <c r="D283" s="216" t="s">
        <v>221</v>
      </c>
      <c r="E283" s="217" t="s">
        <v>482</v>
      </c>
      <c r="F283" s="218" t="s">
        <v>483</v>
      </c>
      <c r="G283" s="219" t="s">
        <v>182</v>
      </c>
      <c r="H283" s="220">
        <v>25.530999999999999</v>
      </c>
      <c r="I283" s="221"/>
      <c r="J283" s="222">
        <f>ROUND(I283*H283,2)</f>
        <v>0</v>
      </c>
      <c r="K283" s="218" t="s">
        <v>224</v>
      </c>
      <c r="L283" s="46"/>
      <c r="M283" s="223" t="s">
        <v>19</v>
      </c>
      <c r="N283" s="224" t="s">
        <v>47</v>
      </c>
      <c r="O283" s="86"/>
      <c r="P283" s="225">
        <f>O283*H283</f>
        <v>0</v>
      </c>
      <c r="Q283" s="225">
        <v>0</v>
      </c>
      <c r="R283" s="225">
        <f>Q283*H283</f>
        <v>0</v>
      </c>
      <c r="S283" s="225">
        <v>0</v>
      </c>
      <c r="T283" s="226">
        <f>S283*H283</f>
        <v>0</v>
      </c>
      <c r="U283" s="40"/>
      <c r="V283" s="40"/>
      <c r="W283" s="40"/>
      <c r="X283" s="40"/>
      <c r="Y283" s="40"/>
      <c r="Z283" s="40"/>
      <c r="AA283" s="40"/>
      <c r="AB283" s="40"/>
      <c r="AC283" s="40"/>
      <c r="AD283" s="40"/>
      <c r="AE283" s="40"/>
      <c r="AR283" s="227" t="s">
        <v>225</v>
      </c>
      <c r="AT283" s="227" t="s">
        <v>221</v>
      </c>
      <c r="AU283" s="227" t="s">
        <v>86</v>
      </c>
      <c r="AY283" s="19" t="s">
        <v>219</v>
      </c>
      <c r="BE283" s="228">
        <f>IF(N283="základní",J283,0)</f>
        <v>0</v>
      </c>
      <c r="BF283" s="228">
        <f>IF(N283="snížená",J283,0)</f>
        <v>0</v>
      </c>
      <c r="BG283" s="228">
        <f>IF(N283="zákl. přenesená",J283,0)</f>
        <v>0</v>
      </c>
      <c r="BH283" s="228">
        <f>IF(N283="sníž. přenesená",J283,0)</f>
        <v>0</v>
      </c>
      <c r="BI283" s="228">
        <f>IF(N283="nulová",J283,0)</f>
        <v>0</v>
      </c>
      <c r="BJ283" s="19" t="s">
        <v>84</v>
      </c>
      <c r="BK283" s="228">
        <f>ROUND(I283*H283,2)</f>
        <v>0</v>
      </c>
      <c r="BL283" s="19" t="s">
        <v>225</v>
      </c>
      <c r="BM283" s="227" t="s">
        <v>484</v>
      </c>
    </row>
    <row r="284" s="2" customFormat="1">
      <c r="A284" s="40"/>
      <c r="B284" s="41"/>
      <c r="C284" s="42"/>
      <c r="D284" s="229" t="s">
        <v>227</v>
      </c>
      <c r="E284" s="42"/>
      <c r="F284" s="230" t="s">
        <v>483</v>
      </c>
      <c r="G284" s="42"/>
      <c r="H284" s="42"/>
      <c r="I284" s="231"/>
      <c r="J284" s="42"/>
      <c r="K284" s="42"/>
      <c r="L284" s="46"/>
      <c r="M284" s="232"/>
      <c r="N284" s="233"/>
      <c r="O284" s="86"/>
      <c r="P284" s="86"/>
      <c r="Q284" s="86"/>
      <c r="R284" s="86"/>
      <c r="S284" s="86"/>
      <c r="T284" s="87"/>
      <c r="U284" s="40"/>
      <c r="V284" s="40"/>
      <c r="W284" s="40"/>
      <c r="X284" s="40"/>
      <c r="Y284" s="40"/>
      <c r="Z284" s="40"/>
      <c r="AA284" s="40"/>
      <c r="AB284" s="40"/>
      <c r="AC284" s="40"/>
      <c r="AD284" s="40"/>
      <c r="AE284" s="40"/>
      <c r="AT284" s="19" t="s">
        <v>227</v>
      </c>
      <c r="AU284" s="19" t="s">
        <v>86</v>
      </c>
    </row>
    <row r="285" s="2" customFormat="1">
      <c r="A285" s="40"/>
      <c r="B285" s="41"/>
      <c r="C285" s="42"/>
      <c r="D285" s="234" t="s">
        <v>229</v>
      </c>
      <c r="E285" s="42"/>
      <c r="F285" s="235" t="s">
        <v>485</v>
      </c>
      <c r="G285" s="42"/>
      <c r="H285" s="42"/>
      <c r="I285" s="231"/>
      <c r="J285" s="42"/>
      <c r="K285" s="42"/>
      <c r="L285" s="46"/>
      <c r="M285" s="232"/>
      <c r="N285" s="233"/>
      <c r="O285" s="86"/>
      <c r="P285" s="86"/>
      <c r="Q285" s="86"/>
      <c r="R285" s="86"/>
      <c r="S285" s="86"/>
      <c r="T285" s="87"/>
      <c r="U285" s="40"/>
      <c r="V285" s="40"/>
      <c r="W285" s="40"/>
      <c r="X285" s="40"/>
      <c r="Y285" s="40"/>
      <c r="Z285" s="40"/>
      <c r="AA285" s="40"/>
      <c r="AB285" s="40"/>
      <c r="AC285" s="40"/>
      <c r="AD285" s="40"/>
      <c r="AE285" s="40"/>
      <c r="AT285" s="19" t="s">
        <v>229</v>
      </c>
      <c r="AU285" s="19" t="s">
        <v>86</v>
      </c>
    </row>
    <row r="286" s="14" customFormat="1">
      <c r="A286" s="14"/>
      <c r="B286" s="246"/>
      <c r="C286" s="247"/>
      <c r="D286" s="229" t="s">
        <v>231</v>
      </c>
      <c r="E286" s="248" t="s">
        <v>19</v>
      </c>
      <c r="F286" s="249" t="s">
        <v>486</v>
      </c>
      <c r="G286" s="247"/>
      <c r="H286" s="250">
        <v>25.530999999999999</v>
      </c>
      <c r="I286" s="251"/>
      <c r="J286" s="247"/>
      <c r="K286" s="247"/>
      <c r="L286" s="252"/>
      <c r="M286" s="253"/>
      <c r="N286" s="254"/>
      <c r="O286" s="254"/>
      <c r="P286" s="254"/>
      <c r="Q286" s="254"/>
      <c r="R286" s="254"/>
      <c r="S286" s="254"/>
      <c r="T286" s="255"/>
      <c r="U286" s="14"/>
      <c r="V286" s="14"/>
      <c r="W286" s="14"/>
      <c r="X286" s="14"/>
      <c r="Y286" s="14"/>
      <c r="Z286" s="14"/>
      <c r="AA286" s="14"/>
      <c r="AB286" s="14"/>
      <c r="AC286" s="14"/>
      <c r="AD286" s="14"/>
      <c r="AE286" s="14"/>
      <c r="AT286" s="256" t="s">
        <v>231</v>
      </c>
      <c r="AU286" s="256" t="s">
        <v>86</v>
      </c>
      <c r="AV286" s="14" t="s">
        <v>86</v>
      </c>
      <c r="AW286" s="14" t="s">
        <v>37</v>
      </c>
      <c r="AX286" s="14" t="s">
        <v>84</v>
      </c>
      <c r="AY286" s="256" t="s">
        <v>219</v>
      </c>
    </row>
    <row r="287" s="2" customFormat="1" ht="16.5" customHeight="1">
      <c r="A287" s="40"/>
      <c r="B287" s="41"/>
      <c r="C287" s="216" t="s">
        <v>487</v>
      </c>
      <c r="D287" s="216" t="s">
        <v>221</v>
      </c>
      <c r="E287" s="217" t="s">
        <v>488</v>
      </c>
      <c r="F287" s="218" t="s">
        <v>489</v>
      </c>
      <c r="G287" s="219" t="s">
        <v>182</v>
      </c>
      <c r="H287" s="220">
        <v>0.751</v>
      </c>
      <c r="I287" s="221"/>
      <c r="J287" s="222">
        <f>ROUND(I287*H287,2)</f>
        <v>0</v>
      </c>
      <c r="K287" s="218" t="s">
        <v>19</v>
      </c>
      <c r="L287" s="46"/>
      <c r="M287" s="223" t="s">
        <v>19</v>
      </c>
      <c r="N287" s="224" t="s">
        <v>47</v>
      </c>
      <c r="O287" s="86"/>
      <c r="P287" s="225">
        <f>O287*H287</f>
        <v>0</v>
      </c>
      <c r="Q287" s="225">
        <v>0</v>
      </c>
      <c r="R287" s="225">
        <f>Q287*H287</f>
        <v>0</v>
      </c>
      <c r="S287" s="225">
        <v>0</v>
      </c>
      <c r="T287" s="226">
        <f>S287*H287</f>
        <v>0</v>
      </c>
      <c r="U287" s="40"/>
      <c r="V287" s="40"/>
      <c r="W287" s="40"/>
      <c r="X287" s="40"/>
      <c r="Y287" s="40"/>
      <c r="Z287" s="40"/>
      <c r="AA287" s="40"/>
      <c r="AB287" s="40"/>
      <c r="AC287" s="40"/>
      <c r="AD287" s="40"/>
      <c r="AE287" s="40"/>
      <c r="AR287" s="227" t="s">
        <v>225</v>
      </c>
      <c r="AT287" s="227" t="s">
        <v>221</v>
      </c>
      <c r="AU287" s="227" t="s">
        <v>86</v>
      </c>
      <c r="AY287" s="19" t="s">
        <v>219</v>
      </c>
      <c r="BE287" s="228">
        <f>IF(N287="základní",J287,0)</f>
        <v>0</v>
      </c>
      <c r="BF287" s="228">
        <f>IF(N287="snížená",J287,0)</f>
        <v>0</v>
      </c>
      <c r="BG287" s="228">
        <f>IF(N287="zákl. přenesená",J287,0)</f>
        <v>0</v>
      </c>
      <c r="BH287" s="228">
        <f>IF(N287="sníž. přenesená",J287,0)</f>
        <v>0</v>
      </c>
      <c r="BI287" s="228">
        <f>IF(N287="nulová",J287,0)</f>
        <v>0</v>
      </c>
      <c r="BJ287" s="19" t="s">
        <v>84</v>
      </c>
      <c r="BK287" s="228">
        <f>ROUND(I287*H287,2)</f>
        <v>0</v>
      </c>
      <c r="BL287" s="19" t="s">
        <v>225</v>
      </c>
      <c r="BM287" s="227" t="s">
        <v>490</v>
      </c>
    </row>
    <row r="288" s="2" customFormat="1">
      <c r="A288" s="40"/>
      <c r="B288" s="41"/>
      <c r="C288" s="42"/>
      <c r="D288" s="229" t="s">
        <v>227</v>
      </c>
      <c r="E288" s="42"/>
      <c r="F288" s="230" t="s">
        <v>489</v>
      </c>
      <c r="G288" s="42"/>
      <c r="H288" s="42"/>
      <c r="I288" s="231"/>
      <c r="J288" s="42"/>
      <c r="K288" s="42"/>
      <c r="L288" s="46"/>
      <c r="M288" s="232"/>
      <c r="N288" s="233"/>
      <c r="O288" s="86"/>
      <c r="P288" s="86"/>
      <c r="Q288" s="86"/>
      <c r="R288" s="86"/>
      <c r="S288" s="86"/>
      <c r="T288" s="87"/>
      <c r="U288" s="40"/>
      <c r="V288" s="40"/>
      <c r="W288" s="40"/>
      <c r="X288" s="40"/>
      <c r="Y288" s="40"/>
      <c r="Z288" s="40"/>
      <c r="AA288" s="40"/>
      <c r="AB288" s="40"/>
      <c r="AC288" s="40"/>
      <c r="AD288" s="40"/>
      <c r="AE288" s="40"/>
      <c r="AT288" s="19" t="s">
        <v>227</v>
      </c>
      <c r="AU288" s="19" t="s">
        <v>86</v>
      </c>
    </row>
    <row r="289" s="14" customFormat="1">
      <c r="A289" s="14"/>
      <c r="B289" s="246"/>
      <c r="C289" s="247"/>
      <c r="D289" s="229" t="s">
        <v>231</v>
      </c>
      <c r="E289" s="248" t="s">
        <v>19</v>
      </c>
      <c r="F289" s="249" t="s">
        <v>180</v>
      </c>
      <c r="G289" s="247"/>
      <c r="H289" s="250">
        <v>0.751</v>
      </c>
      <c r="I289" s="251"/>
      <c r="J289" s="247"/>
      <c r="K289" s="247"/>
      <c r="L289" s="252"/>
      <c r="M289" s="253"/>
      <c r="N289" s="254"/>
      <c r="O289" s="254"/>
      <c r="P289" s="254"/>
      <c r="Q289" s="254"/>
      <c r="R289" s="254"/>
      <c r="S289" s="254"/>
      <c r="T289" s="255"/>
      <c r="U289" s="14"/>
      <c r="V289" s="14"/>
      <c r="W289" s="14"/>
      <c r="X289" s="14"/>
      <c r="Y289" s="14"/>
      <c r="Z289" s="14"/>
      <c r="AA289" s="14"/>
      <c r="AB289" s="14"/>
      <c r="AC289" s="14"/>
      <c r="AD289" s="14"/>
      <c r="AE289" s="14"/>
      <c r="AT289" s="256" t="s">
        <v>231</v>
      </c>
      <c r="AU289" s="256" t="s">
        <v>86</v>
      </c>
      <c r="AV289" s="14" t="s">
        <v>86</v>
      </c>
      <c r="AW289" s="14" t="s">
        <v>37</v>
      </c>
      <c r="AX289" s="14" t="s">
        <v>84</v>
      </c>
      <c r="AY289" s="256" t="s">
        <v>219</v>
      </c>
    </row>
    <row r="290" s="12" customFormat="1" ht="22.8" customHeight="1">
      <c r="A290" s="12"/>
      <c r="B290" s="200"/>
      <c r="C290" s="201"/>
      <c r="D290" s="202" t="s">
        <v>75</v>
      </c>
      <c r="E290" s="214" t="s">
        <v>491</v>
      </c>
      <c r="F290" s="214" t="s">
        <v>492</v>
      </c>
      <c r="G290" s="201"/>
      <c r="H290" s="201"/>
      <c r="I290" s="204"/>
      <c r="J290" s="215">
        <f>BK290</f>
        <v>0</v>
      </c>
      <c r="K290" s="201"/>
      <c r="L290" s="206"/>
      <c r="M290" s="207"/>
      <c r="N290" s="208"/>
      <c r="O290" s="208"/>
      <c r="P290" s="209">
        <f>SUM(P291:P293)</f>
        <v>0</v>
      </c>
      <c r="Q290" s="208"/>
      <c r="R290" s="209">
        <f>SUM(R291:R293)</f>
        <v>0</v>
      </c>
      <c r="S290" s="208"/>
      <c r="T290" s="210">
        <f>SUM(T291:T293)</f>
        <v>0</v>
      </c>
      <c r="U290" s="12"/>
      <c r="V290" s="12"/>
      <c r="W290" s="12"/>
      <c r="X290" s="12"/>
      <c r="Y290" s="12"/>
      <c r="Z290" s="12"/>
      <c r="AA290" s="12"/>
      <c r="AB290" s="12"/>
      <c r="AC290" s="12"/>
      <c r="AD290" s="12"/>
      <c r="AE290" s="12"/>
      <c r="AR290" s="211" t="s">
        <v>84</v>
      </c>
      <c r="AT290" s="212" t="s">
        <v>75</v>
      </c>
      <c r="AU290" s="212" t="s">
        <v>84</v>
      </c>
      <c r="AY290" s="211" t="s">
        <v>219</v>
      </c>
      <c r="BK290" s="213">
        <f>SUM(BK291:BK293)</f>
        <v>0</v>
      </c>
    </row>
    <row r="291" s="2" customFormat="1" ht="16.5" customHeight="1">
      <c r="A291" s="40"/>
      <c r="B291" s="41"/>
      <c r="C291" s="216" t="s">
        <v>493</v>
      </c>
      <c r="D291" s="216" t="s">
        <v>221</v>
      </c>
      <c r="E291" s="217" t="s">
        <v>494</v>
      </c>
      <c r="F291" s="218" t="s">
        <v>495</v>
      </c>
      <c r="G291" s="219" t="s">
        <v>182</v>
      </c>
      <c r="H291" s="220">
        <v>0.23599999999999999</v>
      </c>
      <c r="I291" s="221"/>
      <c r="J291" s="222">
        <f>ROUND(I291*H291,2)</f>
        <v>0</v>
      </c>
      <c r="K291" s="218" t="s">
        <v>224</v>
      </c>
      <c r="L291" s="46"/>
      <c r="M291" s="223" t="s">
        <v>19</v>
      </c>
      <c r="N291" s="224" t="s">
        <v>47</v>
      </c>
      <c r="O291" s="86"/>
      <c r="P291" s="225">
        <f>O291*H291</f>
        <v>0</v>
      </c>
      <c r="Q291" s="225">
        <v>0</v>
      </c>
      <c r="R291" s="225">
        <f>Q291*H291</f>
        <v>0</v>
      </c>
      <c r="S291" s="225">
        <v>0</v>
      </c>
      <c r="T291" s="226">
        <f>S291*H291</f>
        <v>0</v>
      </c>
      <c r="U291" s="40"/>
      <c r="V291" s="40"/>
      <c r="W291" s="40"/>
      <c r="X291" s="40"/>
      <c r="Y291" s="40"/>
      <c r="Z291" s="40"/>
      <c r="AA291" s="40"/>
      <c r="AB291" s="40"/>
      <c r="AC291" s="40"/>
      <c r="AD291" s="40"/>
      <c r="AE291" s="40"/>
      <c r="AR291" s="227" t="s">
        <v>225</v>
      </c>
      <c r="AT291" s="227" t="s">
        <v>221</v>
      </c>
      <c r="AU291" s="227" t="s">
        <v>86</v>
      </c>
      <c r="AY291" s="19" t="s">
        <v>219</v>
      </c>
      <c r="BE291" s="228">
        <f>IF(N291="základní",J291,0)</f>
        <v>0</v>
      </c>
      <c r="BF291" s="228">
        <f>IF(N291="snížená",J291,0)</f>
        <v>0</v>
      </c>
      <c r="BG291" s="228">
        <f>IF(N291="zákl. přenesená",J291,0)</f>
        <v>0</v>
      </c>
      <c r="BH291" s="228">
        <f>IF(N291="sníž. přenesená",J291,0)</f>
        <v>0</v>
      </c>
      <c r="BI291" s="228">
        <f>IF(N291="nulová",J291,0)</f>
        <v>0</v>
      </c>
      <c r="BJ291" s="19" t="s">
        <v>84</v>
      </c>
      <c r="BK291" s="228">
        <f>ROUND(I291*H291,2)</f>
        <v>0</v>
      </c>
      <c r="BL291" s="19" t="s">
        <v>225</v>
      </c>
      <c r="BM291" s="227" t="s">
        <v>496</v>
      </c>
    </row>
    <row r="292" s="2" customFormat="1">
      <c r="A292" s="40"/>
      <c r="B292" s="41"/>
      <c r="C292" s="42"/>
      <c r="D292" s="229" t="s">
        <v>227</v>
      </c>
      <c r="E292" s="42"/>
      <c r="F292" s="230" t="s">
        <v>497</v>
      </c>
      <c r="G292" s="42"/>
      <c r="H292" s="42"/>
      <c r="I292" s="231"/>
      <c r="J292" s="42"/>
      <c r="K292" s="42"/>
      <c r="L292" s="46"/>
      <c r="M292" s="232"/>
      <c r="N292" s="233"/>
      <c r="O292" s="86"/>
      <c r="P292" s="86"/>
      <c r="Q292" s="86"/>
      <c r="R292" s="86"/>
      <c r="S292" s="86"/>
      <c r="T292" s="87"/>
      <c r="U292" s="40"/>
      <c r="V292" s="40"/>
      <c r="W292" s="40"/>
      <c r="X292" s="40"/>
      <c r="Y292" s="40"/>
      <c r="Z292" s="40"/>
      <c r="AA292" s="40"/>
      <c r="AB292" s="40"/>
      <c r="AC292" s="40"/>
      <c r="AD292" s="40"/>
      <c r="AE292" s="40"/>
      <c r="AT292" s="19" t="s">
        <v>227</v>
      </c>
      <c r="AU292" s="19" t="s">
        <v>86</v>
      </c>
    </row>
    <row r="293" s="2" customFormat="1">
      <c r="A293" s="40"/>
      <c r="B293" s="41"/>
      <c r="C293" s="42"/>
      <c r="D293" s="234" t="s">
        <v>229</v>
      </c>
      <c r="E293" s="42"/>
      <c r="F293" s="235" t="s">
        <v>498</v>
      </c>
      <c r="G293" s="42"/>
      <c r="H293" s="42"/>
      <c r="I293" s="231"/>
      <c r="J293" s="42"/>
      <c r="K293" s="42"/>
      <c r="L293" s="46"/>
      <c r="M293" s="232"/>
      <c r="N293" s="233"/>
      <c r="O293" s="86"/>
      <c r="P293" s="86"/>
      <c r="Q293" s="86"/>
      <c r="R293" s="86"/>
      <c r="S293" s="86"/>
      <c r="T293" s="87"/>
      <c r="U293" s="40"/>
      <c r="V293" s="40"/>
      <c r="W293" s="40"/>
      <c r="X293" s="40"/>
      <c r="Y293" s="40"/>
      <c r="Z293" s="40"/>
      <c r="AA293" s="40"/>
      <c r="AB293" s="40"/>
      <c r="AC293" s="40"/>
      <c r="AD293" s="40"/>
      <c r="AE293" s="40"/>
      <c r="AT293" s="19" t="s">
        <v>229</v>
      </c>
      <c r="AU293" s="19" t="s">
        <v>86</v>
      </c>
    </row>
    <row r="294" s="12" customFormat="1" ht="25.92" customHeight="1">
      <c r="A294" s="12"/>
      <c r="B294" s="200"/>
      <c r="C294" s="201"/>
      <c r="D294" s="202" t="s">
        <v>75</v>
      </c>
      <c r="E294" s="203" t="s">
        <v>499</v>
      </c>
      <c r="F294" s="203" t="s">
        <v>500</v>
      </c>
      <c r="G294" s="201"/>
      <c r="H294" s="201"/>
      <c r="I294" s="204"/>
      <c r="J294" s="205">
        <f>BK294</f>
        <v>0</v>
      </c>
      <c r="K294" s="201"/>
      <c r="L294" s="206"/>
      <c r="M294" s="207"/>
      <c r="N294" s="208"/>
      <c r="O294" s="208"/>
      <c r="P294" s="209">
        <f>P295</f>
        <v>0</v>
      </c>
      <c r="Q294" s="208"/>
      <c r="R294" s="209">
        <f>R295</f>
        <v>0</v>
      </c>
      <c r="S294" s="208"/>
      <c r="T294" s="210">
        <f>T295</f>
        <v>0.35244000000000003</v>
      </c>
      <c r="U294" s="12"/>
      <c r="V294" s="12"/>
      <c r="W294" s="12"/>
      <c r="X294" s="12"/>
      <c r="Y294" s="12"/>
      <c r="Z294" s="12"/>
      <c r="AA294" s="12"/>
      <c r="AB294" s="12"/>
      <c r="AC294" s="12"/>
      <c r="AD294" s="12"/>
      <c r="AE294" s="12"/>
      <c r="AR294" s="211" t="s">
        <v>86</v>
      </c>
      <c r="AT294" s="212" t="s">
        <v>75</v>
      </c>
      <c r="AU294" s="212" t="s">
        <v>76</v>
      </c>
      <c r="AY294" s="211" t="s">
        <v>219</v>
      </c>
      <c r="BK294" s="213">
        <f>BK295</f>
        <v>0</v>
      </c>
    </row>
    <row r="295" s="12" customFormat="1" ht="22.8" customHeight="1">
      <c r="A295" s="12"/>
      <c r="B295" s="200"/>
      <c r="C295" s="201"/>
      <c r="D295" s="202" t="s">
        <v>75</v>
      </c>
      <c r="E295" s="214" t="s">
        <v>501</v>
      </c>
      <c r="F295" s="214" t="s">
        <v>502</v>
      </c>
      <c r="G295" s="201"/>
      <c r="H295" s="201"/>
      <c r="I295" s="204"/>
      <c r="J295" s="215">
        <f>BK295</f>
        <v>0</v>
      </c>
      <c r="K295" s="201"/>
      <c r="L295" s="206"/>
      <c r="M295" s="207"/>
      <c r="N295" s="208"/>
      <c r="O295" s="208"/>
      <c r="P295" s="209">
        <f>SUM(P296:P301)</f>
        <v>0</v>
      </c>
      <c r="Q295" s="208"/>
      <c r="R295" s="209">
        <f>SUM(R296:R301)</f>
        <v>0</v>
      </c>
      <c r="S295" s="208"/>
      <c r="T295" s="210">
        <f>SUM(T296:T301)</f>
        <v>0.35244000000000003</v>
      </c>
      <c r="U295" s="12"/>
      <c r="V295" s="12"/>
      <c r="W295" s="12"/>
      <c r="X295" s="12"/>
      <c r="Y295" s="12"/>
      <c r="Z295" s="12"/>
      <c r="AA295" s="12"/>
      <c r="AB295" s="12"/>
      <c r="AC295" s="12"/>
      <c r="AD295" s="12"/>
      <c r="AE295" s="12"/>
      <c r="AR295" s="211" t="s">
        <v>86</v>
      </c>
      <c r="AT295" s="212" t="s">
        <v>75</v>
      </c>
      <c r="AU295" s="212" t="s">
        <v>84</v>
      </c>
      <c r="AY295" s="211" t="s">
        <v>219</v>
      </c>
      <c r="BK295" s="213">
        <f>SUM(BK296:BK301)</f>
        <v>0</v>
      </c>
    </row>
    <row r="296" s="2" customFormat="1" ht="16.5" customHeight="1">
      <c r="A296" s="40"/>
      <c r="B296" s="41"/>
      <c r="C296" s="216" t="s">
        <v>503</v>
      </c>
      <c r="D296" s="216" t="s">
        <v>221</v>
      </c>
      <c r="E296" s="217" t="s">
        <v>504</v>
      </c>
      <c r="F296" s="218" t="s">
        <v>505</v>
      </c>
      <c r="G296" s="219" t="s">
        <v>162</v>
      </c>
      <c r="H296" s="220">
        <v>352.44</v>
      </c>
      <c r="I296" s="221"/>
      <c r="J296" s="222">
        <f>ROUND(I296*H296,2)</f>
        <v>0</v>
      </c>
      <c r="K296" s="218" t="s">
        <v>224</v>
      </c>
      <c r="L296" s="46"/>
      <c r="M296" s="223" t="s">
        <v>19</v>
      </c>
      <c r="N296" s="224" t="s">
        <v>47</v>
      </c>
      <c r="O296" s="86"/>
      <c r="P296" s="225">
        <f>O296*H296</f>
        <v>0</v>
      </c>
      <c r="Q296" s="225">
        <v>0</v>
      </c>
      <c r="R296" s="225">
        <f>Q296*H296</f>
        <v>0</v>
      </c>
      <c r="S296" s="225">
        <v>0.001</v>
      </c>
      <c r="T296" s="226">
        <f>S296*H296</f>
        <v>0.35244000000000003</v>
      </c>
      <c r="U296" s="40"/>
      <c r="V296" s="40"/>
      <c r="W296" s="40"/>
      <c r="X296" s="40"/>
      <c r="Y296" s="40"/>
      <c r="Z296" s="40"/>
      <c r="AA296" s="40"/>
      <c r="AB296" s="40"/>
      <c r="AC296" s="40"/>
      <c r="AD296" s="40"/>
      <c r="AE296" s="40"/>
      <c r="AR296" s="227" t="s">
        <v>369</v>
      </c>
      <c r="AT296" s="227" t="s">
        <v>221</v>
      </c>
      <c r="AU296" s="227" t="s">
        <v>86</v>
      </c>
      <c r="AY296" s="19" t="s">
        <v>219</v>
      </c>
      <c r="BE296" s="228">
        <f>IF(N296="základní",J296,0)</f>
        <v>0</v>
      </c>
      <c r="BF296" s="228">
        <f>IF(N296="snížená",J296,0)</f>
        <v>0</v>
      </c>
      <c r="BG296" s="228">
        <f>IF(N296="zákl. přenesená",J296,0)</f>
        <v>0</v>
      </c>
      <c r="BH296" s="228">
        <f>IF(N296="sníž. přenesená",J296,0)</f>
        <v>0</v>
      </c>
      <c r="BI296" s="228">
        <f>IF(N296="nulová",J296,0)</f>
        <v>0</v>
      </c>
      <c r="BJ296" s="19" t="s">
        <v>84</v>
      </c>
      <c r="BK296" s="228">
        <f>ROUND(I296*H296,2)</f>
        <v>0</v>
      </c>
      <c r="BL296" s="19" t="s">
        <v>369</v>
      </c>
      <c r="BM296" s="227" t="s">
        <v>506</v>
      </c>
    </row>
    <row r="297" s="2" customFormat="1">
      <c r="A297" s="40"/>
      <c r="B297" s="41"/>
      <c r="C297" s="42"/>
      <c r="D297" s="229" t="s">
        <v>227</v>
      </c>
      <c r="E297" s="42"/>
      <c r="F297" s="230" t="s">
        <v>507</v>
      </c>
      <c r="G297" s="42"/>
      <c r="H297" s="42"/>
      <c r="I297" s="231"/>
      <c r="J297" s="42"/>
      <c r="K297" s="42"/>
      <c r="L297" s="46"/>
      <c r="M297" s="232"/>
      <c r="N297" s="233"/>
      <c r="O297" s="86"/>
      <c r="P297" s="86"/>
      <c r="Q297" s="86"/>
      <c r="R297" s="86"/>
      <c r="S297" s="86"/>
      <c r="T297" s="87"/>
      <c r="U297" s="40"/>
      <c r="V297" s="40"/>
      <c r="W297" s="40"/>
      <c r="X297" s="40"/>
      <c r="Y297" s="40"/>
      <c r="Z297" s="40"/>
      <c r="AA297" s="40"/>
      <c r="AB297" s="40"/>
      <c r="AC297" s="40"/>
      <c r="AD297" s="40"/>
      <c r="AE297" s="40"/>
      <c r="AT297" s="19" t="s">
        <v>227</v>
      </c>
      <c r="AU297" s="19" t="s">
        <v>86</v>
      </c>
    </row>
    <row r="298" s="2" customFormat="1">
      <c r="A298" s="40"/>
      <c r="B298" s="41"/>
      <c r="C298" s="42"/>
      <c r="D298" s="234" t="s">
        <v>229</v>
      </c>
      <c r="E298" s="42"/>
      <c r="F298" s="235" t="s">
        <v>508</v>
      </c>
      <c r="G298" s="42"/>
      <c r="H298" s="42"/>
      <c r="I298" s="231"/>
      <c r="J298" s="42"/>
      <c r="K298" s="42"/>
      <c r="L298" s="46"/>
      <c r="M298" s="232"/>
      <c r="N298" s="233"/>
      <c r="O298" s="86"/>
      <c r="P298" s="86"/>
      <c r="Q298" s="86"/>
      <c r="R298" s="86"/>
      <c r="S298" s="86"/>
      <c r="T298" s="87"/>
      <c r="U298" s="40"/>
      <c r="V298" s="40"/>
      <c r="W298" s="40"/>
      <c r="X298" s="40"/>
      <c r="Y298" s="40"/>
      <c r="Z298" s="40"/>
      <c r="AA298" s="40"/>
      <c r="AB298" s="40"/>
      <c r="AC298" s="40"/>
      <c r="AD298" s="40"/>
      <c r="AE298" s="40"/>
      <c r="AT298" s="19" t="s">
        <v>229</v>
      </c>
      <c r="AU298" s="19" t="s">
        <v>86</v>
      </c>
    </row>
    <row r="299" s="13" customFormat="1">
      <c r="A299" s="13"/>
      <c r="B299" s="236"/>
      <c r="C299" s="237"/>
      <c r="D299" s="229" t="s">
        <v>231</v>
      </c>
      <c r="E299" s="238" t="s">
        <v>19</v>
      </c>
      <c r="F299" s="239" t="s">
        <v>509</v>
      </c>
      <c r="G299" s="237"/>
      <c r="H299" s="238" t="s">
        <v>19</v>
      </c>
      <c r="I299" s="240"/>
      <c r="J299" s="237"/>
      <c r="K299" s="237"/>
      <c r="L299" s="241"/>
      <c r="M299" s="242"/>
      <c r="N299" s="243"/>
      <c r="O299" s="243"/>
      <c r="P299" s="243"/>
      <c r="Q299" s="243"/>
      <c r="R299" s="243"/>
      <c r="S299" s="243"/>
      <c r="T299" s="244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45" t="s">
        <v>231</v>
      </c>
      <c r="AU299" s="245" t="s">
        <v>86</v>
      </c>
      <c r="AV299" s="13" t="s">
        <v>84</v>
      </c>
      <c r="AW299" s="13" t="s">
        <v>37</v>
      </c>
      <c r="AX299" s="13" t="s">
        <v>76</v>
      </c>
      <c r="AY299" s="245" t="s">
        <v>219</v>
      </c>
    </row>
    <row r="300" s="14" customFormat="1">
      <c r="A300" s="14"/>
      <c r="B300" s="246"/>
      <c r="C300" s="247"/>
      <c r="D300" s="229" t="s">
        <v>231</v>
      </c>
      <c r="E300" s="248" t="s">
        <v>19</v>
      </c>
      <c r="F300" s="249" t="s">
        <v>510</v>
      </c>
      <c r="G300" s="247"/>
      <c r="H300" s="250">
        <v>352.44</v>
      </c>
      <c r="I300" s="251"/>
      <c r="J300" s="247"/>
      <c r="K300" s="247"/>
      <c r="L300" s="252"/>
      <c r="M300" s="253"/>
      <c r="N300" s="254"/>
      <c r="O300" s="254"/>
      <c r="P300" s="254"/>
      <c r="Q300" s="254"/>
      <c r="R300" s="254"/>
      <c r="S300" s="254"/>
      <c r="T300" s="255"/>
      <c r="U300" s="14"/>
      <c r="V300" s="14"/>
      <c r="W300" s="14"/>
      <c r="X300" s="14"/>
      <c r="Y300" s="14"/>
      <c r="Z300" s="14"/>
      <c r="AA300" s="14"/>
      <c r="AB300" s="14"/>
      <c r="AC300" s="14"/>
      <c r="AD300" s="14"/>
      <c r="AE300" s="14"/>
      <c r="AT300" s="256" t="s">
        <v>231</v>
      </c>
      <c r="AU300" s="256" t="s">
        <v>86</v>
      </c>
      <c r="AV300" s="14" t="s">
        <v>86</v>
      </c>
      <c r="AW300" s="14" t="s">
        <v>37</v>
      </c>
      <c r="AX300" s="14" t="s">
        <v>76</v>
      </c>
      <c r="AY300" s="256" t="s">
        <v>219</v>
      </c>
    </row>
    <row r="301" s="15" customFormat="1">
      <c r="A301" s="15"/>
      <c r="B301" s="257"/>
      <c r="C301" s="258"/>
      <c r="D301" s="229" t="s">
        <v>231</v>
      </c>
      <c r="E301" s="259" t="s">
        <v>160</v>
      </c>
      <c r="F301" s="260" t="s">
        <v>236</v>
      </c>
      <c r="G301" s="258"/>
      <c r="H301" s="261">
        <v>352.44</v>
      </c>
      <c r="I301" s="262"/>
      <c r="J301" s="258"/>
      <c r="K301" s="258"/>
      <c r="L301" s="263"/>
      <c r="M301" s="269"/>
      <c r="N301" s="270"/>
      <c r="O301" s="270"/>
      <c r="P301" s="270"/>
      <c r="Q301" s="270"/>
      <c r="R301" s="270"/>
      <c r="S301" s="270"/>
      <c r="T301" s="271"/>
      <c r="U301" s="15"/>
      <c r="V301" s="15"/>
      <c r="W301" s="15"/>
      <c r="X301" s="15"/>
      <c r="Y301" s="15"/>
      <c r="Z301" s="15"/>
      <c r="AA301" s="15"/>
      <c r="AB301" s="15"/>
      <c r="AC301" s="15"/>
      <c r="AD301" s="15"/>
      <c r="AE301" s="15"/>
      <c r="AT301" s="267" t="s">
        <v>231</v>
      </c>
      <c r="AU301" s="267" t="s">
        <v>86</v>
      </c>
      <c r="AV301" s="15" t="s">
        <v>225</v>
      </c>
      <c r="AW301" s="15" t="s">
        <v>37</v>
      </c>
      <c r="AX301" s="15" t="s">
        <v>84</v>
      </c>
      <c r="AY301" s="267" t="s">
        <v>219</v>
      </c>
    </row>
    <row r="302" s="2" customFormat="1" ht="6.96" customHeight="1">
      <c r="A302" s="40"/>
      <c r="B302" s="61"/>
      <c r="C302" s="62"/>
      <c r="D302" s="62"/>
      <c r="E302" s="62"/>
      <c r="F302" s="62"/>
      <c r="G302" s="62"/>
      <c r="H302" s="62"/>
      <c r="I302" s="62"/>
      <c r="J302" s="62"/>
      <c r="K302" s="62"/>
      <c r="L302" s="46"/>
      <c r="M302" s="40"/>
      <c r="O302" s="40"/>
      <c r="P302" s="40"/>
      <c r="Q302" s="40"/>
      <c r="R302" s="40"/>
      <c r="S302" s="40"/>
      <c r="T302" s="40"/>
      <c r="U302" s="40"/>
      <c r="V302" s="40"/>
      <c r="W302" s="40"/>
      <c r="X302" s="40"/>
      <c r="Y302" s="40"/>
      <c r="Z302" s="40"/>
      <c r="AA302" s="40"/>
      <c r="AB302" s="40"/>
      <c r="AC302" s="40"/>
      <c r="AD302" s="40"/>
      <c r="AE302" s="40"/>
    </row>
  </sheetData>
  <sheetProtection sheet="1" autoFilter="0" formatColumns="0" formatRows="0" objects="1" scenarios="1" spinCount="100000" saltValue="le970/H9jS92An03O3/qY9I0GKMVeWQplQMMQIeWp6hJwCzhGvQHoqRdsMBBXWaOdr1RVhEWfh+URa+gqbgBQw==" hashValue="liBS1k/apMCTPiaPqcCefi2wtlyFeIupJPx+HhS5Eo1+D2vpxmfGaucub35A6UXUFs+IG8W29JS78dLopBQYzg==" algorithmName="SHA-512" password="CC35"/>
  <autoFilter ref="C86:K301"/>
  <mergeCells count="9">
    <mergeCell ref="E7:H7"/>
    <mergeCell ref="E9:H9"/>
    <mergeCell ref="E18:H18"/>
    <mergeCell ref="E27:H27"/>
    <mergeCell ref="E48:H48"/>
    <mergeCell ref="E50:H50"/>
    <mergeCell ref="E77:H77"/>
    <mergeCell ref="E79:H79"/>
    <mergeCell ref="L2:V2"/>
  </mergeCells>
  <hyperlinks>
    <hyperlink ref="F92" r:id="rId1" display="https://podminky.urs.cz/item/CS_URS_2023_01/113105112"/>
    <hyperlink ref="F100" r:id="rId2" display="https://podminky.urs.cz/item/CS_URS_2023_01/113106133"/>
    <hyperlink ref="F105" r:id="rId3" display="https://podminky.urs.cz/item/CS_URS_2023_01/113107164"/>
    <hyperlink ref="F109" r:id="rId4" display="https://podminky.urs.cz/item/CS_URS_2023_01/113107182"/>
    <hyperlink ref="F114" r:id="rId5" display="https://podminky.urs.cz/item/CS_URS_2023_01/113202111"/>
    <hyperlink ref="F119" r:id="rId6" display="https://podminky.urs.cz/item/CS_URS_2023_01/121151123"/>
    <hyperlink ref="F126" r:id="rId7" display="https://podminky.urs.cz/item/CS_URS_2023_01/131251107"/>
    <hyperlink ref="F154" r:id="rId8" display="https://podminky.urs.cz/item/CS_URS_2023_01/131251203"/>
    <hyperlink ref="F160" r:id="rId9" display="https://podminky.urs.cz/item/CS_URS_2023_01/162251102"/>
    <hyperlink ref="F166" r:id="rId10" display="https://podminky.urs.cz/item/CS_URS_2023_01/162751117"/>
    <hyperlink ref="F174" r:id="rId11" display="https://podminky.urs.cz/item/CS_URS_2023_01/162751119"/>
    <hyperlink ref="F178" r:id="rId12" display="https://podminky.urs.cz/item/CS_URS_2023_01/167151111"/>
    <hyperlink ref="F183" r:id="rId13" display="https://podminky.urs.cz/item/CS_URS_2023_01/171201231"/>
    <hyperlink ref="F187" r:id="rId14" display="https://podminky.urs.cz/item/CS_URS_2023_01/171251201"/>
    <hyperlink ref="F191" r:id="rId15" display="https://podminky.urs.cz/item/CS_URS_2023_01/174151101"/>
    <hyperlink ref="F206" r:id="rId16" display="https://podminky.urs.cz/item/CS_URS_2023_01/810391811"/>
    <hyperlink ref="F212" r:id="rId17" display="https://podminky.urs.cz/item/CS_URS_2023_01/871275811"/>
    <hyperlink ref="F239" r:id="rId18" display="https://podminky.urs.cz/item/CS_URS_2023_01/966071823"/>
    <hyperlink ref="F246" r:id="rId19" display="https://podminky.urs.cz/item/CS_URS_2023_01/977211113"/>
    <hyperlink ref="F263" r:id="rId20" display="https://podminky.urs.cz/item/CS_URS_2023_01/997221571"/>
    <hyperlink ref="F266" r:id="rId21" display="https://podminky.urs.cz/item/CS_URS_2023_01/997221579"/>
    <hyperlink ref="F270" r:id="rId22" display="https://podminky.urs.cz/item/CS_URS_2023_01/997221861"/>
    <hyperlink ref="F277" r:id="rId23" display="https://podminky.urs.cz/item/CS_URS_2023_01/997221873"/>
    <hyperlink ref="F285" r:id="rId24" display="https://podminky.urs.cz/item/CS_URS_2023_01/997221875"/>
    <hyperlink ref="F293" r:id="rId25" display="https://podminky.urs.cz/item/CS_URS_2023_01/998324011"/>
    <hyperlink ref="F298" r:id="rId26" display="https://podminky.urs.cz/item/CS_URS_2023_01/76799670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27"/>
</worksheet>
</file>

<file path=xl/worksheets/sheet2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25" style="1" customWidth="1"/>
    <col min="4" max="4" width="130.832" style="1" customWidth="1"/>
    <col min="5" max="5" width="13.33203" style="1" customWidth="1"/>
    <col min="6" max="6" width="20" style="1" customWidth="1"/>
    <col min="7" max="7" width="1.667969" style="1" customWidth="1"/>
    <col min="8" max="8" width="8.332031" style="1" customWidth="1"/>
  </cols>
  <sheetData>
    <row r="1" s="1" customFormat="1" ht="11.28" customHeight="1"/>
    <row r="2" s="1" customFormat="1" ht="36.96" customHeight="1"/>
    <row r="3" s="1" customFormat="1" ht="6.96" customHeight="1">
      <c r="B3" s="142"/>
      <c r="C3" s="143"/>
      <c r="D3" s="143"/>
      <c r="E3" s="143"/>
      <c r="F3" s="143"/>
      <c r="G3" s="143"/>
      <c r="H3" s="22"/>
    </row>
    <row r="4" s="1" customFormat="1" ht="24.96" customHeight="1">
      <c r="B4" s="22"/>
      <c r="C4" s="144" t="s">
        <v>3694</v>
      </c>
      <c r="H4" s="22"/>
    </row>
    <row r="5" s="1" customFormat="1" ht="12" customHeight="1">
      <c r="B5" s="22"/>
      <c r="C5" s="298" t="s">
        <v>13</v>
      </c>
      <c r="D5" s="153" t="s">
        <v>14</v>
      </c>
      <c r="E5" s="1"/>
      <c r="F5" s="1"/>
      <c r="H5" s="22"/>
    </row>
    <row r="6" s="1" customFormat="1" ht="36.96" customHeight="1">
      <c r="B6" s="22"/>
      <c r="C6" s="299" t="s">
        <v>16</v>
      </c>
      <c r="D6" s="300" t="s">
        <v>17</v>
      </c>
      <c r="E6" s="1"/>
      <c r="F6" s="1"/>
      <c r="H6" s="22"/>
    </row>
    <row r="7" s="1" customFormat="1" ht="16.5" customHeight="1">
      <c r="B7" s="22"/>
      <c r="C7" s="146" t="s">
        <v>23</v>
      </c>
      <c r="D7" s="150" t="str">
        <f>'Rekapitulace stavby'!AN8</f>
        <v>2. 5. 2023</v>
      </c>
      <c r="H7" s="22"/>
    </row>
    <row r="8" s="2" customFormat="1" ht="10.8" customHeight="1">
      <c r="A8" s="40"/>
      <c r="B8" s="46"/>
      <c r="C8" s="40"/>
      <c r="D8" s="40"/>
      <c r="E8" s="40"/>
      <c r="F8" s="40"/>
      <c r="G8" s="40"/>
      <c r="H8" s="46"/>
    </row>
    <row r="9" s="11" customFormat="1" ht="29.28" customHeight="1">
      <c r="A9" s="189"/>
      <c r="B9" s="301"/>
      <c r="C9" s="302" t="s">
        <v>57</v>
      </c>
      <c r="D9" s="303" t="s">
        <v>58</v>
      </c>
      <c r="E9" s="303" t="s">
        <v>206</v>
      </c>
      <c r="F9" s="304" t="s">
        <v>3695</v>
      </c>
      <c r="G9" s="189"/>
      <c r="H9" s="301"/>
    </row>
    <row r="10" s="2" customFormat="1" ht="26.4" customHeight="1">
      <c r="A10" s="40"/>
      <c r="B10" s="46"/>
      <c r="C10" s="305" t="s">
        <v>3696</v>
      </c>
      <c r="D10" s="305" t="s">
        <v>82</v>
      </c>
      <c r="E10" s="40"/>
      <c r="F10" s="40"/>
      <c r="G10" s="40"/>
      <c r="H10" s="46"/>
    </row>
    <row r="11" s="2" customFormat="1" ht="16.8" customHeight="1">
      <c r="A11" s="40"/>
      <c r="B11" s="46"/>
      <c r="C11" s="306" t="s">
        <v>146</v>
      </c>
      <c r="D11" s="307" t="s">
        <v>147</v>
      </c>
      <c r="E11" s="308" t="s">
        <v>148</v>
      </c>
      <c r="F11" s="309">
        <v>259.10300000000001</v>
      </c>
      <c r="G11" s="40"/>
      <c r="H11" s="46"/>
    </row>
    <row r="12" s="2" customFormat="1" ht="16.8" customHeight="1">
      <c r="A12" s="40"/>
      <c r="B12" s="46"/>
      <c r="C12" s="310" t="s">
        <v>19</v>
      </c>
      <c r="D12" s="310" t="s">
        <v>390</v>
      </c>
      <c r="E12" s="19" t="s">
        <v>19</v>
      </c>
      <c r="F12" s="311">
        <v>0</v>
      </c>
      <c r="G12" s="40"/>
      <c r="H12" s="46"/>
    </row>
    <row r="13" s="2" customFormat="1" ht="16.8" customHeight="1">
      <c r="A13" s="40"/>
      <c r="B13" s="46"/>
      <c r="C13" s="310" t="s">
        <v>146</v>
      </c>
      <c r="D13" s="310" t="s">
        <v>391</v>
      </c>
      <c r="E13" s="19" t="s">
        <v>19</v>
      </c>
      <c r="F13" s="311">
        <v>259.10300000000001</v>
      </c>
      <c r="G13" s="40"/>
      <c r="H13" s="46"/>
    </row>
    <row r="14" s="2" customFormat="1" ht="16.8" customHeight="1">
      <c r="A14" s="40"/>
      <c r="B14" s="46"/>
      <c r="C14" s="312" t="s">
        <v>3697</v>
      </c>
      <c r="D14" s="40"/>
      <c r="E14" s="40"/>
      <c r="F14" s="40"/>
      <c r="G14" s="40"/>
      <c r="H14" s="46"/>
    </row>
    <row r="15" s="2" customFormat="1" ht="16.8" customHeight="1">
      <c r="A15" s="40"/>
      <c r="B15" s="46"/>
      <c r="C15" s="310" t="s">
        <v>386</v>
      </c>
      <c r="D15" s="310" t="s">
        <v>387</v>
      </c>
      <c r="E15" s="19" t="s">
        <v>148</v>
      </c>
      <c r="F15" s="311">
        <v>259.10300000000001</v>
      </c>
      <c r="G15" s="40"/>
      <c r="H15" s="46"/>
    </row>
    <row r="16" s="2" customFormat="1" ht="16.8" customHeight="1">
      <c r="A16" s="40"/>
      <c r="B16" s="46"/>
      <c r="C16" s="310" t="s">
        <v>474</v>
      </c>
      <c r="D16" s="310" t="s">
        <v>345</v>
      </c>
      <c r="E16" s="19" t="s">
        <v>182</v>
      </c>
      <c r="F16" s="311">
        <v>1061.1230000000001</v>
      </c>
      <c r="G16" s="40"/>
      <c r="H16" s="46"/>
    </row>
    <row r="17" s="2" customFormat="1" ht="16.8" customHeight="1">
      <c r="A17" s="40"/>
      <c r="B17" s="46"/>
      <c r="C17" s="306" t="s">
        <v>150</v>
      </c>
      <c r="D17" s="307" t="s">
        <v>151</v>
      </c>
      <c r="E17" s="308" t="s">
        <v>152</v>
      </c>
      <c r="F17" s="309">
        <v>116.05</v>
      </c>
      <c r="G17" s="40"/>
      <c r="H17" s="46"/>
    </row>
    <row r="18" s="2" customFormat="1" ht="16.8" customHeight="1">
      <c r="A18" s="40"/>
      <c r="B18" s="46"/>
      <c r="C18" s="310" t="s">
        <v>19</v>
      </c>
      <c r="D18" s="310" t="s">
        <v>253</v>
      </c>
      <c r="E18" s="19" t="s">
        <v>19</v>
      </c>
      <c r="F18" s="311">
        <v>0</v>
      </c>
      <c r="G18" s="40"/>
      <c r="H18" s="46"/>
    </row>
    <row r="19" s="2" customFormat="1" ht="16.8" customHeight="1">
      <c r="A19" s="40"/>
      <c r="B19" s="46"/>
      <c r="C19" s="310" t="s">
        <v>150</v>
      </c>
      <c r="D19" s="310" t="s">
        <v>153</v>
      </c>
      <c r="E19" s="19" t="s">
        <v>19</v>
      </c>
      <c r="F19" s="311">
        <v>116.05</v>
      </c>
      <c r="G19" s="40"/>
      <c r="H19" s="46"/>
    </row>
    <row r="20" s="2" customFormat="1" ht="16.8" customHeight="1">
      <c r="A20" s="40"/>
      <c r="B20" s="46"/>
      <c r="C20" s="312" t="s">
        <v>3697</v>
      </c>
      <c r="D20" s="40"/>
      <c r="E20" s="40"/>
      <c r="F20" s="40"/>
      <c r="G20" s="40"/>
      <c r="H20" s="46"/>
    </row>
    <row r="21" s="2" customFormat="1" ht="16.8" customHeight="1">
      <c r="A21" s="40"/>
      <c r="B21" s="46"/>
      <c r="C21" s="310" t="s">
        <v>248</v>
      </c>
      <c r="D21" s="310" t="s">
        <v>249</v>
      </c>
      <c r="E21" s="19" t="s">
        <v>152</v>
      </c>
      <c r="F21" s="311">
        <v>116.05</v>
      </c>
      <c r="G21" s="40"/>
      <c r="H21" s="46"/>
    </row>
    <row r="22" s="2" customFormat="1" ht="16.8" customHeight="1">
      <c r="A22" s="40"/>
      <c r="B22" s="46"/>
      <c r="C22" s="310" t="s">
        <v>243</v>
      </c>
      <c r="D22" s="310" t="s">
        <v>244</v>
      </c>
      <c r="E22" s="19" t="s">
        <v>152</v>
      </c>
      <c r="F22" s="311">
        <v>116.05</v>
      </c>
      <c r="G22" s="40"/>
      <c r="H22" s="46"/>
    </row>
    <row r="23" s="2" customFormat="1" ht="16.8" customHeight="1">
      <c r="A23" s="40"/>
      <c r="B23" s="46"/>
      <c r="C23" s="310" t="s">
        <v>474</v>
      </c>
      <c r="D23" s="310" t="s">
        <v>345</v>
      </c>
      <c r="E23" s="19" t="s">
        <v>182</v>
      </c>
      <c r="F23" s="311">
        <v>1061.1230000000001</v>
      </c>
      <c r="G23" s="40"/>
      <c r="H23" s="46"/>
    </row>
    <row r="24" s="2" customFormat="1" ht="16.8" customHeight="1">
      <c r="A24" s="40"/>
      <c r="B24" s="46"/>
      <c r="C24" s="310" t="s">
        <v>482</v>
      </c>
      <c r="D24" s="310" t="s">
        <v>483</v>
      </c>
      <c r="E24" s="19" t="s">
        <v>182</v>
      </c>
      <c r="F24" s="311">
        <v>25.530999999999999</v>
      </c>
      <c r="G24" s="40"/>
      <c r="H24" s="46"/>
    </row>
    <row r="25" s="2" customFormat="1" ht="16.8" customHeight="1">
      <c r="A25" s="40"/>
      <c r="B25" s="46"/>
      <c r="C25" s="306" t="s">
        <v>155</v>
      </c>
      <c r="D25" s="307" t="s">
        <v>155</v>
      </c>
      <c r="E25" s="308" t="s">
        <v>148</v>
      </c>
      <c r="F25" s="309">
        <v>155.88999999999999</v>
      </c>
      <c r="G25" s="40"/>
      <c r="H25" s="46"/>
    </row>
    <row r="26" s="2" customFormat="1" ht="16.8" customHeight="1">
      <c r="A26" s="40"/>
      <c r="B26" s="46"/>
      <c r="C26" s="310" t="s">
        <v>19</v>
      </c>
      <c r="D26" s="310" t="s">
        <v>277</v>
      </c>
      <c r="E26" s="19" t="s">
        <v>19</v>
      </c>
      <c r="F26" s="311">
        <v>0</v>
      </c>
      <c r="G26" s="40"/>
      <c r="H26" s="46"/>
    </row>
    <row r="27" s="2" customFormat="1" ht="16.8" customHeight="1">
      <c r="A27" s="40"/>
      <c r="B27" s="46"/>
      <c r="C27" s="310" t="s">
        <v>19</v>
      </c>
      <c r="D27" s="310" t="s">
        <v>397</v>
      </c>
      <c r="E27" s="19" t="s">
        <v>19</v>
      </c>
      <c r="F27" s="311">
        <v>0</v>
      </c>
      <c r="G27" s="40"/>
      <c r="H27" s="46"/>
    </row>
    <row r="28" s="2" customFormat="1" ht="16.8" customHeight="1">
      <c r="A28" s="40"/>
      <c r="B28" s="46"/>
      <c r="C28" s="310" t="s">
        <v>19</v>
      </c>
      <c r="D28" s="310" t="s">
        <v>398</v>
      </c>
      <c r="E28" s="19" t="s">
        <v>19</v>
      </c>
      <c r="F28" s="311">
        <v>87.629999999999995</v>
      </c>
      <c r="G28" s="40"/>
      <c r="H28" s="46"/>
    </row>
    <row r="29" s="2" customFormat="1" ht="16.8" customHeight="1">
      <c r="A29" s="40"/>
      <c r="B29" s="46"/>
      <c r="C29" s="310" t="s">
        <v>19</v>
      </c>
      <c r="D29" s="310" t="s">
        <v>399</v>
      </c>
      <c r="E29" s="19" t="s">
        <v>19</v>
      </c>
      <c r="F29" s="311">
        <v>12.785</v>
      </c>
      <c r="G29" s="40"/>
      <c r="H29" s="46"/>
    </row>
    <row r="30" s="2" customFormat="1" ht="16.8" customHeight="1">
      <c r="A30" s="40"/>
      <c r="B30" s="46"/>
      <c r="C30" s="310" t="s">
        <v>19</v>
      </c>
      <c r="D30" s="310" t="s">
        <v>400</v>
      </c>
      <c r="E30" s="19" t="s">
        <v>19</v>
      </c>
      <c r="F30" s="311">
        <v>10.912000000000001</v>
      </c>
      <c r="G30" s="40"/>
      <c r="H30" s="46"/>
    </row>
    <row r="31" s="2" customFormat="1" ht="16.8" customHeight="1">
      <c r="A31" s="40"/>
      <c r="B31" s="46"/>
      <c r="C31" s="310" t="s">
        <v>19</v>
      </c>
      <c r="D31" s="310" t="s">
        <v>401</v>
      </c>
      <c r="E31" s="19" t="s">
        <v>19</v>
      </c>
      <c r="F31" s="311">
        <v>12.4</v>
      </c>
      <c r="G31" s="40"/>
      <c r="H31" s="46"/>
    </row>
    <row r="32" s="2" customFormat="1" ht="16.8" customHeight="1">
      <c r="A32" s="40"/>
      <c r="B32" s="46"/>
      <c r="C32" s="310" t="s">
        <v>19</v>
      </c>
      <c r="D32" s="310" t="s">
        <v>402</v>
      </c>
      <c r="E32" s="19" t="s">
        <v>19</v>
      </c>
      <c r="F32" s="311">
        <v>0.17999999999999999</v>
      </c>
      <c r="G32" s="40"/>
      <c r="H32" s="46"/>
    </row>
    <row r="33" s="2" customFormat="1" ht="16.8" customHeight="1">
      <c r="A33" s="40"/>
      <c r="B33" s="46"/>
      <c r="C33" s="310" t="s">
        <v>19</v>
      </c>
      <c r="D33" s="310" t="s">
        <v>403</v>
      </c>
      <c r="E33" s="19" t="s">
        <v>19</v>
      </c>
      <c r="F33" s="311">
        <v>2.1080000000000001</v>
      </c>
      <c r="G33" s="40"/>
      <c r="H33" s="46"/>
    </row>
    <row r="34" s="2" customFormat="1" ht="16.8" customHeight="1">
      <c r="A34" s="40"/>
      <c r="B34" s="46"/>
      <c r="C34" s="310" t="s">
        <v>19</v>
      </c>
      <c r="D34" s="310" t="s">
        <v>404</v>
      </c>
      <c r="E34" s="19" t="s">
        <v>19</v>
      </c>
      <c r="F34" s="311">
        <v>0</v>
      </c>
      <c r="G34" s="40"/>
      <c r="H34" s="46"/>
    </row>
    <row r="35" s="2" customFormat="1" ht="16.8" customHeight="1">
      <c r="A35" s="40"/>
      <c r="B35" s="46"/>
      <c r="C35" s="310" t="s">
        <v>19</v>
      </c>
      <c r="D35" s="310" t="s">
        <v>405</v>
      </c>
      <c r="E35" s="19" t="s">
        <v>19</v>
      </c>
      <c r="F35" s="311">
        <v>7.5999999999999996</v>
      </c>
      <c r="G35" s="40"/>
      <c r="H35" s="46"/>
    </row>
    <row r="36" s="2" customFormat="1" ht="16.8" customHeight="1">
      <c r="A36" s="40"/>
      <c r="B36" s="46"/>
      <c r="C36" s="310" t="s">
        <v>19</v>
      </c>
      <c r="D36" s="310" t="s">
        <v>406</v>
      </c>
      <c r="E36" s="19" t="s">
        <v>19</v>
      </c>
      <c r="F36" s="311">
        <v>16.875</v>
      </c>
      <c r="G36" s="40"/>
      <c r="H36" s="46"/>
    </row>
    <row r="37" s="2" customFormat="1" ht="16.8" customHeight="1">
      <c r="A37" s="40"/>
      <c r="B37" s="46"/>
      <c r="C37" s="310" t="s">
        <v>19</v>
      </c>
      <c r="D37" s="310" t="s">
        <v>407</v>
      </c>
      <c r="E37" s="19" t="s">
        <v>19</v>
      </c>
      <c r="F37" s="311">
        <v>1.8999999999999999</v>
      </c>
      <c r="G37" s="40"/>
      <c r="H37" s="46"/>
    </row>
    <row r="38" s="2" customFormat="1" ht="16.8" customHeight="1">
      <c r="A38" s="40"/>
      <c r="B38" s="46"/>
      <c r="C38" s="310" t="s">
        <v>19</v>
      </c>
      <c r="D38" s="310" t="s">
        <v>408</v>
      </c>
      <c r="E38" s="19" t="s">
        <v>19</v>
      </c>
      <c r="F38" s="311">
        <v>0</v>
      </c>
      <c r="G38" s="40"/>
      <c r="H38" s="46"/>
    </row>
    <row r="39" s="2" customFormat="1" ht="16.8" customHeight="1">
      <c r="A39" s="40"/>
      <c r="B39" s="46"/>
      <c r="C39" s="310" t="s">
        <v>19</v>
      </c>
      <c r="D39" s="310" t="s">
        <v>409</v>
      </c>
      <c r="E39" s="19" t="s">
        <v>19</v>
      </c>
      <c r="F39" s="311">
        <v>3.5</v>
      </c>
      <c r="G39" s="40"/>
      <c r="H39" s="46"/>
    </row>
    <row r="40" s="2" customFormat="1" ht="16.8" customHeight="1">
      <c r="A40" s="40"/>
      <c r="B40" s="46"/>
      <c r="C40" s="310" t="s">
        <v>155</v>
      </c>
      <c r="D40" s="310" t="s">
        <v>236</v>
      </c>
      <c r="E40" s="19" t="s">
        <v>19</v>
      </c>
      <c r="F40" s="311">
        <v>155.88999999999999</v>
      </c>
      <c r="G40" s="40"/>
      <c r="H40" s="46"/>
    </row>
    <row r="41" s="2" customFormat="1" ht="16.8" customHeight="1">
      <c r="A41" s="40"/>
      <c r="B41" s="46"/>
      <c r="C41" s="312" t="s">
        <v>3697</v>
      </c>
      <c r="D41" s="40"/>
      <c r="E41" s="40"/>
      <c r="F41" s="40"/>
      <c r="G41" s="40"/>
      <c r="H41" s="46"/>
    </row>
    <row r="42" s="2" customFormat="1" ht="16.8" customHeight="1">
      <c r="A42" s="40"/>
      <c r="B42" s="46"/>
      <c r="C42" s="310" t="s">
        <v>393</v>
      </c>
      <c r="D42" s="310" t="s">
        <v>394</v>
      </c>
      <c r="E42" s="19" t="s">
        <v>148</v>
      </c>
      <c r="F42" s="311">
        <v>155.88999999999999</v>
      </c>
      <c r="G42" s="40"/>
      <c r="H42" s="46"/>
    </row>
    <row r="43" s="2" customFormat="1" ht="16.8" customHeight="1">
      <c r="A43" s="40"/>
      <c r="B43" s="46"/>
      <c r="C43" s="310" t="s">
        <v>465</v>
      </c>
      <c r="D43" s="310" t="s">
        <v>466</v>
      </c>
      <c r="E43" s="19" t="s">
        <v>182</v>
      </c>
      <c r="F43" s="311">
        <v>435.74099999999999</v>
      </c>
      <c r="G43" s="40"/>
      <c r="H43" s="46"/>
    </row>
    <row r="44" s="2" customFormat="1" ht="16.8" customHeight="1">
      <c r="A44" s="40"/>
      <c r="B44" s="46"/>
      <c r="C44" s="306" t="s">
        <v>157</v>
      </c>
      <c r="D44" s="307" t="s">
        <v>157</v>
      </c>
      <c r="E44" s="308" t="s">
        <v>158</v>
      </c>
      <c r="F44" s="309">
        <v>14.300000000000001</v>
      </c>
      <c r="G44" s="40"/>
      <c r="H44" s="46"/>
    </row>
    <row r="45" s="2" customFormat="1" ht="16.8" customHeight="1">
      <c r="A45" s="40"/>
      <c r="B45" s="46"/>
      <c r="C45" s="310" t="s">
        <v>19</v>
      </c>
      <c r="D45" s="310" t="s">
        <v>375</v>
      </c>
      <c r="E45" s="19" t="s">
        <v>19</v>
      </c>
      <c r="F45" s="311">
        <v>0</v>
      </c>
      <c r="G45" s="40"/>
      <c r="H45" s="46"/>
    </row>
    <row r="46" s="2" customFormat="1" ht="16.8" customHeight="1">
      <c r="A46" s="40"/>
      <c r="B46" s="46"/>
      <c r="C46" s="310" t="s">
        <v>19</v>
      </c>
      <c r="D46" s="310" t="s">
        <v>159</v>
      </c>
      <c r="E46" s="19" t="s">
        <v>19</v>
      </c>
      <c r="F46" s="311">
        <v>14.300000000000001</v>
      </c>
      <c r="G46" s="40"/>
      <c r="H46" s="46"/>
    </row>
    <row r="47" s="2" customFormat="1" ht="16.8" customHeight="1">
      <c r="A47" s="40"/>
      <c r="B47" s="46"/>
      <c r="C47" s="310" t="s">
        <v>157</v>
      </c>
      <c r="D47" s="310" t="s">
        <v>236</v>
      </c>
      <c r="E47" s="19" t="s">
        <v>19</v>
      </c>
      <c r="F47" s="311">
        <v>14.300000000000001</v>
      </c>
      <c r="G47" s="40"/>
      <c r="H47" s="46"/>
    </row>
    <row r="48" s="2" customFormat="1" ht="16.8" customHeight="1">
      <c r="A48" s="40"/>
      <c r="B48" s="46"/>
      <c r="C48" s="312" t="s">
        <v>3697</v>
      </c>
      <c r="D48" s="40"/>
      <c r="E48" s="40"/>
      <c r="F48" s="40"/>
      <c r="G48" s="40"/>
      <c r="H48" s="46"/>
    </row>
    <row r="49" s="2" customFormat="1" ht="16.8" customHeight="1">
      <c r="A49" s="40"/>
      <c r="B49" s="46"/>
      <c r="C49" s="310" t="s">
        <v>370</v>
      </c>
      <c r="D49" s="310" t="s">
        <v>371</v>
      </c>
      <c r="E49" s="19" t="s">
        <v>158</v>
      </c>
      <c r="F49" s="311">
        <v>14.300000000000001</v>
      </c>
      <c r="G49" s="40"/>
      <c r="H49" s="46"/>
    </row>
    <row r="50" s="2" customFormat="1" ht="16.8" customHeight="1">
      <c r="A50" s="40"/>
      <c r="B50" s="46"/>
      <c r="C50" s="310" t="s">
        <v>465</v>
      </c>
      <c r="D50" s="310" t="s">
        <v>466</v>
      </c>
      <c r="E50" s="19" t="s">
        <v>182</v>
      </c>
      <c r="F50" s="311">
        <v>435.74099999999999</v>
      </c>
      <c r="G50" s="40"/>
      <c r="H50" s="46"/>
    </row>
    <row r="51" s="2" customFormat="1" ht="16.8" customHeight="1">
      <c r="A51" s="40"/>
      <c r="B51" s="46"/>
      <c r="C51" s="306" t="s">
        <v>160</v>
      </c>
      <c r="D51" s="307" t="s">
        <v>161</v>
      </c>
      <c r="E51" s="308" t="s">
        <v>162</v>
      </c>
      <c r="F51" s="309">
        <v>352.44</v>
      </c>
      <c r="G51" s="40"/>
      <c r="H51" s="46"/>
    </row>
    <row r="52" s="2" customFormat="1" ht="16.8" customHeight="1">
      <c r="A52" s="40"/>
      <c r="B52" s="46"/>
      <c r="C52" s="310" t="s">
        <v>19</v>
      </c>
      <c r="D52" s="310" t="s">
        <v>509</v>
      </c>
      <c r="E52" s="19" t="s">
        <v>19</v>
      </c>
      <c r="F52" s="311">
        <v>0</v>
      </c>
      <c r="G52" s="40"/>
      <c r="H52" s="46"/>
    </row>
    <row r="53" s="2" customFormat="1" ht="16.8" customHeight="1">
      <c r="A53" s="40"/>
      <c r="B53" s="46"/>
      <c r="C53" s="310" t="s">
        <v>19</v>
      </c>
      <c r="D53" s="310" t="s">
        <v>510</v>
      </c>
      <c r="E53" s="19" t="s">
        <v>19</v>
      </c>
      <c r="F53" s="311">
        <v>352.44</v>
      </c>
      <c r="G53" s="40"/>
      <c r="H53" s="46"/>
    </row>
    <row r="54" s="2" customFormat="1" ht="16.8" customHeight="1">
      <c r="A54" s="40"/>
      <c r="B54" s="46"/>
      <c r="C54" s="310" t="s">
        <v>160</v>
      </c>
      <c r="D54" s="310" t="s">
        <v>236</v>
      </c>
      <c r="E54" s="19" t="s">
        <v>19</v>
      </c>
      <c r="F54" s="311">
        <v>352.44</v>
      </c>
      <c r="G54" s="40"/>
      <c r="H54" s="46"/>
    </row>
    <row r="55" s="2" customFormat="1" ht="16.8" customHeight="1">
      <c r="A55" s="40"/>
      <c r="B55" s="46"/>
      <c r="C55" s="312" t="s">
        <v>3697</v>
      </c>
      <c r="D55" s="40"/>
      <c r="E55" s="40"/>
      <c r="F55" s="40"/>
      <c r="G55" s="40"/>
      <c r="H55" s="46"/>
    </row>
    <row r="56" s="2" customFormat="1" ht="16.8" customHeight="1">
      <c r="A56" s="40"/>
      <c r="B56" s="46"/>
      <c r="C56" s="310" t="s">
        <v>504</v>
      </c>
      <c r="D56" s="310" t="s">
        <v>505</v>
      </c>
      <c r="E56" s="19" t="s">
        <v>162</v>
      </c>
      <c r="F56" s="311">
        <v>352.44</v>
      </c>
      <c r="G56" s="40"/>
      <c r="H56" s="46"/>
    </row>
    <row r="57" s="2" customFormat="1" ht="16.8" customHeight="1">
      <c r="A57" s="40"/>
      <c r="B57" s="46"/>
      <c r="C57" s="310" t="s">
        <v>445</v>
      </c>
      <c r="D57" s="310" t="s">
        <v>446</v>
      </c>
      <c r="E57" s="19" t="s">
        <v>182</v>
      </c>
      <c r="F57" s="311">
        <v>0.751</v>
      </c>
      <c r="G57" s="40"/>
      <c r="H57" s="46"/>
    </row>
    <row r="58" s="2" customFormat="1" ht="16.8" customHeight="1">
      <c r="A58" s="40"/>
      <c r="B58" s="46"/>
      <c r="C58" s="306" t="s">
        <v>164</v>
      </c>
      <c r="D58" s="307" t="s">
        <v>165</v>
      </c>
      <c r="E58" s="308" t="s">
        <v>158</v>
      </c>
      <c r="F58" s="309">
        <v>99.700000000000003</v>
      </c>
      <c r="G58" s="40"/>
      <c r="H58" s="46"/>
    </row>
    <row r="59" s="2" customFormat="1" ht="16.8" customHeight="1">
      <c r="A59" s="40"/>
      <c r="B59" s="46"/>
      <c r="C59" s="310" t="s">
        <v>19</v>
      </c>
      <c r="D59" s="310" t="s">
        <v>416</v>
      </c>
      <c r="E59" s="19" t="s">
        <v>19</v>
      </c>
      <c r="F59" s="311">
        <v>0</v>
      </c>
      <c r="G59" s="40"/>
      <c r="H59" s="46"/>
    </row>
    <row r="60" s="2" customFormat="1" ht="16.8" customHeight="1">
      <c r="A60" s="40"/>
      <c r="B60" s="46"/>
      <c r="C60" s="310" t="s">
        <v>164</v>
      </c>
      <c r="D60" s="310" t="s">
        <v>417</v>
      </c>
      <c r="E60" s="19" t="s">
        <v>19</v>
      </c>
      <c r="F60" s="311">
        <v>99.700000000000003</v>
      </c>
      <c r="G60" s="40"/>
      <c r="H60" s="46"/>
    </row>
    <row r="61" s="2" customFormat="1" ht="16.8" customHeight="1">
      <c r="A61" s="40"/>
      <c r="B61" s="46"/>
      <c r="C61" s="312" t="s">
        <v>3697</v>
      </c>
      <c r="D61" s="40"/>
      <c r="E61" s="40"/>
      <c r="F61" s="40"/>
      <c r="G61" s="40"/>
      <c r="H61" s="46"/>
    </row>
    <row r="62" s="2" customFormat="1" ht="16.8" customHeight="1">
      <c r="A62" s="40"/>
      <c r="B62" s="46"/>
      <c r="C62" s="310" t="s">
        <v>411</v>
      </c>
      <c r="D62" s="310" t="s">
        <v>412</v>
      </c>
      <c r="E62" s="19" t="s">
        <v>158</v>
      </c>
      <c r="F62" s="311">
        <v>99.700000000000003</v>
      </c>
      <c r="G62" s="40"/>
      <c r="H62" s="46"/>
    </row>
    <row r="63" s="2" customFormat="1" ht="16.8" customHeight="1">
      <c r="A63" s="40"/>
      <c r="B63" s="46"/>
      <c r="C63" s="310" t="s">
        <v>445</v>
      </c>
      <c r="D63" s="310" t="s">
        <v>446</v>
      </c>
      <c r="E63" s="19" t="s">
        <v>182</v>
      </c>
      <c r="F63" s="311">
        <v>0.751</v>
      </c>
      <c r="G63" s="40"/>
      <c r="H63" s="46"/>
    </row>
    <row r="64" s="2" customFormat="1" ht="16.8" customHeight="1">
      <c r="A64" s="40"/>
      <c r="B64" s="46"/>
      <c r="C64" s="306" t="s">
        <v>168</v>
      </c>
      <c r="D64" s="307" t="s">
        <v>169</v>
      </c>
      <c r="E64" s="308" t="s">
        <v>152</v>
      </c>
      <c r="F64" s="309">
        <v>574.62599999999998</v>
      </c>
      <c r="G64" s="40"/>
      <c r="H64" s="46"/>
    </row>
    <row r="65" s="2" customFormat="1" ht="16.8" customHeight="1">
      <c r="A65" s="40"/>
      <c r="B65" s="46"/>
      <c r="C65" s="310" t="s">
        <v>19</v>
      </c>
      <c r="D65" s="310" t="s">
        <v>232</v>
      </c>
      <c r="E65" s="19" t="s">
        <v>19</v>
      </c>
      <c r="F65" s="311">
        <v>0</v>
      </c>
      <c r="G65" s="40"/>
      <c r="H65" s="46"/>
    </row>
    <row r="66" s="2" customFormat="1" ht="16.8" customHeight="1">
      <c r="A66" s="40"/>
      <c r="B66" s="46"/>
      <c r="C66" s="310" t="s">
        <v>19</v>
      </c>
      <c r="D66" s="310" t="s">
        <v>233</v>
      </c>
      <c r="E66" s="19" t="s">
        <v>19</v>
      </c>
      <c r="F66" s="311">
        <v>104.5</v>
      </c>
      <c r="G66" s="40"/>
      <c r="H66" s="46"/>
    </row>
    <row r="67" s="2" customFormat="1" ht="16.8" customHeight="1">
      <c r="A67" s="40"/>
      <c r="B67" s="46"/>
      <c r="C67" s="310" t="s">
        <v>19</v>
      </c>
      <c r="D67" s="310" t="s">
        <v>234</v>
      </c>
      <c r="E67" s="19" t="s">
        <v>19</v>
      </c>
      <c r="F67" s="311">
        <v>405.63900000000001</v>
      </c>
      <c r="G67" s="40"/>
      <c r="H67" s="46"/>
    </row>
    <row r="68" s="2" customFormat="1" ht="16.8" customHeight="1">
      <c r="A68" s="40"/>
      <c r="B68" s="46"/>
      <c r="C68" s="310" t="s">
        <v>19</v>
      </c>
      <c r="D68" s="310" t="s">
        <v>235</v>
      </c>
      <c r="E68" s="19" t="s">
        <v>19</v>
      </c>
      <c r="F68" s="311">
        <v>64.486999999999995</v>
      </c>
      <c r="G68" s="40"/>
      <c r="H68" s="46"/>
    </row>
    <row r="69" s="2" customFormat="1" ht="16.8" customHeight="1">
      <c r="A69" s="40"/>
      <c r="B69" s="46"/>
      <c r="C69" s="310" t="s">
        <v>168</v>
      </c>
      <c r="D69" s="310" t="s">
        <v>236</v>
      </c>
      <c r="E69" s="19" t="s">
        <v>19</v>
      </c>
      <c r="F69" s="311">
        <v>574.62599999999998</v>
      </c>
      <c r="G69" s="40"/>
      <c r="H69" s="46"/>
    </row>
    <row r="70" s="2" customFormat="1" ht="16.8" customHeight="1">
      <c r="A70" s="40"/>
      <c r="B70" s="46"/>
      <c r="C70" s="312" t="s">
        <v>3697</v>
      </c>
      <c r="D70" s="40"/>
      <c r="E70" s="40"/>
      <c r="F70" s="40"/>
      <c r="G70" s="40"/>
      <c r="H70" s="46"/>
    </row>
    <row r="71" s="2" customFormat="1" ht="16.8" customHeight="1">
      <c r="A71" s="40"/>
      <c r="B71" s="46"/>
      <c r="C71" s="310" t="s">
        <v>222</v>
      </c>
      <c r="D71" s="310" t="s">
        <v>223</v>
      </c>
      <c r="E71" s="19" t="s">
        <v>152</v>
      </c>
      <c r="F71" s="311">
        <v>574.62599999999998</v>
      </c>
      <c r="G71" s="40"/>
      <c r="H71" s="46"/>
    </row>
    <row r="72" s="2" customFormat="1" ht="16.8" customHeight="1">
      <c r="A72" s="40"/>
      <c r="B72" s="46"/>
      <c r="C72" s="310" t="s">
        <v>474</v>
      </c>
      <c r="D72" s="310" t="s">
        <v>345</v>
      </c>
      <c r="E72" s="19" t="s">
        <v>182</v>
      </c>
      <c r="F72" s="311">
        <v>1061.1230000000001</v>
      </c>
      <c r="G72" s="40"/>
      <c r="H72" s="46"/>
    </row>
    <row r="73" s="2" customFormat="1" ht="16.8" customHeight="1">
      <c r="A73" s="40"/>
      <c r="B73" s="46"/>
      <c r="C73" s="306" t="s">
        <v>172</v>
      </c>
      <c r="D73" s="307" t="s">
        <v>173</v>
      </c>
      <c r="E73" s="308" t="s">
        <v>152</v>
      </c>
      <c r="F73" s="309">
        <v>23.238</v>
      </c>
      <c r="G73" s="40"/>
      <c r="H73" s="46"/>
    </row>
    <row r="74" s="2" customFormat="1" ht="16.8" customHeight="1">
      <c r="A74" s="40"/>
      <c r="B74" s="46"/>
      <c r="C74" s="310" t="s">
        <v>19</v>
      </c>
      <c r="D74" s="310" t="s">
        <v>232</v>
      </c>
      <c r="E74" s="19" t="s">
        <v>19</v>
      </c>
      <c r="F74" s="311">
        <v>0</v>
      </c>
      <c r="G74" s="40"/>
      <c r="H74" s="46"/>
    </row>
    <row r="75" s="2" customFormat="1" ht="16.8" customHeight="1">
      <c r="A75" s="40"/>
      <c r="B75" s="46"/>
      <c r="C75" s="310" t="s">
        <v>172</v>
      </c>
      <c r="D75" s="310" t="s">
        <v>242</v>
      </c>
      <c r="E75" s="19" t="s">
        <v>19</v>
      </c>
      <c r="F75" s="311">
        <v>23.238</v>
      </c>
      <c r="G75" s="40"/>
      <c r="H75" s="46"/>
    </row>
    <row r="76" s="2" customFormat="1" ht="16.8" customHeight="1">
      <c r="A76" s="40"/>
      <c r="B76" s="46"/>
      <c r="C76" s="312" t="s">
        <v>3697</v>
      </c>
      <c r="D76" s="40"/>
      <c r="E76" s="40"/>
      <c r="F76" s="40"/>
      <c r="G76" s="40"/>
      <c r="H76" s="46"/>
    </row>
    <row r="77" s="2" customFormat="1" ht="16.8" customHeight="1">
      <c r="A77" s="40"/>
      <c r="B77" s="46"/>
      <c r="C77" s="310" t="s">
        <v>237</v>
      </c>
      <c r="D77" s="310" t="s">
        <v>238</v>
      </c>
      <c r="E77" s="19" t="s">
        <v>152</v>
      </c>
      <c r="F77" s="311">
        <v>23.238</v>
      </c>
      <c r="G77" s="40"/>
      <c r="H77" s="46"/>
    </row>
    <row r="78" s="2" customFormat="1" ht="16.8" customHeight="1">
      <c r="A78" s="40"/>
      <c r="B78" s="46"/>
      <c r="C78" s="310" t="s">
        <v>474</v>
      </c>
      <c r="D78" s="310" t="s">
        <v>345</v>
      </c>
      <c r="E78" s="19" t="s">
        <v>182</v>
      </c>
      <c r="F78" s="311">
        <v>1061.1230000000001</v>
      </c>
      <c r="G78" s="40"/>
      <c r="H78" s="46"/>
    </row>
    <row r="79" s="2" customFormat="1" ht="16.8" customHeight="1">
      <c r="A79" s="40"/>
      <c r="B79" s="46"/>
      <c r="C79" s="306" t="s">
        <v>175</v>
      </c>
      <c r="D79" s="307" t="s">
        <v>176</v>
      </c>
      <c r="E79" s="308" t="s">
        <v>158</v>
      </c>
      <c r="F79" s="309">
        <v>126.09999999999999</v>
      </c>
      <c r="G79" s="40"/>
      <c r="H79" s="46"/>
    </row>
    <row r="80" s="2" customFormat="1" ht="16.8" customHeight="1">
      <c r="A80" s="40"/>
      <c r="B80" s="46"/>
      <c r="C80" s="310" t="s">
        <v>19</v>
      </c>
      <c r="D80" s="310" t="s">
        <v>232</v>
      </c>
      <c r="E80" s="19" t="s">
        <v>19</v>
      </c>
      <c r="F80" s="311">
        <v>0</v>
      </c>
      <c r="G80" s="40"/>
      <c r="H80" s="46"/>
    </row>
    <row r="81" s="2" customFormat="1" ht="16.8" customHeight="1">
      <c r="A81" s="40"/>
      <c r="B81" s="46"/>
      <c r="C81" s="310" t="s">
        <v>175</v>
      </c>
      <c r="D81" s="310" t="s">
        <v>260</v>
      </c>
      <c r="E81" s="19" t="s">
        <v>19</v>
      </c>
      <c r="F81" s="311">
        <v>126.09999999999999</v>
      </c>
      <c r="G81" s="40"/>
      <c r="H81" s="46"/>
    </row>
    <row r="82" s="2" customFormat="1" ht="16.8" customHeight="1">
      <c r="A82" s="40"/>
      <c r="B82" s="46"/>
      <c r="C82" s="312" t="s">
        <v>3697</v>
      </c>
      <c r="D82" s="40"/>
      <c r="E82" s="40"/>
      <c r="F82" s="40"/>
      <c r="G82" s="40"/>
      <c r="H82" s="46"/>
    </row>
    <row r="83" s="2" customFormat="1" ht="16.8" customHeight="1">
      <c r="A83" s="40"/>
      <c r="B83" s="46"/>
      <c r="C83" s="310" t="s">
        <v>255</v>
      </c>
      <c r="D83" s="310" t="s">
        <v>256</v>
      </c>
      <c r="E83" s="19" t="s">
        <v>158</v>
      </c>
      <c r="F83" s="311">
        <v>126.09999999999999</v>
      </c>
      <c r="G83" s="40"/>
      <c r="H83" s="46"/>
    </row>
    <row r="84" s="2" customFormat="1" ht="16.8" customHeight="1">
      <c r="A84" s="40"/>
      <c r="B84" s="46"/>
      <c r="C84" s="310" t="s">
        <v>465</v>
      </c>
      <c r="D84" s="310" t="s">
        <v>466</v>
      </c>
      <c r="E84" s="19" t="s">
        <v>182</v>
      </c>
      <c r="F84" s="311">
        <v>435.74099999999999</v>
      </c>
      <c r="G84" s="40"/>
      <c r="H84" s="46"/>
    </row>
    <row r="85" s="2" customFormat="1" ht="16.8" customHeight="1">
      <c r="A85" s="40"/>
      <c r="B85" s="46"/>
      <c r="C85" s="306" t="s">
        <v>178</v>
      </c>
      <c r="D85" s="307" t="s">
        <v>178</v>
      </c>
      <c r="E85" s="308" t="s">
        <v>148</v>
      </c>
      <c r="F85" s="309">
        <v>4544.3289999999997</v>
      </c>
      <c r="G85" s="40"/>
      <c r="H85" s="46"/>
    </row>
    <row r="86" s="2" customFormat="1" ht="16.8" customHeight="1">
      <c r="A86" s="40"/>
      <c r="B86" s="46"/>
      <c r="C86" s="310" t="s">
        <v>19</v>
      </c>
      <c r="D86" s="310" t="s">
        <v>323</v>
      </c>
      <c r="E86" s="19" t="s">
        <v>19</v>
      </c>
      <c r="F86" s="311">
        <v>0</v>
      </c>
      <c r="G86" s="40"/>
      <c r="H86" s="46"/>
    </row>
    <row r="87" s="2" customFormat="1" ht="16.8" customHeight="1">
      <c r="A87" s="40"/>
      <c r="B87" s="46"/>
      <c r="C87" s="310" t="s">
        <v>19</v>
      </c>
      <c r="D87" s="310" t="s">
        <v>324</v>
      </c>
      <c r="E87" s="19" t="s">
        <v>19</v>
      </c>
      <c r="F87" s="311">
        <v>5152.7870000000003</v>
      </c>
      <c r="G87" s="40"/>
      <c r="H87" s="46"/>
    </row>
    <row r="88" s="2" customFormat="1" ht="16.8" customHeight="1">
      <c r="A88" s="40"/>
      <c r="B88" s="46"/>
      <c r="C88" s="310" t="s">
        <v>19</v>
      </c>
      <c r="D88" s="310" t="s">
        <v>325</v>
      </c>
      <c r="E88" s="19" t="s">
        <v>19</v>
      </c>
      <c r="F88" s="311">
        <v>-695.44500000000005</v>
      </c>
      <c r="G88" s="40"/>
      <c r="H88" s="46"/>
    </row>
    <row r="89" s="2" customFormat="1" ht="16.8" customHeight="1">
      <c r="A89" s="40"/>
      <c r="B89" s="46"/>
      <c r="C89" s="310" t="s">
        <v>19</v>
      </c>
      <c r="D89" s="310" t="s">
        <v>326</v>
      </c>
      <c r="E89" s="19" t="s">
        <v>19</v>
      </c>
      <c r="F89" s="311">
        <v>86.986999999999995</v>
      </c>
      <c r="G89" s="40"/>
      <c r="H89" s="46"/>
    </row>
    <row r="90" s="2" customFormat="1" ht="16.8" customHeight="1">
      <c r="A90" s="40"/>
      <c r="B90" s="46"/>
      <c r="C90" s="310" t="s">
        <v>178</v>
      </c>
      <c r="D90" s="310" t="s">
        <v>236</v>
      </c>
      <c r="E90" s="19" t="s">
        <v>19</v>
      </c>
      <c r="F90" s="311">
        <v>4544.3289999999997</v>
      </c>
      <c r="G90" s="40"/>
      <c r="H90" s="46"/>
    </row>
    <row r="91" s="2" customFormat="1" ht="16.8" customHeight="1">
      <c r="A91" s="40"/>
      <c r="B91" s="46"/>
      <c r="C91" s="312" t="s">
        <v>3697</v>
      </c>
      <c r="D91" s="40"/>
      <c r="E91" s="40"/>
      <c r="F91" s="40"/>
      <c r="G91" s="40"/>
      <c r="H91" s="46"/>
    </row>
    <row r="92" s="2" customFormat="1" ht="16.8" customHeight="1">
      <c r="A92" s="40"/>
      <c r="B92" s="46"/>
      <c r="C92" s="310" t="s">
        <v>318</v>
      </c>
      <c r="D92" s="310" t="s">
        <v>319</v>
      </c>
      <c r="E92" s="19" t="s">
        <v>148</v>
      </c>
      <c r="F92" s="311">
        <v>4544.3289999999997</v>
      </c>
      <c r="G92" s="40"/>
      <c r="H92" s="46"/>
    </row>
    <row r="93" s="2" customFormat="1" ht="16.8" customHeight="1">
      <c r="A93" s="40"/>
      <c r="B93" s="46"/>
      <c r="C93" s="310" t="s">
        <v>328</v>
      </c>
      <c r="D93" s="310" t="s">
        <v>329</v>
      </c>
      <c r="E93" s="19" t="s">
        <v>148</v>
      </c>
      <c r="F93" s="311">
        <v>36354.631999999998</v>
      </c>
      <c r="G93" s="40"/>
      <c r="H93" s="46"/>
    </row>
    <row r="94" s="2" customFormat="1" ht="16.8" customHeight="1">
      <c r="A94" s="40"/>
      <c r="B94" s="46"/>
      <c r="C94" s="310" t="s">
        <v>342</v>
      </c>
      <c r="D94" s="310" t="s">
        <v>343</v>
      </c>
      <c r="E94" s="19" t="s">
        <v>182</v>
      </c>
      <c r="F94" s="311">
        <v>7952.576</v>
      </c>
      <c r="G94" s="40"/>
      <c r="H94" s="46"/>
    </row>
    <row r="95" s="2" customFormat="1" ht="16.8" customHeight="1">
      <c r="A95" s="40"/>
      <c r="B95" s="46"/>
      <c r="C95" s="306" t="s">
        <v>180</v>
      </c>
      <c r="D95" s="307" t="s">
        <v>181</v>
      </c>
      <c r="E95" s="308" t="s">
        <v>182</v>
      </c>
      <c r="F95" s="309">
        <v>0.751</v>
      </c>
      <c r="G95" s="40"/>
      <c r="H95" s="46"/>
    </row>
    <row r="96" s="2" customFormat="1" ht="16.8" customHeight="1">
      <c r="A96" s="40"/>
      <c r="B96" s="46"/>
      <c r="C96" s="310" t="s">
        <v>19</v>
      </c>
      <c r="D96" s="310" t="s">
        <v>449</v>
      </c>
      <c r="E96" s="19" t="s">
        <v>19</v>
      </c>
      <c r="F96" s="311">
        <v>0.39900000000000002</v>
      </c>
      <c r="G96" s="40"/>
      <c r="H96" s="46"/>
    </row>
    <row r="97" s="2" customFormat="1" ht="16.8" customHeight="1">
      <c r="A97" s="40"/>
      <c r="B97" s="46"/>
      <c r="C97" s="310" t="s">
        <v>19</v>
      </c>
      <c r="D97" s="310" t="s">
        <v>450</v>
      </c>
      <c r="E97" s="19" t="s">
        <v>19</v>
      </c>
      <c r="F97" s="311">
        <v>0.35199999999999998</v>
      </c>
      <c r="G97" s="40"/>
      <c r="H97" s="46"/>
    </row>
    <row r="98" s="2" customFormat="1" ht="16.8" customHeight="1">
      <c r="A98" s="40"/>
      <c r="B98" s="46"/>
      <c r="C98" s="310" t="s">
        <v>180</v>
      </c>
      <c r="D98" s="310" t="s">
        <v>236</v>
      </c>
      <c r="E98" s="19" t="s">
        <v>19</v>
      </c>
      <c r="F98" s="311">
        <v>0.751</v>
      </c>
      <c r="G98" s="40"/>
      <c r="H98" s="46"/>
    </row>
    <row r="99" s="2" customFormat="1" ht="16.8" customHeight="1">
      <c r="A99" s="40"/>
      <c r="B99" s="46"/>
      <c r="C99" s="312" t="s">
        <v>3697</v>
      </c>
      <c r="D99" s="40"/>
      <c r="E99" s="40"/>
      <c r="F99" s="40"/>
      <c r="G99" s="40"/>
      <c r="H99" s="46"/>
    </row>
    <row r="100" s="2" customFormat="1" ht="16.8" customHeight="1">
      <c r="A100" s="40"/>
      <c r="B100" s="46"/>
      <c r="C100" s="310" t="s">
        <v>445</v>
      </c>
      <c r="D100" s="310" t="s">
        <v>446</v>
      </c>
      <c r="E100" s="19" t="s">
        <v>182</v>
      </c>
      <c r="F100" s="311">
        <v>0.751</v>
      </c>
      <c r="G100" s="40"/>
      <c r="H100" s="46"/>
    </row>
    <row r="101" s="2" customFormat="1" ht="16.8" customHeight="1">
      <c r="A101" s="40"/>
      <c r="B101" s="46"/>
      <c r="C101" s="310" t="s">
        <v>440</v>
      </c>
      <c r="D101" s="310" t="s">
        <v>441</v>
      </c>
      <c r="E101" s="19" t="s">
        <v>162</v>
      </c>
      <c r="F101" s="311">
        <v>751</v>
      </c>
      <c r="G101" s="40"/>
      <c r="H101" s="46"/>
    </row>
    <row r="102" s="2" customFormat="1" ht="16.8" customHeight="1">
      <c r="A102" s="40"/>
      <c r="B102" s="46"/>
      <c r="C102" s="310" t="s">
        <v>488</v>
      </c>
      <c r="D102" s="310" t="s">
        <v>489</v>
      </c>
      <c r="E102" s="19" t="s">
        <v>182</v>
      </c>
      <c r="F102" s="311">
        <v>0.751</v>
      </c>
      <c r="G102" s="40"/>
      <c r="H102" s="46"/>
    </row>
    <row r="103" s="2" customFormat="1" ht="16.8" customHeight="1">
      <c r="A103" s="40"/>
      <c r="B103" s="46"/>
      <c r="C103" s="306" t="s">
        <v>184</v>
      </c>
      <c r="D103" s="307" t="s">
        <v>184</v>
      </c>
      <c r="E103" s="308" t="s">
        <v>152</v>
      </c>
      <c r="F103" s="309">
        <v>525.85000000000002</v>
      </c>
      <c r="G103" s="40"/>
      <c r="H103" s="46"/>
    </row>
    <row r="104" s="2" customFormat="1" ht="16.8" customHeight="1">
      <c r="A104" s="40"/>
      <c r="B104" s="46"/>
      <c r="C104" s="310" t="s">
        <v>19</v>
      </c>
      <c r="D104" s="310" t="s">
        <v>232</v>
      </c>
      <c r="E104" s="19" t="s">
        <v>19</v>
      </c>
      <c r="F104" s="311">
        <v>0</v>
      </c>
      <c r="G104" s="40"/>
      <c r="H104" s="46"/>
    </row>
    <row r="105" s="2" customFormat="1" ht="16.8" customHeight="1">
      <c r="A105" s="40"/>
      <c r="B105" s="46"/>
      <c r="C105" s="310" t="s">
        <v>19</v>
      </c>
      <c r="D105" s="310" t="s">
        <v>267</v>
      </c>
      <c r="E105" s="19" t="s">
        <v>19</v>
      </c>
      <c r="F105" s="311">
        <v>406.83999999999998</v>
      </c>
      <c r="G105" s="40"/>
      <c r="H105" s="46"/>
    </row>
    <row r="106" s="2" customFormat="1" ht="16.8" customHeight="1">
      <c r="A106" s="40"/>
      <c r="B106" s="46"/>
      <c r="C106" s="310" t="s">
        <v>19</v>
      </c>
      <c r="D106" s="310" t="s">
        <v>268</v>
      </c>
      <c r="E106" s="19" t="s">
        <v>19</v>
      </c>
      <c r="F106" s="311">
        <v>119.01000000000001</v>
      </c>
      <c r="G106" s="40"/>
      <c r="H106" s="46"/>
    </row>
    <row r="107" s="2" customFormat="1" ht="16.8" customHeight="1">
      <c r="A107" s="40"/>
      <c r="B107" s="46"/>
      <c r="C107" s="310" t="s">
        <v>184</v>
      </c>
      <c r="D107" s="310" t="s">
        <v>236</v>
      </c>
      <c r="E107" s="19" t="s">
        <v>19</v>
      </c>
      <c r="F107" s="311">
        <v>525.85000000000002</v>
      </c>
      <c r="G107" s="40"/>
      <c r="H107" s="46"/>
    </row>
    <row r="108" s="2" customFormat="1" ht="16.8" customHeight="1">
      <c r="A108" s="40"/>
      <c r="B108" s="46"/>
      <c r="C108" s="312" t="s">
        <v>3697</v>
      </c>
      <c r="D108" s="40"/>
      <c r="E108" s="40"/>
      <c r="F108" s="40"/>
      <c r="G108" s="40"/>
      <c r="H108" s="46"/>
    </row>
    <row r="109" s="2" customFormat="1" ht="16.8" customHeight="1">
      <c r="A109" s="40"/>
      <c r="B109" s="46"/>
      <c r="C109" s="310" t="s">
        <v>262</v>
      </c>
      <c r="D109" s="310" t="s">
        <v>263</v>
      </c>
      <c r="E109" s="19" t="s">
        <v>152</v>
      </c>
      <c r="F109" s="311">
        <v>525.85000000000002</v>
      </c>
      <c r="G109" s="40"/>
      <c r="H109" s="46"/>
    </row>
    <row r="110" s="2" customFormat="1" ht="16.8" customHeight="1">
      <c r="A110" s="40"/>
      <c r="B110" s="46"/>
      <c r="C110" s="310" t="s">
        <v>318</v>
      </c>
      <c r="D110" s="310" t="s">
        <v>319</v>
      </c>
      <c r="E110" s="19" t="s">
        <v>148</v>
      </c>
      <c r="F110" s="311">
        <v>4544.3289999999997</v>
      </c>
      <c r="G110" s="40"/>
      <c r="H110" s="46"/>
    </row>
    <row r="111" s="2" customFormat="1" ht="16.8" customHeight="1">
      <c r="A111" s="40"/>
      <c r="B111" s="46"/>
      <c r="C111" s="306" t="s">
        <v>186</v>
      </c>
      <c r="D111" s="307" t="s">
        <v>186</v>
      </c>
      <c r="E111" s="308" t="s">
        <v>148</v>
      </c>
      <c r="F111" s="309">
        <v>5068.4930000000004</v>
      </c>
      <c r="G111" s="40"/>
      <c r="H111" s="46"/>
    </row>
    <row r="112" s="2" customFormat="1" ht="16.8" customHeight="1">
      <c r="A112" s="40"/>
      <c r="B112" s="46"/>
      <c r="C112" s="310" t="s">
        <v>19</v>
      </c>
      <c r="D112" s="310" t="s">
        <v>277</v>
      </c>
      <c r="E112" s="19" t="s">
        <v>19</v>
      </c>
      <c r="F112" s="311">
        <v>0</v>
      </c>
      <c r="G112" s="40"/>
      <c r="H112" s="46"/>
    </row>
    <row r="113" s="2" customFormat="1" ht="16.8" customHeight="1">
      <c r="A113" s="40"/>
      <c r="B113" s="46"/>
      <c r="C113" s="310" t="s">
        <v>19</v>
      </c>
      <c r="D113" s="310" t="s">
        <v>278</v>
      </c>
      <c r="E113" s="19" t="s">
        <v>19</v>
      </c>
      <c r="F113" s="311">
        <v>0</v>
      </c>
      <c r="G113" s="40"/>
      <c r="H113" s="46"/>
    </row>
    <row r="114" s="2" customFormat="1" ht="16.8" customHeight="1">
      <c r="A114" s="40"/>
      <c r="B114" s="46"/>
      <c r="C114" s="310" t="s">
        <v>19</v>
      </c>
      <c r="D114" s="310" t="s">
        <v>279</v>
      </c>
      <c r="E114" s="19" t="s">
        <v>19</v>
      </c>
      <c r="F114" s="311">
        <v>667.12300000000005</v>
      </c>
      <c r="G114" s="40"/>
      <c r="H114" s="46"/>
    </row>
    <row r="115" s="2" customFormat="1" ht="16.8" customHeight="1">
      <c r="A115" s="40"/>
      <c r="B115" s="46"/>
      <c r="C115" s="310" t="s">
        <v>19</v>
      </c>
      <c r="D115" s="310" t="s">
        <v>280</v>
      </c>
      <c r="E115" s="19" t="s">
        <v>19</v>
      </c>
      <c r="F115" s="311">
        <v>132.744</v>
      </c>
      <c r="G115" s="40"/>
      <c r="H115" s="46"/>
    </row>
    <row r="116" s="2" customFormat="1" ht="16.8" customHeight="1">
      <c r="A116" s="40"/>
      <c r="B116" s="46"/>
      <c r="C116" s="310" t="s">
        <v>19</v>
      </c>
      <c r="D116" s="310" t="s">
        <v>281</v>
      </c>
      <c r="E116" s="19" t="s">
        <v>19</v>
      </c>
      <c r="F116" s="311">
        <v>0</v>
      </c>
      <c r="G116" s="40"/>
      <c r="H116" s="46"/>
    </row>
    <row r="117" s="2" customFormat="1" ht="16.8" customHeight="1">
      <c r="A117" s="40"/>
      <c r="B117" s="46"/>
      <c r="C117" s="310" t="s">
        <v>19</v>
      </c>
      <c r="D117" s="310" t="s">
        <v>282</v>
      </c>
      <c r="E117" s="19" t="s">
        <v>19</v>
      </c>
      <c r="F117" s="311">
        <v>519.67999999999995</v>
      </c>
      <c r="G117" s="40"/>
      <c r="H117" s="46"/>
    </row>
    <row r="118" s="2" customFormat="1" ht="16.8" customHeight="1">
      <c r="A118" s="40"/>
      <c r="B118" s="46"/>
      <c r="C118" s="310" t="s">
        <v>19</v>
      </c>
      <c r="D118" s="310" t="s">
        <v>283</v>
      </c>
      <c r="E118" s="19" t="s">
        <v>19</v>
      </c>
      <c r="F118" s="311">
        <v>0</v>
      </c>
      <c r="G118" s="40"/>
      <c r="H118" s="46"/>
    </row>
    <row r="119" s="2" customFormat="1" ht="16.8" customHeight="1">
      <c r="A119" s="40"/>
      <c r="B119" s="46"/>
      <c r="C119" s="310" t="s">
        <v>19</v>
      </c>
      <c r="D119" s="310" t="s">
        <v>284</v>
      </c>
      <c r="E119" s="19" t="s">
        <v>19</v>
      </c>
      <c r="F119" s="311">
        <v>58.322000000000003</v>
      </c>
      <c r="G119" s="40"/>
      <c r="H119" s="46"/>
    </row>
    <row r="120" s="2" customFormat="1" ht="16.8" customHeight="1">
      <c r="A120" s="40"/>
      <c r="B120" s="46"/>
      <c r="C120" s="310" t="s">
        <v>19</v>
      </c>
      <c r="D120" s="310" t="s">
        <v>285</v>
      </c>
      <c r="E120" s="19" t="s">
        <v>19</v>
      </c>
      <c r="F120" s="311">
        <v>47.075000000000003</v>
      </c>
      <c r="G120" s="40"/>
      <c r="H120" s="46"/>
    </row>
    <row r="121" s="2" customFormat="1" ht="16.8" customHeight="1">
      <c r="A121" s="40"/>
      <c r="B121" s="46"/>
      <c r="C121" s="310" t="s">
        <v>19</v>
      </c>
      <c r="D121" s="310" t="s">
        <v>286</v>
      </c>
      <c r="E121" s="19" t="s">
        <v>19</v>
      </c>
      <c r="F121" s="311">
        <v>75.025000000000006</v>
      </c>
      <c r="G121" s="40"/>
      <c r="H121" s="46"/>
    </row>
    <row r="122" s="2" customFormat="1" ht="16.8" customHeight="1">
      <c r="A122" s="40"/>
      <c r="B122" s="46"/>
      <c r="C122" s="310" t="s">
        <v>19</v>
      </c>
      <c r="D122" s="310" t="s">
        <v>287</v>
      </c>
      <c r="E122" s="19" t="s">
        <v>19</v>
      </c>
      <c r="F122" s="311">
        <v>0</v>
      </c>
      <c r="G122" s="40"/>
      <c r="H122" s="46"/>
    </row>
    <row r="123" s="2" customFormat="1" ht="16.8" customHeight="1">
      <c r="A123" s="40"/>
      <c r="B123" s="46"/>
      <c r="C123" s="310" t="s">
        <v>19</v>
      </c>
      <c r="D123" s="310" t="s">
        <v>288</v>
      </c>
      <c r="E123" s="19" t="s">
        <v>19</v>
      </c>
      <c r="F123" s="311">
        <v>629.21100000000001</v>
      </c>
      <c r="G123" s="40"/>
      <c r="H123" s="46"/>
    </row>
    <row r="124" s="2" customFormat="1" ht="16.8" customHeight="1">
      <c r="A124" s="40"/>
      <c r="B124" s="46"/>
      <c r="C124" s="310" t="s">
        <v>19</v>
      </c>
      <c r="D124" s="310" t="s">
        <v>289</v>
      </c>
      <c r="E124" s="19" t="s">
        <v>19</v>
      </c>
      <c r="F124" s="311">
        <v>1088.6669999999999</v>
      </c>
      <c r="G124" s="40"/>
      <c r="H124" s="46"/>
    </row>
    <row r="125" s="2" customFormat="1" ht="16.8" customHeight="1">
      <c r="A125" s="40"/>
      <c r="B125" s="46"/>
      <c r="C125" s="310" t="s">
        <v>19</v>
      </c>
      <c r="D125" s="310" t="s">
        <v>290</v>
      </c>
      <c r="E125" s="19" t="s">
        <v>19</v>
      </c>
      <c r="F125" s="311">
        <v>0</v>
      </c>
      <c r="G125" s="40"/>
      <c r="H125" s="46"/>
    </row>
    <row r="126" s="2" customFormat="1" ht="16.8" customHeight="1">
      <c r="A126" s="40"/>
      <c r="B126" s="46"/>
      <c r="C126" s="310" t="s">
        <v>19</v>
      </c>
      <c r="D126" s="310" t="s">
        <v>291</v>
      </c>
      <c r="E126" s="19" t="s">
        <v>19</v>
      </c>
      <c r="F126" s="311">
        <v>362.14499999999998</v>
      </c>
      <c r="G126" s="40"/>
      <c r="H126" s="46"/>
    </row>
    <row r="127" s="2" customFormat="1" ht="16.8" customHeight="1">
      <c r="A127" s="40"/>
      <c r="B127" s="46"/>
      <c r="C127" s="310" t="s">
        <v>19</v>
      </c>
      <c r="D127" s="310" t="s">
        <v>292</v>
      </c>
      <c r="E127" s="19" t="s">
        <v>19</v>
      </c>
      <c r="F127" s="311">
        <v>0</v>
      </c>
      <c r="G127" s="40"/>
      <c r="H127" s="46"/>
    </row>
    <row r="128" s="2" customFormat="1" ht="16.8" customHeight="1">
      <c r="A128" s="40"/>
      <c r="B128" s="46"/>
      <c r="C128" s="310" t="s">
        <v>19</v>
      </c>
      <c r="D128" s="310" t="s">
        <v>293</v>
      </c>
      <c r="E128" s="19" t="s">
        <v>19</v>
      </c>
      <c r="F128" s="311">
        <v>607.67100000000005</v>
      </c>
      <c r="G128" s="40"/>
      <c r="H128" s="46"/>
    </row>
    <row r="129" s="2" customFormat="1" ht="16.8" customHeight="1">
      <c r="A129" s="40"/>
      <c r="B129" s="46"/>
      <c r="C129" s="310" t="s">
        <v>19</v>
      </c>
      <c r="D129" s="310" t="s">
        <v>294</v>
      </c>
      <c r="E129" s="19" t="s">
        <v>19</v>
      </c>
      <c r="F129" s="311">
        <v>0</v>
      </c>
      <c r="G129" s="40"/>
      <c r="H129" s="46"/>
    </row>
    <row r="130" s="2" customFormat="1" ht="16.8" customHeight="1">
      <c r="A130" s="40"/>
      <c r="B130" s="46"/>
      <c r="C130" s="310" t="s">
        <v>19</v>
      </c>
      <c r="D130" s="310" t="s">
        <v>295</v>
      </c>
      <c r="E130" s="19" t="s">
        <v>19</v>
      </c>
      <c r="F130" s="311">
        <v>434.31</v>
      </c>
      <c r="G130" s="40"/>
      <c r="H130" s="46"/>
    </row>
    <row r="131" s="2" customFormat="1" ht="16.8" customHeight="1">
      <c r="A131" s="40"/>
      <c r="B131" s="46"/>
      <c r="C131" s="310" t="s">
        <v>19</v>
      </c>
      <c r="D131" s="310" t="s">
        <v>296</v>
      </c>
      <c r="E131" s="19" t="s">
        <v>19</v>
      </c>
      <c r="F131" s="311">
        <v>0</v>
      </c>
      <c r="G131" s="40"/>
      <c r="H131" s="46"/>
    </row>
    <row r="132" s="2" customFormat="1" ht="16.8" customHeight="1">
      <c r="A132" s="40"/>
      <c r="B132" s="46"/>
      <c r="C132" s="310" t="s">
        <v>19</v>
      </c>
      <c r="D132" s="310" t="s">
        <v>297</v>
      </c>
      <c r="E132" s="19" t="s">
        <v>19</v>
      </c>
      <c r="F132" s="311">
        <v>429.33600000000001</v>
      </c>
      <c r="G132" s="40"/>
      <c r="H132" s="46"/>
    </row>
    <row r="133" s="2" customFormat="1" ht="16.8" customHeight="1">
      <c r="A133" s="40"/>
      <c r="B133" s="46"/>
      <c r="C133" s="310" t="s">
        <v>19</v>
      </c>
      <c r="D133" s="310" t="s">
        <v>298</v>
      </c>
      <c r="E133" s="19" t="s">
        <v>19</v>
      </c>
      <c r="F133" s="311">
        <v>0</v>
      </c>
      <c r="G133" s="40"/>
      <c r="H133" s="46"/>
    </row>
    <row r="134" s="2" customFormat="1" ht="16.8" customHeight="1">
      <c r="A134" s="40"/>
      <c r="B134" s="46"/>
      <c r="C134" s="310" t="s">
        <v>19</v>
      </c>
      <c r="D134" s="310" t="s">
        <v>299</v>
      </c>
      <c r="E134" s="19" t="s">
        <v>19</v>
      </c>
      <c r="F134" s="311">
        <v>17.184000000000001</v>
      </c>
      <c r="G134" s="40"/>
      <c r="H134" s="46"/>
    </row>
    <row r="135" s="2" customFormat="1" ht="16.8" customHeight="1">
      <c r="A135" s="40"/>
      <c r="B135" s="46"/>
      <c r="C135" s="310" t="s">
        <v>186</v>
      </c>
      <c r="D135" s="310" t="s">
        <v>236</v>
      </c>
      <c r="E135" s="19" t="s">
        <v>19</v>
      </c>
      <c r="F135" s="311">
        <v>5068.4930000000004</v>
      </c>
      <c r="G135" s="40"/>
      <c r="H135" s="46"/>
    </row>
    <row r="136" s="2" customFormat="1" ht="16.8" customHeight="1">
      <c r="A136" s="40"/>
      <c r="B136" s="46"/>
      <c r="C136" s="312" t="s">
        <v>3697</v>
      </c>
      <c r="D136" s="40"/>
      <c r="E136" s="40"/>
      <c r="F136" s="40"/>
      <c r="G136" s="40"/>
      <c r="H136" s="46"/>
    </row>
    <row r="137" s="2" customFormat="1" ht="16.8" customHeight="1">
      <c r="A137" s="40"/>
      <c r="B137" s="46"/>
      <c r="C137" s="310" t="s">
        <v>270</v>
      </c>
      <c r="D137" s="310" t="s">
        <v>271</v>
      </c>
      <c r="E137" s="19" t="s">
        <v>148</v>
      </c>
      <c r="F137" s="311">
        <v>5068.4930000000004</v>
      </c>
      <c r="G137" s="40"/>
      <c r="H137" s="46"/>
    </row>
    <row r="138" s="2" customFormat="1" ht="16.8" customHeight="1">
      <c r="A138" s="40"/>
      <c r="B138" s="46"/>
      <c r="C138" s="310" t="s">
        <v>318</v>
      </c>
      <c r="D138" s="310" t="s">
        <v>319</v>
      </c>
      <c r="E138" s="19" t="s">
        <v>148</v>
      </c>
      <c r="F138" s="311">
        <v>4544.3289999999997</v>
      </c>
      <c r="G138" s="40"/>
      <c r="H138" s="46"/>
    </row>
    <row r="139" s="2" customFormat="1" ht="16.8" customHeight="1">
      <c r="A139" s="40"/>
      <c r="B139" s="46"/>
      <c r="C139" s="306" t="s">
        <v>188</v>
      </c>
      <c r="D139" s="307" t="s">
        <v>188</v>
      </c>
      <c r="E139" s="308" t="s">
        <v>148</v>
      </c>
      <c r="F139" s="309">
        <v>84.293999999999997</v>
      </c>
      <c r="G139" s="40"/>
      <c r="H139" s="46"/>
    </row>
    <row r="140" s="2" customFormat="1" ht="16.8" customHeight="1">
      <c r="A140" s="40"/>
      <c r="B140" s="46"/>
      <c r="C140" s="310" t="s">
        <v>19</v>
      </c>
      <c r="D140" s="310" t="s">
        <v>306</v>
      </c>
      <c r="E140" s="19" t="s">
        <v>19</v>
      </c>
      <c r="F140" s="311">
        <v>0</v>
      </c>
      <c r="G140" s="40"/>
      <c r="H140" s="46"/>
    </row>
    <row r="141" s="2" customFormat="1" ht="16.8" customHeight="1">
      <c r="A141" s="40"/>
      <c r="B141" s="46"/>
      <c r="C141" s="310" t="s">
        <v>19</v>
      </c>
      <c r="D141" s="310" t="s">
        <v>307</v>
      </c>
      <c r="E141" s="19" t="s">
        <v>19</v>
      </c>
      <c r="F141" s="311">
        <v>0</v>
      </c>
      <c r="G141" s="40"/>
      <c r="H141" s="46"/>
    </row>
    <row r="142" s="2" customFormat="1" ht="16.8" customHeight="1">
      <c r="A142" s="40"/>
      <c r="B142" s="46"/>
      <c r="C142" s="310" t="s">
        <v>188</v>
      </c>
      <c r="D142" s="310" t="s">
        <v>308</v>
      </c>
      <c r="E142" s="19" t="s">
        <v>19</v>
      </c>
      <c r="F142" s="311">
        <v>84.293999999999997</v>
      </c>
      <c r="G142" s="40"/>
      <c r="H142" s="46"/>
    </row>
    <row r="143" s="2" customFormat="1" ht="16.8" customHeight="1">
      <c r="A143" s="40"/>
      <c r="B143" s="46"/>
      <c r="C143" s="312" t="s">
        <v>3697</v>
      </c>
      <c r="D143" s="40"/>
      <c r="E143" s="40"/>
      <c r="F143" s="40"/>
      <c r="G143" s="40"/>
      <c r="H143" s="46"/>
    </row>
    <row r="144" s="2" customFormat="1" ht="16.8" customHeight="1">
      <c r="A144" s="40"/>
      <c r="B144" s="46"/>
      <c r="C144" s="310" t="s">
        <v>301</v>
      </c>
      <c r="D144" s="310" t="s">
        <v>302</v>
      </c>
      <c r="E144" s="19" t="s">
        <v>148</v>
      </c>
      <c r="F144" s="311">
        <v>84.293999999999997</v>
      </c>
      <c r="G144" s="40"/>
      <c r="H144" s="46"/>
    </row>
    <row r="145" s="2" customFormat="1" ht="16.8" customHeight="1">
      <c r="A145" s="40"/>
      <c r="B145" s="46"/>
      <c r="C145" s="310" t="s">
        <v>318</v>
      </c>
      <c r="D145" s="310" t="s">
        <v>319</v>
      </c>
      <c r="E145" s="19" t="s">
        <v>148</v>
      </c>
      <c r="F145" s="311">
        <v>4544.3289999999997</v>
      </c>
      <c r="G145" s="40"/>
      <c r="H145" s="46"/>
    </row>
    <row r="146" s="2" customFormat="1" ht="16.8" customHeight="1">
      <c r="A146" s="40"/>
      <c r="B146" s="46"/>
      <c r="C146" s="306" t="s">
        <v>190</v>
      </c>
      <c r="D146" s="307" t="s">
        <v>190</v>
      </c>
      <c r="E146" s="308" t="s">
        <v>148</v>
      </c>
      <c r="F146" s="309">
        <v>695.44500000000005</v>
      </c>
      <c r="G146" s="40"/>
      <c r="H146" s="46"/>
    </row>
    <row r="147" s="2" customFormat="1" ht="16.8" customHeight="1">
      <c r="A147" s="40"/>
      <c r="B147" s="46"/>
      <c r="C147" s="310" t="s">
        <v>19</v>
      </c>
      <c r="D147" s="310" t="s">
        <v>277</v>
      </c>
      <c r="E147" s="19" t="s">
        <v>19</v>
      </c>
      <c r="F147" s="311">
        <v>0</v>
      </c>
      <c r="G147" s="40"/>
      <c r="H147" s="46"/>
    </row>
    <row r="148" s="2" customFormat="1" ht="16.8" customHeight="1">
      <c r="A148" s="40"/>
      <c r="B148" s="46"/>
      <c r="C148" s="310" t="s">
        <v>19</v>
      </c>
      <c r="D148" s="310" t="s">
        <v>278</v>
      </c>
      <c r="E148" s="19" t="s">
        <v>19</v>
      </c>
      <c r="F148" s="311">
        <v>0</v>
      </c>
      <c r="G148" s="40"/>
      <c r="H148" s="46"/>
    </row>
    <row r="149" s="2" customFormat="1" ht="16.8" customHeight="1">
      <c r="A149" s="40"/>
      <c r="B149" s="46"/>
      <c r="C149" s="310" t="s">
        <v>19</v>
      </c>
      <c r="D149" s="310" t="s">
        <v>361</v>
      </c>
      <c r="E149" s="19" t="s">
        <v>19</v>
      </c>
      <c r="F149" s="311">
        <v>523.79200000000003</v>
      </c>
      <c r="G149" s="40"/>
      <c r="H149" s="46"/>
    </row>
    <row r="150" s="2" customFormat="1" ht="16.8" customHeight="1">
      <c r="A150" s="40"/>
      <c r="B150" s="46"/>
      <c r="C150" s="310" t="s">
        <v>19</v>
      </c>
      <c r="D150" s="310" t="s">
        <v>362</v>
      </c>
      <c r="E150" s="19" t="s">
        <v>19</v>
      </c>
      <c r="F150" s="311">
        <v>25.972000000000001</v>
      </c>
      <c r="G150" s="40"/>
      <c r="H150" s="46"/>
    </row>
    <row r="151" s="2" customFormat="1" ht="16.8" customHeight="1">
      <c r="A151" s="40"/>
      <c r="B151" s="46"/>
      <c r="C151" s="310" t="s">
        <v>19</v>
      </c>
      <c r="D151" s="310" t="s">
        <v>363</v>
      </c>
      <c r="E151" s="19" t="s">
        <v>19</v>
      </c>
      <c r="F151" s="311">
        <v>37.698999999999998</v>
      </c>
      <c r="G151" s="40"/>
      <c r="H151" s="46"/>
    </row>
    <row r="152" s="2" customFormat="1" ht="16.8" customHeight="1">
      <c r="A152" s="40"/>
      <c r="B152" s="46"/>
      <c r="C152" s="310" t="s">
        <v>19</v>
      </c>
      <c r="D152" s="310" t="s">
        <v>364</v>
      </c>
      <c r="E152" s="19" t="s">
        <v>19</v>
      </c>
      <c r="F152" s="311">
        <v>0</v>
      </c>
      <c r="G152" s="40"/>
      <c r="H152" s="46"/>
    </row>
    <row r="153" s="2" customFormat="1" ht="16.8" customHeight="1">
      <c r="A153" s="40"/>
      <c r="B153" s="46"/>
      <c r="C153" s="310" t="s">
        <v>19</v>
      </c>
      <c r="D153" s="310" t="s">
        <v>365</v>
      </c>
      <c r="E153" s="19" t="s">
        <v>19</v>
      </c>
      <c r="F153" s="311">
        <v>22.274999999999999</v>
      </c>
      <c r="G153" s="40"/>
      <c r="H153" s="46"/>
    </row>
    <row r="154" s="2" customFormat="1" ht="16.8" customHeight="1">
      <c r="A154" s="40"/>
      <c r="B154" s="46"/>
      <c r="C154" s="310" t="s">
        <v>19</v>
      </c>
      <c r="D154" s="310" t="s">
        <v>366</v>
      </c>
      <c r="E154" s="19" t="s">
        <v>19</v>
      </c>
      <c r="F154" s="311">
        <v>0</v>
      </c>
      <c r="G154" s="40"/>
      <c r="H154" s="46"/>
    </row>
    <row r="155" s="2" customFormat="1" ht="16.8" customHeight="1">
      <c r="A155" s="40"/>
      <c r="B155" s="46"/>
      <c r="C155" s="310" t="s">
        <v>19</v>
      </c>
      <c r="D155" s="310" t="s">
        <v>367</v>
      </c>
      <c r="E155" s="19" t="s">
        <v>19</v>
      </c>
      <c r="F155" s="311">
        <v>85.706999999999994</v>
      </c>
      <c r="G155" s="40"/>
      <c r="H155" s="46"/>
    </row>
    <row r="156" s="2" customFormat="1" ht="16.8" customHeight="1">
      <c r="A156" s="40"/>
      <c r="B156" s="46"/>
      <c r="C156" s="310" t="s">
        <v>190</v>
      </c>
      <c r="D156" s="310" t="s">
        <v>236</v>
      </c>
      <c r="E156" s="19" t="s">
        <v>19</v>
      </c>
      <c r="F156" s="311">
        <v>695.44500000000005</v>
      </c>
      <c r="G156" s="40"/>
      <c r="H156" s="46"/>
    </row>
    <row r="157" s="2" customFormat="1" ht="16.8" customHeight="1">
      <c r="A157" s="40"/>
      <c r="B157" s="46"/>
      <c r="C157" s="312" t="s">
        <v>3697</v>
      </c>
      <c r="D157" s="40"/>
      <c r="E157" s="40"/>
      <c r="F157" s="40"/>
      <c r="G157" s="40"/>
      <c r="H157" s="46"/>
    </row>
    <row r="158" s="2" customFormat="1" ht="16.8" customHeight="1">
      <c r="A158" s="40"/>
      <c r="B158" s="46"/>
      <c r="C158" s="310" t="s">
        <v>355</v>
      </c>
      <c r="D158" s="310" t="s">
        <v>356</v>
      </c>
      <c r="E158" s="19" t="s">
        <v>148</v>
      </c>
      <c r="F158" s="311">
        <v>695.44500000000005</v>
      </c>
      <c r="G158" s="40"/>
      <c r="H158" s="46"/>
    </row>
    <row r="159" s="2" customFormat="1" ht="16.8" customHeight="1">
      <c r="A159" s="40"/>
      <c r="B159" s="46"/>
      <c r="C159" s="310" t="s">
        <v>310</v>
      </c>
      <c r="D159" s="310" t="s">
        <v>311</v>
      </c>
      <c r="E159" s="19" t="s">
        <v>148</v>
      </c>
      <c r="F159" s="311">
        <v>1390.8900000000001</v>
      </c>
      <c r="G159" s="40"/>
      <c r="H159" s="46"/>
    </row>
    <row r="160" s="2" customFormat="1" ht="16.8" customHeight="1">
      <c r="A160" s="40"/>
      <c r="B160" s="46"/>
      <c r="C160" s="310" t="s">
        <v>318</v>
      </c>
      <c r="D160" s="310" t="s">
        <v>319</v>
      </c>
      <c r="E160" s="19" t="s">
        <v>148</v>
      </c>
      <c r="F160" s="311">
        <v>4544.3289999999997</v>
      </c>
      <c r="G160" s="40"/>
      <c r="H160" s="46"/>
    </row>
    <row r="161" s="2" customFormat="1" ht="16.8" customHeight="1">
      <c r="A161" s="40"/>
      <c r="B161" s="46"/>
      <c r="C161" s="310" t="s">
        <v>335</v>
      </c>
      <c r="D161" s="310" t="s">
        <v>336</v>
      </c>
      <c r="E161" s="19" t="s">
        <v>148</v>
      </c>
      <c r="F161" s="311">
        <v>695.44500000000005</v>
      </c>
      <c r="G161" s="40"/>
      <c r="H161" s="46"/>
    </row>
    <row r="162" s="2" customFormat="1" ht="16.8" customHeight="1">
      <c r="A162" s="40"/>
      <c r="B162" s="46"/>
      <c r="C162" s="310" t="s">
        <v>349</v>
      </c>
      <c r="D162" s="310" t="s">
        <v>350</v>
      </c>
      <c r="E162" s="19" t="s">
        <v>148</v>
      </c>
      <c r="F162" s="311">
        <v>695.44500000000005</v>
      </c>
      <c r="G162" s="40"/>
      <c r="H162" s="46"/>
    </row>
    <row r="163" s="2" customFormat="1" ht="26.4" customHeight="1">
      <c r="A163" s="40"/>
      <c r="B163" s="46"/>
      <c r="C163" s="305" t="s">
        <v>3698</v>
      </c>
      <c r="D163" s="305" t="s">
        <v>88</v>
      </c>
      <c r="E163" s="40"/>
      <c r="F163" s="40"/>
      <c r="G163" s="40"/>
      <c r="H163" s="46"/>
    </row>
    <row r="164" s="2" customFormat="1" ht="16.8" customHeight="1">
      <c r="A164" s="40"/>
      <c r="B164" s="46"/>
      <c r="C164" s="306" t="s">
        <v>511</v>
      </c>
      <c r="D164" s="307" t="s">
        <v>512</v>
      </c>
      <c r="E164" s="308" t="s">
        <v>182</v>
      </c>
      <c r="F164" s="309">
        <v>0.78800000000000003</v>
      </c>
      <c r="G164" s="40"/>
      <c r="H164" s="46"/>
    </row>
    <row r="165" s="2" customFormat="1" ht="16.8" customHeight="1">
      <c r="A165" s="40"/>
      <c r="B165" s="46"/>
      <c r="C165" s="310" t="s">
        <v>19</v>
      </c>
      <c r="D165" s="310" t="s">
        <v>597</v>
      </c>
      <c r="E165" s="19" t="s">
        <v>19</v>
      </c>
      <c r="F165" s="311">
        <v>0</v>
      </c>
      <c r="G165" s="40"/>
      <c r="H165" s="46"/>
    </row>
    <row r="166" s="2" customFormat="1" ht="16.8" customHeight="1">
      <c r="A166" s="40"/>
      <c r="B166" s="46"/>
      <c r="C166" s="310" t="s">
        <v>19</v>
      </c>
      <c r="D166" s="310" t="s">
        <v>710</v>
      </c>
      <c r="E166" s="19" t="s">
        <v>19</v>
      </c>
      <c r="F166" s="311">
        <v>0.78800000000000003</v>
      </c>
      <c r="G166" s="40"/>
      <c r="H166" s="46"/>
    </row>
    <row r="167" s="2" customFormat="1" ht="16.8" customHeight="1">
      <c r="A167" s="40"/>
      <c r="B167" s="46"/>
      <c r="C167" s="310" t="s">
        <v>511</v>
      </c>
      <c r="D167" s="310" t="s">
        <v>236</v>
      </c>
      <c r="E167" s="19" t="s">
        <v>19</v>
      </c>
      <c r="F167" s="311">
        <v>0.78800000000000003</v>
      </c>
      <c r="G167" s="40"/>
      <c r="H167" s="46"/>
    </row>
    <row r="168" s="2" customFormat="1" ht="16.8" customHeight="1">
      <c r="A168" s="40"/>
      <c r="B168" s="46"/>
      <c r="C168" s="312" t="s">
        <v>3697</v>
      </c>
      <c r="D168" s="40"/>
      <c r="E168" s="40"/>
      <c r="F168" s="40"/>
      <c r="G168" s="40"/>
      <c r="H168" s="46"/>
    </row>
    <row r="169" s="2" customFormat="1" ht="16.8" customHeight="1">
      <c r="A169" s="40"/>
      <c r="B169" s="46"/>
      <c r="C169" s="310" t="s">
        <v>707</v>
      </c>
      <c r="D169" s="310" t="s">
        <v>708</v>
      </c>
      <c r="E169" s="19" t="s">
        <v>182</v>
      </c>
      <c r="F169" s="311">
        <v>0.78800000000000003</v>
      </c>
      <c r="G169" s="40"/>
      <c r="H169" s="46"/>
    </row>
    <row r="170" s="2" customFormat="1" ht="16.8" customHeight="1">
      <c r="A170" s="40"/>
      <c r="B170" s="46"/>
      <c r="C170" s="310" t="s">
        <v>711</v>
      </c>
      <c r="D170" s="310" t="s">
        <v>712</v>
      </c>
      <c r="E170" s="19" t="s">
        <v>182</v>
      </c>
      <c r="F170" s="311">
        <v>0.039</v>
      </c>
      <c r="G170" s="40"/>
      <c r="H170" s="46"/>
    </row>
    <row r="171" s="2" customFormat="1" ht="16.8" customHeight="1">
      <c r="A171" s="40"/>
      <c r="B171" s="46"/>
      <c r="C171" s="306" t="s">
        <v>514</v>
      </c>
      <c r="D171" s="307" t="s">
        <v>514</v>
      </c>
      <c r="E171" s="308" t="s">
        <v>182</v>
      </c>
      <c r="F171" s="309">
        <v>2.3090000000000002</v>
      </c>
      <c r="G171" s="40"/>
      <c r="H171" s="46"/>
    </row>
    <row r="172" s="2" customFormat="1" ht="16.8" customHeight="1">
      <c r="A172" s="40"/>
      <c r="B172" s="46"/>
      <c r="C172" s="310" t="s">
        <v>19</v>
      </c>
      <c r="D172" s="310" t="s">
        <v>771</v>
      </c>
      <c r="E172" s="19" t="s">
        <v>19</v>
      </c>
      <c r="F172" s="311">
        <v>0</v>
      </c>
      <c r="G172" s="40"/>
      <c r="H172" s="46"/>
    </row>
    <row r="173" s="2" customFormat="1" ht="16.8" customHeight="1">
      <c r="A173" s="40"/>
      <c r="B173" s="46"/>
      <c r="C173" s="310" t="s">
        <v>19</v>
      </c>
      <c r="D173" s="310" t="s">
        <v>772</v>
      </c>
      <c r="E173" s="19" t="s">
        <v>19</v>
      </c>
      <c r="F173" s="311">
        <v>1.276</v>
      </c>
      <c r="G173" s="40"/>
      <c r="H173" s="46"/>
    </row>
    <row r="174" s="2" customFormat="1" ht="16.8" customHeight="1">
      <c r="A174" s="40"/>
      <c r="B174" s="46"/>
      <c r="C174" s="310" t="s">
        <v>19</v>
      </c>
      <c r="D174" s="310" t="s">
        <v>773</v>
      </c>
      <c r="E174" s="19" t="s">
        <v>19</v>
      </c>
      <c r="F174" s="311">
        <v>1.0329999999999999</v>
      </c>
      <c r="G174" s="40"/>
      <c r="H174" s="46"/>
    </row>
    <row r="175" s="2" customFormat="1" ht="16.8" customHeight="1">
      <c r="A175" s="40"/>
      <c r="B175" s="46"/>
      <c r="C175" s="310" t="s">
        <v>514</v>
      </c>
      <c r="D175" s="310" t="s">
        <v>236</v>
      </c>
      <c r="E175" s="19" t="s">
        <v>19</v>
      </c>
      <c r="F175" s="311">
        <v>2.3090000000000002</v>
      </c>
      <c r="G175" s="40"/>
      <c r="H175" s="46"/>
    </row>
    <row r="176" s="2" customFormat="1" ht="16.8" customHeight="1">
      <c r="A176" s="40"/>
      <c r="B176" s="46"/>
      <c r="C176" s="312" t="s">
        <v>3697</v>
      </c>
      <c r="D176" s="40"/>
      <c r="E176" s="40"/>
      <c r="F176" s="40"/>
      <c r="G176" s="40"/>
      <c r="H176" s="46"/>
    </row>
    <row r="177" s="2" customFormat="1" ht="16.8" customHeight="1">
      <c r="A177" s="40"/>
      <c r="B177" s="46"/>
      <c r="C177" s="310" t="s">
        <v>767</v>
      </c>
      <c r="D177" s="310" t="s">
        <v>768</v>
      </c>
      <c r="E177" s="19" t="s">
        <v>182</v>
      </c>
      <c r="F177" s="311">
        <v>2.3090000000000002</v>
      </c>
      <c r="G177" s="40"/>
      <c r="H177" s="46"/>
    </row>
    <row r="178" s="2" customFormat="1" ht="16.8" customHeight="1">
      <c r="A178" s="40"/>
      <c r="B178" s="46"/>
      <c r="C178" s="310" t="s">
        <v>760</v>
      </c>
      <c r="D178" s="310" t="s">
        <v>761</v>
      </c>
      <c r="E178" s="19" t="s">
        <v>182</v>
      </c>
      <c r="F178" s="311">
        <v>5.415</v>
      </c>
      <c r="G178" s="40"/>
      <c r="H178" s="46"/>
    </row>
    <row r="179" s="2" customFormat="1" ht="16.8" customHeight="1">
      <c r="A179" s="40"/>
      <c r="B179" s="46"/>
      <c r="C179" s="310" t="s">
        <v>749</v>
      </c>
      <c r="D179" s="310" t="s">
        <v>750</v>
      </c>
      <c r="E179" s="19" t="s">
        <v>182</v>
      </c>
      <c r="F179" s="311">
        <v>1.6719999999999999</v>
      </c>
      <c r="G179" s="40"/>
      <c r="H179" s="46"/>
    </row>
    <row r="180" s="2" customFormat="1" ht="16.8" customHeight="1">
      <c r="A180" s="40"/>
      <c r="B180" s="46"/>
      <c r="C180" s="306" t="s">
        <v>516</v>
      </c>
      <c r="D180" s="307" t="s">
        <v>516</v>
      </c>
      <c r="E180" s="308" t="s">
        <v>517</v>
      </c>
      <c r="F180" s="309">
        <v>28</v>
      </c>
      <c r="G180" s="40"/>
      <c r="H180" s="46"/>
    </row>
    <row r="181" s="2" customFormat="1" ht="16.8" customHeight="1">
      <c r="A181" s="40"/>
      <c r="B181" s="46"/>
      <c r="C181" s="310" t="s">
        <v>19</v>
      </c>
      <c r="D181" s="310" t="s">
        <v>597</v>
      </c>
      <c r="E181" s="19" t="s">
        <v>19</v>
      </c>
      <c r="F181" s="311">
        <v>0</v>
      </c>
      <c r="G181" s="40"/>
      <c r="H181" s="46"/>
    </row>
    <row r="182" s="2" customFormat="1" ht="16.8" customHeight="1">
      <c r="A182" s="40"/>
      <c r="B182" s="46"/>
      <c r="C182" s="310" t="s">
        <v>19</v>
      </c>
      <c r="D182" s="310" t="s">
        <v>793</v>
      </c>
      <c r="E182" s="19" t="s">
        <v>19</v>
      </c>
      <c r="F182" s="311">
        <v>8</v>
      </c>
      <c r="G182" s="40"/>
      <c r="H182" s="46"/>
    </row>
    <row r="183" s="2" customFormat="1" ht="16.8" customHeight="1">
      <c r="A183" s="40"/>
      <c r="B183" s="46"/>
      <c r="C183" s="310" t="s">
        <v>19</v>
      </c>
      <c r="D183" s="310" t="s">
        <v>794</v>
      </c>
      <c r="E183" s="19" t="s">
        <v>19</v>
      </c>
      <c r="F183" s="311">
        <v>20</v>
      </c>
      <c r="G183" s="40"/>
      <c r="H183" s="46"/>
    </row>
    <row r="184" s="2" customFormat="1" ht="16.8" customHeight="1">
      <c r="A184" s="40"/>
      <c r="B184" s="46"/>
      <c r="C184" s="310" t="s">
        <v>516</v>
      </c>
      <c r="D184" s="310" t="s">
        <v>236</v>
      </c>
      <c r="E184" s="19" t="s">
        <v>19</v>
      </c>
      <c r="F184" s="311">
        <v>28</v>
      </c>
      <c r="G184" s="40"/>
      <c r="H184" s="46"/>
    </row>
    <row r="185" s="2" customFormat="1" ht="16.8" customHeight="1">
      <c r="A185" s="40"/>
      <c r="B185" s="46"/>
      <c r="C185" s="312" t="s">
        <v>3697</v>
      </c>
      <c r="D185" s="40"/>
      <c r="E185" s="40"/>
      <c r="F185" s="40"/>
      <c r="G185" s="40"/>
      <c r="H185" s="46"/>
    </row>
    <row r="186" s="2" customFormat="1" ht="16.8" customHeight="1">
      <c r="A186" s="40"/>
      <c r="B186" s="46"/>
      <c r="C186" s="310" t="s">
        <v>790</v>
      </c>
      <c r="D186" s="310" t="s">
        <v>791</v>
      </c>
      <c r="E186" s="19" t="s">
        <v>517</v>
      </c>
      <c r="F186" s="311">
        <v>28</v>
      </c>
      <c r="G186" s="40"/>
      <c r="H186" s="46"/>
    </row>
    <row r="187" s="2" customFormat="1" ht="16.8" customHeight="1">
      <c r="A187" s="40"/>
      <c r="B187" s="46"/>
      <c r="C187" s="310" t="s">
        <v>445</v>
      </c>
      <c r="D187" s="310" t="s">
        <v>446</v>
      </c>
      <c r="E187" s="19" t="s">
        <v>182</v>
      </c>
      <c r="F187" s="311">
        <v>37.375</v>
      </c>
      <c r="G187" s="40"/>
      <c r="H187" s="46"/>
    </row>
    <row r="188" s="2" customFormat="1" ht="16.8" customHeight="1">
      <c r="A188" s="40"/>
      <c r="B188" s="46"/>
      <c r="C188" s="310" t="s">
        <v>796</v>
      </c>
      <c r="D188" s="310" t="s">
        <v>797</v>
      </c>
      <c r="E188" s="19" t="s">
        <v>517</v>
      </c>
      <c r="F188" s="311">
        <v>28</v>
      </c>
      <c r="G188" s="40"/>
      <c r="H188" s="46"/>
    </row>
    <row r="189" s="2" customFormat="1" ht="16.8" customHeight="1">
      <c r="A189" s="40"/>
      <c r="B189" s="46"/>
      <c r="C189" s="306" t="s">
        <v>518</v>
      </c>
      <c r="D189" s="307" t="s">
        <v>519</v>
      </c>
      <c r="E189" s="308" t="s">
        <v>158</v>
      </c>
      <c r="F189" s="309">
        <v>40.75</v>
      </c>
      <c r="G189" s="40"/>
      <c r="H189" s="46"/>
    </row>
    <row r="190" s="2" customFormat="1" ht="16.8" customHeight="1">
      <c r="A190" s="40"/>
      <c r="B190" s="46"/>
      <c r="C190" s="310" t="s">
        <v>19</v>
      </c>
      <c r="D190" s="310" t="s">
        <v>597</v>
      </c>
      <c r="E190" s="19" t="s">
        <v>19</v>
      </c>
      <c r="F190" s="311">
        <v>0</v>
      </c>
      <c r="G190" s="40"/>
      <c r="H190" s="46"/>
    </row>
    <row r="191" s="2" customFormat="1" ht="16.8" customHeight="1">
      <c r="A191" s="40"/>
      <c r="B191" s="46"/>
      <c r="C191" s="310" t="s">
        <v>19</v>
      </c>
      <c r="D191" s="310" t="s">
        <v>720</v>
      </c>
      <c r="E191" s="19" t="s">
        <v>19</v>
      </c>
      <c r="F191" s="311">
        <v>22.75</v>
      </c>
      <c r="G191" s="40"/>
      <c r="H191" s="46"/>
    </row>
    <row r="192" s="2" customFormat="1" ht="16.8" customHeight="1">
      <c r="A192" s="40"/>
      <c r="B192" s="46"/>
      <c r="C192" s="310" t="s">
        <v>19</v>
      </c>
      <c r="D192" s="310" t="s">
        <v>721</v>
      </c>
      <c r="E192" s="19" t="s">
        <v>19</v>
      </c>
      <c r="F192" s="311">
        <v>18</v>
      </c>
      <c r="G192" s="40"/>
      <c r="H192" s="46"/>
    </row>
    <row r="193" s="2" customFormat="1" ht="16.8" customHeight="1">
      <c r="A193" s="40"/>
      <c r="B193" s="46"/>
      <c r="C193" s="310" t="s">
        <v>518</v>
      </c>
      <c r="D193" s="310" t="s">
        <v>236</v>
      </c>
      <c r="E193" s="19" t="s">
        <v>19</v>
      </c>
      <c r="F193" s="311">
        <v>40.75</v>
      </c>
      <c r="G193" s="40"/>
      <c r="H193" s="46"/>
    </row>
    <row r="194" s="2" customFormat="1" ht="16.8" customHeight="1">
      <c r="A194" s="40"/>
      <c r="B194" s="46"/>
      <c r="C194" s="312" t="s">
        <v>3697</v>
      </c>
      <c r="D194" s="40"/>
      <c r="E194" s="40"/>
      <c r="F194" s="40"/>
      <c r="G194" s="40"/>
      <c r="H194" s="46"/>
    </row>
    <row r="195" s="2" customFormat="1" ht="16.8" customHeight="1">
      <c r="A195" s="40"/>
      <c r="B195" s="46"/>
      <c r="C195" s="310" t="s">
        <v>722</v>
      </c>
      <c r="D195" s="310" t="s">
        <v>723</v>
      </c>
      <c r="E195" s="19" t="s">
        <v>158</v>
      </c>
      <c r="F195" s="311">
        <v>40.75</v>
      </c>
      <c r="G195" s="40"/>
      <c r="H195" s="46"/>
    </row>
    <row r="196" s="2" customFormat="1" ht="16.8" customHeight="1">
      <c r="A196" s="40"/>
      <c r="B196" s="46"/>
      <c r="C196" s="310" t="s">
        <v>445</v>
      </c>
      <c r="D196" s="310" t="s">
        <v>446</v>
      </c>
      <c r="E196" s="19" t="s">
        <v>182</v>
      </c>
      <c r="F196" s="311">
        <v>37.375</v>
      </c>
      <c r="G196" s="40"/>
      <c r="H196" s="46"/>
    </row>
    <row r="197" s="2" customFormat="1" ht="16.8" customHeight="1">
      <c r="A197" s="40"/>
      <c r="B197" s="46"/>
      <c r="C197" s="306" t="s">
        <v>521</v>
      </c>
      <c r="D197" s="307" t="s">
        <v>522</v>
      </c>
      <c r="E197" s="308" t="s">
        <v>152</v>
      </c>
      <c r="F197" s="309">
        <v>110.465</v>
      </c>
      <c r="G197" s="40"/>
      <c r="H197" s="46"/>
    </row>
    <row r="198" s="2" customFormat="1" ht="16.8" customHeight="1">
      <c r="A198" s="40"/>
      <c r="B198" s="46"/>
      <c r="C198" s="310" t="s">
        <v>19</v>
      </c>
      <c r="D198" s="310" t="s">
        <v>597</v>
      </c>
      <c r="E198" s="19" t="s">
        <v>19</v>
      </c>
      <c r="F198" s="311">
        <v>0</v>
      </c>
      <c r="G198" s="40"/>
      <c r="H198" s="46"/>
    </row>
    <row r="199" s="2" customFormat="1" ht="16.8" customHeight="1">
      <c r="A199" s="40"/>
      <c r="B199" s="46"/>
      <c r="C199" s="310" t="s">
        <v>19</v>
      </c>
      <c r="D199" s="310" t="s">
        <v>637</v>
      </c>
      <c r="E199" s="19" t="s">
        <v>19</v>
      </c>
      <c r="F199" s="311">
        <v>63.424999999999997</v>
      </c>
      <c r="G199" s="40"/>
      <c r="H199" s="46"/>
    </row>
    <row r="200" s="2" customFormat="1" ht="16.8" customHeight="1">
      <c r="A200" s="40"/>
      <c r="B200" s="46"/>
      <c r="C200" s="310" t="s">
        <v>19</v>
      </c>
      <c r="D200" s="310" t="s">
        <v>638</v>
      </c>
      <c r="E200" s="19" t="s">
        <v>19</v>
      </c>
      <c r="F200" s="311">
        <v>47.039999999999999</v>
      </c>
      <c r="G200" s="40"/>
      <c r="H200" s="46"/>
    </row>
    <row r="201" s="2" customFormat="1" ht="16.8" customHeight="1">
      <c r="A201" s="40"/>
      <c r="B201" s="46"/>
      <c r="C201" s="310" t="s">
        <v>521</v>
      </c>
      <c r="D201" s="310" t="s">
        <v>236</v>
      </c>
      <c r="E201" s="19" t="s">
        <v>19</v>
      </c>
      <c r="F201" s="311">
        <v>110.465</v>
      </c>
      <c r="G201" s="40"/>
      <c r="H201" s="46"/>
    </row>
    <row r="202" s="2" customFormat="1" ht="16.8" customHeight="1">
      <c r="A202" s="40"/>
      <c r="B202" s="46"/>
      <c r="C202" s="312" t="s">
        <v>3697</v>
      </c>
      <c r="D202" s="40"/>
      <c r="E202" s="40"/>
      <c r="F202" s="40"/>
      <c r="G202" s="40"/>
      <c r="H202" s="46"/>
    </row>
    <row r="203" s="2" customFormat="1" ht="16.8" customHeight="1">
      <c r="A203" s="40"/>
      <c r="B203" s="46"/>
      <c r="C203" s="310" t="s">
        <v>633</v>
      </c>
      <c r="D203" s="310" t="s">
        <v>634</v>
      </c>
      <c r="E203" s="19" t="s">
        <v>152</v>
      </c>
      <c r="F203" s="311">
        <v>110.465</v>
      </c>
      <c r="G203" s="40"/>
      <c r="H203" s="46"/>
    </row>
    <row r="204" s="2" customFormat="1" ht="16.8" customHeight="1">
      <c r="A204" s="40"/>
      <c r="B204" s="46"/>
      <c r="C204" s="310" t="s">
        <v>641</v>
      </c>
      <c r="D204" s="310" t="s">
        <v>642</v>
      </c>
      <c r="E204" s="19" t="s">
        <v>152</v>
      </c>
      <c r="F204" s="311">
        <v>110.465</v>
      </c>
      <c r="G204" s="40"/>
      <c r="H204" s="46"/>
    </row>
    <row r="205" s="2" customFormat="1" ht="16.8" customHeight="1">
      <c r="A205" s="40"/>
      <c r="B205" s="46"/>
      <c r="C205" s="310" t="s">
        <v>628</v>
      </c>
      <c r="D205" s="310" t="s">
        <v>629</v>
      </c>
      <c r="E205" s="19" t="s">
        <v>182</v>
      </c>
      <c r="F205" s="311">
        <v>13.642</v>
      </c>
      <c r="G205" s="40"/>
      <c r="H205" s="46"/>
    </row>
    <row r="206" s="2" customFormat="1" ht="16.8" customHeight="1">
      <c r="A206" s="40"/>
      <c r="B206" s="46"/>
      <c r="C206" s="306" t="s">
        <v>180</v>
      </c>
      <c r="D206" s="307" t="s">
        <v>181</v>
      </c>
      <c r="E206" s="308" t="s">
        <v>182</v>
      </c>
      <c r="F206" s="309">
        <v>37.375</v>
      </c>
      <c r="G206" s="40"/>
      <c r="H206" s="46"/>
    </row>
    <row r="207" s="2" customFormat="1" ht="16.8" customHeight="1">
      <c r="A207" s="40"/>
      <c r="B207" s="46"/>
      <c r="C207" s="310" t="s">
        <v>19</v>
      </c>
      <c r="D207" s="310" t="s">
        <v>832</v>
      </c>
      <c r="E207" s="19" t="s">
        <v>19</v>
      </c>
      <c r="F207" s="311">
        <v>0</v>
      </c>
      <c r="G207" s="40"/>
      <c r="H207" s="46"/>
    </row>
    <row r="208" s="2" customFormat="1" ht="16.8" customHeight="1">
      <c r="A208" s="40"/>
      <c r="B208" s="46"/>
      <c r="C208" s="310" t="s">
        <v>19</v>
      </c>
      <c r="D208" s="310" t="s">
        <v>833</v>
      </c>
      <c r="E208" s="19" t="s">
        <v>19</v>
      </c>
      <c r="F208" s="311">
        <v>0.33800000000000002</v>
      </c>
      <c r="G208" s="40"/>
      <c r="H208" s="46"/>
    </row>
    <row r="209" s="2" customFormat="1" ht="16.8" customHeight="1">
      <c r="A209" s="40"/>
      <c r="B209" s="46"/>
      <c r="C209" s="310" t="s">
        <v>19</v>
      </c>
      <c r="D209" s="310" t="s">
        <v>834</v>
      </c>
      <c r="E209" s="19" t="s">
        <v>19</v>
      </c>
      <c r="F209" s="311">
        <v>1.1739999999999999</v>
      </c>
      <c r="G209" s="40"/>
      <c r="H209" s="46"/>
    </row>
    <row r="210" s="2" customFormat="1" ht="16.8" customHeight="1">
      <c r="A210" s="40"/>
      <c r="B210" s="46"/>
      <c r="C210" s="310" t="s">
        <v>19</v>
      </c>
      <c r="D210" s="310" t="s">
        <v>835</v>
      </c>
      <c r="E210" s="19" t="s">
        <v>19</v>
      </c>
      <c r="F210" s="311">
        <v>0</v>
      </c>
      <c r="G210" s="40"/>
      <c r="H210" s="46"/>
    </row>
    <row r="211" s="2" customFormat="1" ht="16.8" customHeight="1">
      <c r="A211" s="40"/>
      <c r="B211" s="46"/>
      <c r="C211" s="310" t="s">
        <v>19</v>
      </c>
      <c r="D211" s="310" t="s">
        <v>836</v>
      </c>
      <c r="E211" s="19" t="s">
        <v>19</v>
      </c>
      <c r="F211" s="311">
        <v>10.776</v>
      </c>
      <c r="G211" s="40"/>
      <c r="H211" s="46"/>
    </row>
    <row r="212" s="2" customFormat="1" ht="16.8" customHeight="1">
      <c r="A212" s="40"/>
      <c r="B212" s="46"/>
      <c r="C212" s="310" t="s">
        <v>19</v>
      </c>
      <c r="D212" s="310" t="s">
        <v>837</v>
      </c>
      <c r="E212" s="19" t="s">
        <v>19</v>
      </c>
      <c r="F212" s="311">
        <v>12.227</v>
      </c>
      <c r="G212" s="40"/>
      <c r="H212" s="46"/>
    </row>
    <row r="213" s="2" customFormat="1" ht="16.8" customHeight="1">
      <c r="A213" s="40"/>
      <c r="B213" s="46"/>
      <c r="C213" s="310" t="s">
        <v>19</v>
      </c>
      <c r="D213" s="310" t="s">
        <v>838</v>
      </c>
      <c r="E213" s="19" t="s">
        <v>19</v>
      </c>
      <c r="F213" s="311">
        <v>12.859999999999999</v>
      </c>
      <c r="G213" s="40"/>
      <c r="H213" s="46"/>
    </row>
    <row r="214" s="2" customFormat="1" ht="16.8" customHeight="1">
      <c r="A214" s="40"/>
      <c r="B214" s="46"/>
      <c r="C214" s="310" t="s">
        <v>180</v>
      </c>
      <c r="D214" s="310" t="s">
        <v>236</v>
      </c>
      <c r="E214" s="19" t="s">
        <v>19</v>
      </c>
      <c r="F214" s="311">
        <v>37.375</v>
      </c>
      <c r="G214" s="40"/>
      <c r="H214" s="46"/>
    </row>
    <row r="215" s="2" customFormat="1" ht="16.8" customHeight="1">
      <c r="A215" s="40"/>
      <c r="B215" s="46"/>
      <c r="C215" s="312" t="s">
        <v>3697</v>
      </c>
      <c r="D215" s="40"/>
      <c r="E215" s="40"/>
      <c r="F215" s="40"/>
      <c r="G215" s="40"/>
      <c r="H215" s="46"/>
    </row>
    <row r="216" s="2" customFormat="1" ht="16.8" customHeight="1">
      <c r="A216" s="40"/>
      <c r="B216" s="46"/>
      <c r="C216" s="310" t="s">
        <v>445</v>
      </c>
      <c r="D216" s="310" t="s">
        <v>446</v>
      </c>
      <c r="E216" s="19" t="s">
        <v>182</v>
      </c>
      <c r="F216" s="311">
        <v>37.375</v>
      </c>
      <c r="G216" s="40"/>
      <c r="H216" s="46"/>
    </row>
    <row r="217" s="2" customFormat="1" ht="16.8" customHeight="1">
      <c r="A217" s="40"/>
      <c r="B217" s="46"/>
      <c r="C217" s="310" t="s">
        <v>440</v>
      </c>
      <c r="D217" s="310" t="s">
        <v>441</v>
      </c>
      <c r="E217" s="19" t="s">
        <v>162</v>
      </c>
      <c r="F217" s="311">
        <v>37375</v>
      </c>
      <c r="G217" s="40"/>
      <c r="H217" s="46"/>
    </row>
    <row r="218" s="2" customFormat="1" ht="16.8" customHeight="1">
      <c r="A218" s="40"/>
      <c r="B218" s="46"/>
      <c r="C218" s="310" t="s">
        <v>488</v>
      </c>
      <c r="D218" s="310" t="s">
        <v>489</v>
      </c>
      <c r="E218" s="19" t="s">
        <v>182</v>
      </c>
      <c r="F218" s="311">
        <v>37.375</v>
      </c>
      <c r="G218" s="40"/>
      <c r="H218" s="46"/>
    </row>
    <row r="219" s="2" customFormat="1" ht="16.8" customHeight="1">
      <c r="A219" s="40"/>
      <c r="B219" s="46"/>
      <c r="C219" s="306" t="s">
        <v>525</v>
      </c>
      <c r="D219" s="307" t="s">
        <v>526</v>
      </c>
      <c r="E219" s="308" t="s">
        <v>182</v>
      </c>
      <c r="F219" s="309">
        <v>2.6509999999999998</v>
      </c>
      <c r="G219" s="40"/>
      <c r="H219" s="46"/>
    </row>
    <row r="220" s="2" customFormat="1" ht="16.8" customHeight="1">
      <c r="A220" s="40"/>
      <c r="B220" s="46"/>
      <c r="C220" s="310" t="s">
        <v>525</v>
      </c>
      <c r="D220" s="310" t="s">
        <v>753</v>
      </c>
      <c r="E220" s="19" t="s">
        <v>19</v>
      </c>
      <c r="F220" s="311">
        <v>2.6509999999999998</v>
      </c>
      <c r="G220" s="40"/>
      <c r="H220" s="46"/>
    </row>
    <row r="221" s="2" customFormat="1" ht="16.8" customHeight="1">
      <c r="A221" s="40"/>
      <c r="B221" s="46"/>
      <c r="C221" s="312" t="s">
        <v>3697</v>
      </c>
      <c r="D221" s="40"/>
      <c r="E221" s="40"/>
      <c r="F221" s="40"/>
      <c r="G221" s="40"/>
      <c r="H221" s="46"/>
    </row>
    <row r="222" s="2" customFormat="1" ht="16.8" customHeight="1">
      <c r="A222" s="40"/>
      <c r="B222" s="46"/>
      <c r="C222" s="310" t="s">
        <v>749</v>
      </c>
      <c r="D222" s="310" t="s">
        <v>750</v>
      </c>
      <c r="E222" s="19" t="s">
        <v>182</v>
      </c>
      <c r="F222" s="311">
        <v>2.6509999999999998</v>
      </c>
      <c r="G222" s="40"/>
      <c r="H222" s="46"/>
    </row>
    <row r="223" s="2" customFormat="1" ht="16.8" customHeight="1">
      <c r="A223" s="40"/>
      <c r="B223" s="46"/>
      <c r="C223" s="310" t="s">
        <v>733</v>
      </c>
      <c r="D223" s="310" t="s">
        <v>734</v>
      </c>
      <c r="E223" s="19" t="s">
        <v>182</v>
      </c>
      <c r="F223" s="311">
        <v>10.096</v>
      </c>
      <c r="G223" s="40"/>
      <c r="H223" s="46"/>
    </row>
    <row r="224" s="2" customFormat="1" ht="16.8" customHeight="1">
      <c r="A224" s="40"/>
      <c r="B224" s="46"/>
      <c r="C224" s="310" t="s">
        <v>754</v>
      </c>
      <c r="D224" s="310" t="s">
        <v>755</v>
      </c>
      <c r="E224" s="19" t="s">
        <v>182</v>
      </c>
      <c r="F224" s="311">
        <v>10.096</v>
      </c>
      <c r="G224" s="40"/>
      <c r="H224" s="46"/>
    </row>
    <row r="225" s="2" customFormat="1" ht="16.8" customHeight="1">
      <c r="A225" s="40"/>
      <c r="B225" s="46"/>
      <c r="C225" s="306" t="s">
        <v>529</v>
      </c>
      <c r="D225" s="307" t="s">
        <v>530</v>
      </c>
      <c r="E225" s="308" t="s">
        <v>182</v>
      </c>
      <c r="F225" s="309">
        <v>1.6719999999999999</v>
      </c>
      <c r="G225" s="40"/>
      <c r="H225" s="46"/>
    </row>
    <row r="226" s="2" customFormat="1" ht="16.8" customHeight="1">
      <c r="A226" s="40"/>
      <c r="B226" s="46"/>
      <c r="C226" s="310" t="s">
        <v>19</v>
      </c>
      <c r="D226" s="310" t="s">
        <v>801</v>
      </c>
      <c r="E226" s="19" t="s">
        <v>19</v>
      </c>
      <c r="F226" s="311">
        <v>0.74399999999999999</v>
      </c>
      <c r="G226" s="40"/>
      <c r="H226" s="46"/>
    </row>
    <row r="227" s="2" customFormat="1" ht="16.8" customHeight="1">
      <c r="A227" s="40"/>
      <c r="B227" s="46"/>
      <c r="C227" s="310" t="s">
        <v>19</v>
      </c>
      <c r="D227" s="310" t="s">
        <v>802</v>
      </c>
      <c r="E227" s="19" t="s">
        <v>19</v>
      </c>
      <c r="F227" s="311">
        <v>0</v>
      </c>
      <c r="G227" s="40"/>
      <c r="H227" s="46"/>
    </row>
    <row r="228" s="2" customFormat="1" ht="16.8" customHeight="1">
      <c r="A228" s="40"/>
      <c r="B228" s="46"/>
      <c r="C228" s="310" t="s">
        <v>19</v>
      </c>
      <c r="D228" s="310" t="s">
        <v>803</v>
      </c>
      <c r="E228" s="19" t="s">
        <v>19</v>
      </c>
      <c r="F228" s="311">
        <v>0.92800000000000005</v>
      </c>
      <c r="G228" s="40"/>
      <c r="H228" s="46"/>
    </row>
    <row r="229" s="2" customFormat="1" ht="16.8" customHeight="1">
      <c r="A229" s="40"/>
      <c r="B229" s="46"/>
      <c r="C229" s="310" t="s">
        <v>529</v>
      </c>
      <c r="D229" s="310" t="s">
        <v>236</v>
      </c>
      <c r="E229" s="19" t="s">
        <v>19</v>
      </c>
      <c r="F229" s="311">
        <v>1.6719999999999999</v>
      </c>
      <c r="G229" s="40"/>
      <c r="H229" s="46"/>
    </row>
    <row r="230" s="2" customFormat="1" ht="16.8" customHeight="1">
      <c r="A230" s="40"/>
      <c r="B230" s="46"/>
      <c r="C230" s="312" t="s">
        <v>3697</v>
      </c>
      <c r="D230" s="40"/>
      <c r="E230" s="40"/>
      <c r="F230" s="40"/>
      <c r="G230" s="40"/>
      <c r="H230" s="46"/>
    </row>
    <row r="231" s="2" customFormat="1" ht="16.8" customHeight="1">
      <c r="A231" s="40"/>
      <c r="B231" s="46"/>
      <c r="C231" s="310" t="s">
        <v>749</v>
      </c>
      <c r="D231" s="310" t="s">
        <v>750</v>
      </c>
      <c r="E231" s="19" t="s">
        <v>182</v>
      </c>
      <c r="F231" s="311">
        <v>1.6719999999999999</v>
      </c>
      <c r="G231" s="40"/>
      <c r="H231" s="46"/>
    </row>
    <row r="232" s="2" customFormat="1" ht="16.8" customHeight="1">
      <c r="A232" s="40"/>
      <c r="B232" s="46"/>
      <c r="C232" s="310" t="s">
        <v>760</v>
      </c>
      <c r="D232" s="310" t="s">
        <v>761</v>
      </c>
      <c r="E232" s="19" t="s">
        <v>182</v>
      </c>
      <c r="F232" s="311">
        <v>5.415</v>
      </c>
      <c r="G232" s="40"/>
      <c r="H232" s="46"/>
    </row>
    <row r="233" s="2" customFormat="1" ht="16.8" customHeight="1">
      <c r="A233" s="40"/>
      <c r="B233" s="46"/>
      <c r="C233" s="306" t="s">
        <v>532</v>
      </c>
      <c r="D233" s="307" t="s">
        <v>533</v>
      </c>
      <c r="E233" s="308" t="s">
        <v>182</v>
      </c>
      <c r="F233" s="309">
        <v>5.415</v>
      </c>
      <c r="G233" s="40"/>
      <c r="H233" s="46"/>
    </row>
    <row r="234" s="2" customFormat="1" ht="16.8" customHeight="1">
      <c r="A234" s="40"/>
      <c r="B234" s="46"/>
      <c r="C234" s="310" t="s">
        <v>19</v>
      </c>
      <c r="D234" s="310" t="s">
        <v>597</v>
      </c>
      <c r="E234" s="19" t="s">
        <v>19</v>
      </c>
      <c r="F234" s="311">
        <v>0</v>
      </c>
      <c r="G234" s="40"/>
      <c r="H234" s="46"/>
    </row>
    <row r="235" s="2" customFormat="1" ht="16.8" customHeight="1">
      <c r="A235" s="40"/>
      <c r="B235" s="46"/>
      <c r="C235" s="310" t="s">
        <v>19</v>
      </c>
      <c r="D235" s="310" t="s">
        <v>764</v>
      </c>
      <c r="E235" s="19" t="s">
        <v>19</v>
      </c>
      <c r="F235" s="311">
        <v>0</v>
      </c>
      <c r="G235" s="40"/>
      <c r="H235" s="46"/>
    </row>
    <row r="236" s="2" customFormat="1" ht="16.8" customHeight="1">
      <c r="A236" s="40"/>
      <c r="B236" s="46"/>
      <c r="C236" s="310" t="s">
        <v>19</v>
      </c>
      <c r="D236" s="310" t="s">
        <v>514</v>
      </c>
      <c r="E236" s="19" t="s">
        <v>19</v>
      </c>
      <c r="F236" s="311">
        <v>2.3090000000000002</v>
      </c>
      <c r="G236" s="40"/>
      <c r="H236" s="46"/>
    </row>
    <row r="237" s="2" customFormat="1" ht="16.8" customHeight="1">
      <c r="A237" s="40"/>
      <c r="B237" s="46"/>
      <c r="C237" s="310" t="s">
        <v>19</v>
      </c>
      <c r="D237" s="310" t="s">
        <v>556</v>
      </c>
      <c r="E237" s="19" t="s">
        <v>19</v>
      </c>
      <c r="F237" s="311">
        <v>0.54700000000000004</v>
      </c>
      <c r="G237" s="40"/>
      <c r="H237" s="46"/>
    </row>
    <row r="238" s="2" customFormat="1" ht="16.8" customHeight="1">
      <c r="A238" s="40"/>
      <c r="B238" s="46"/>
      <c r="C238" s="310" t="s">
        <v>19</v>
      </c>
      <c r="D238" s="310" t="s">
        <v>553</v>
      </c>
      <c r="E238" s="19" t="s">
        <v>19</v>
      </c>
      <c r="F238" s="311">
        <v>0.81499999999999995</v>
      </c>
      <c r="G238" s="40"/>
      <c r="H238" s="46"/>
    </row>
    <row r="239" s="2" customFormat="1" ht="16.8" customHeight="1">
      <c r="A239" s="40"/>
      <c r="B239" s="46"/>
      <c r="C239" s="310" t="s">
        <v>19</v>
      </c>
      <c r="D239" s="310" t="s">
        <v>765</v>
      </c>
      <c r="E239" s="19" t="s">
        <v>19</v>
      </c>
      <c r="F239" s="311">
        <v>0.071999999999999995</v>
      </c>
      <c r="G239" s="40"/>
      <c r="H239" s="46"/>
    </row>
    <row r="240" s="2" customFormat="1" ht="16.8" customHeight="1">
      <c r="A240" s="40"/>
      <c r="B240" s="46"/>
      <c r="C240" s="310" t="s">
        <v>19</v>
      </c>
      <c r="D240" s="310" t="s">
        <v>529</v>
      </c>
      <c r="E240" s="19" t="s">
        <v>19</v>
      </c>
      <c r="F240" s="311">
        <v>1.6719999999999999</v>
      </c>
      <c r="G240" s="40"/>
      <c r="H240" s="46"/>
    </row>
    <row r="241" s="2" customFormat="1" ht="16.8" customHeight="1">
      <c r="A241" s="40"/>
      <c r="B241" s="46"/>
      <c r="C241" s="310" t="s">
        <v>532</v>
      </c>
      <c r="D241" s="310" t="s">
        <v>236</v>
      </c>
      <c r="E241" s="19" t="s">
        <v>19</v>
      </c>
      <c r="F241" s="311">
        <v>5.415</v>
      </c>
      <c r="G241" s="40"/>
      <c r="H241" s="46"/>
    </row>
    <row r="242" s="2" customFormat="1" ht="16.8" customHeight="1">
      <c r="A242" s="40"/>
      <c r="B242" s="46"/>
      <c r="C242" s="312" t="s">
        <v>3697</v>
      </c>
      <c r="D242" s="40"/>
      <c r="E242" s="40"/>
      <c r="F242" s="40"/>
      <c r="G242" s="40"/>
      <c r="H242" s="46"/>
    </row>
    <row r="243" s="2" customFormat="1" ht="16.8" customHeight="1">
      <c r="A243" s="40"/>
      <c r="B243" s="46"/>
      <c r="C243" s="310" t="s">
        <v>760</v>
      </c>
      <c r="D243" s="310" t="s">
        <v>761</v>
      </c>
      <c r="E243" s="19" t="s">
        <v>182</v>
      </c>
      <c r="F243" s="311">
        <v>5.415</v>
      </c>
      <c r="G243" s="40"/>
      <c r="H243" s="46"/>
    </row>
    <row r="244" s="2" customFormat="1" ht="16.8" customHeight="1">
      <c r="A244" s="40"/>
      <c r="B244" s="46"/>
      <c r="C244" s="310" t="s">
        <v>805</v>
      </c>
      <c r="D244" s="310" t="s">
        <v>806</v>
      </c>
      <c r="E244" s="19" t="s">
        <v>182</v>
      </c>
      <c r="F244" s="311">
        <v>5.415</v>
      </c>
      <c r="G244" s="40"/>
      <c r="H244" s="46"/>
    </row>
    <row r="245" s="2" customFormat="1" ht="16.8" customHeight="1">
      <c r="A245" s="40"/>
      <c r="B245" s="46"/>
      <c r="C245" s="306" t="s">
        <v>3699</v>
      </c>
      <c r="D245" s="307" t="s">
        <v>542</v>
      </c>
      <c r="E245" s="308" t="s">
        <v>182</v>
      </c>
      <c r="F245" s="309">
        <v>4.6539999999999999</v>
      </c>
      <c r="G245" s="40"/>
      <c r="H245" s="46"/>
    </row>
    <row r="246" s="2" customFormat="1" ht="16.8" customHeight="1">
      <c r="A246" s="40"/>
      <c r="B246" s="46"/>
      <c r="C246" s="306" t="s">
        <v>3700</v>
      </c>
      <c r="D246" s="307" t="s">
        <v>536</v>
      </c>
      <c r="E246" s="308" t="s">
        <v>182</v>
      </c>
      <c r="F246" s="309">
        <v>5.5149999999999997</v>
      </c>
      <c r="G246" s="40"/>
      <c r="H246" s="46"/>
    </row>
    <row r="247" s="2" customFormat="1" ht="16.8" customHeight="1">
      <c r="A247" s="40"/>
      <c r="B247" s="46"/>
      <c r="C247" s="306" t="s">
        <v>535</v>
      </c>
      <c r="D247" s="307" t="s">
        <v>536</v>
      </c>
      <c r="E247" s="308" t="s">
        <v>182</v>
      </c>
      <c r="F247" s="309">
        <v>7.593</v>
      </c>
      <c r="G247" s="40"/>
      <c r="H247" s="46"/>
    </row>
    <row r="248" s="2" customFormat="1" ht="16.8" customHeight="1">
      <c r="A248" s="40"/>
      <c r="B248" s="46"/>
      <c r="C248" s="310" t="s">
        <v>19</v>
      </c>
      <c r="D248" s="310" t="s">
        <v>578</v>
      </c>
      <c r="E248" s="19" t="s">
        <v>19</v>
      </c>
      <c r="F248" s="311">
        <v>0</v>
      </c>
      <c r="G248" s="40"/>
      <c r="H248" s="46"/>
    </row>
    <row r="249" s="2" customFormat="1" ht="16.8" customHeight="1">
      <c r="A249" s="40"/>
      <c r="B249" s="46"/>
      <c r="C249" s="310" t="s">
        <v>19</v>
      </c>
      <c r="D249" s="310" t="s">
        <v>660</v>
      </c>
      <c r="E249" s="19" t="s">
        <v>19</v>
      </c>
      <c r="F249" s="311">
        <v>0</v>
      </c>
      <c r="G249" s="40"/>
      <c r="H249" s="46"/>
    </row>
    <row r="250" s="2" customFormat="1" ht="16.8" customHeight="1">
      <c r="A250" s="40"/>
      <c r="B250" s="46"/>
      <c r="C250" s="310" t="s">
        <v>19</v>
      </c>
      <c r="D250" s="310" t="s">
        <v>661</v>
      </c>
      <c r="E250" s="19" t="s">
        <v>19</v>
      </c>
      <c r="F250" s="311">
        <v>0</v>
      </c>
      <c r="G250" s="40"/>
      <c r="H250" s="46"/>
    </row>
    <row r="251" s="2" customFormat="1" ht="16.8" customHeight="1">
      <c r="A251" s="40"/>
      <c r="B251" s="46"/>
      <c r="C251" s="310" t="s">
        <v>19</v>
      </c>
      <c r="D251" s="310" t="s">
        <v>662</v>
      </c>
      <c r="E251" s="19" t="s">
        <v>19</v>
      </c>
      <c r="F251" s="311">
        <v>1.0409999999999999</v>
      </c>
      <c r="G251" s="40"/>
      <c r="H251" s="46"/>
    </row>
    <row r="252" s="2" customFormat="1" ht="16.8" customHeight="1">
      <c r="A252" s="40"/>
      <c r="B252" s="46"/>
      <c r="C252" s="310" t="s">
        <v>19</v>
      </c>
      <c r="D252" s="310" t="s">
        <v>663</v>
      </c>
      <c r="E252" s="19" t="s">
        <v>19</v>
      </c>
      <c r="F252" s="311">
        <v>0</v>
      </c>
      <c r="G252" s="40"/>
      <c r="H252" s="46"/>
    </row>
    <row r="253" s="2" customFormat="1" ht="16.8" customHeight="1">
      <c r="A253" s="40"/>
      <c r="B253" s="46"/>
      <c r="C253" s="310" t="s">
        <v>19</v>
      </c>
      <c r="D253" s="310" t="s">
        <v>664</v>
      </c>
      <c r="E253" s="19" t="s">
        <v>19</v>
      </c>
      <c r="F253" s="311">
        <v>2.8399999999999999</v>
      </c>
      <c r="G253" s="40"/>
      <c r="H253" s="46"/>
    </row>
    <row r="254" s="2" customFormat="1" ht="16.8" customHeight="1">
      <c r="A254" s="40"/>
      <c r="B254" s="46"/>
      <c r="C254" s="310" t="s">
        <v>19</v>
      </c>
      <c r="D254" s="310" t="s">
        <v>578</v>
      </c>
      <c r="E254" s="19" t="s">
        <v>19</v>
      </c>
      <c r="F254" s="311">
        <v>0</v>
      </c>
      <c r="G254" s="40"/>
      <c r="H254" s="46"/>
    </row>
    <row r="255" s="2" customFormat="1" ht="16.8" customHeight="1">
      <c r="A255" s="40"/>
      <c r="B255" s="46"/>
      <c r="C255" s="310" t="s">
        <v>19</v>
      </c>
      <c r="D255" s="310" t="s">
        <v>665</v>
      </c>
      <c r="E255" s="19" t="s">
        <v>19</v>
      </c>
      <c r="F255" s="311">
        <v>0</v>
      </c>
      <c r="G255" s="40"/>
      <c r="H255" s="46"/>
    </row>
    <row r="256" s="2" customFormat="1" ht="16.8" customHeight="1">
      <c r="A256" s="40"/>
      <c r="B256" s="46"/>
      <c r="C256" s="310" t="s">
        <v>19</v>
      </c>
      <c r="D256" s="310" t="s">
        <v>661</v>
      </c>
      <c r="E256" s="19" t="s">
        <v>19</v>
      </c>
      <c r="F256" s="311">
        <v>0</v>
      </c>
      <c r="G256" s="40"/>
      <c r="H256" s="46"/>
    </row>
    <row r="257" s="2" customFormat="1" ht="16.8" customHeight="1">
      <c r="A257" s="40"/>
      <c r="B257" s="46"/>
      <c r="C257" s="310" t="s">
        <v>19</v>
      </c>
      <c r="D257" s="310" t="s">
        <v>666</v>
      </c>
      <c r="E257" s="19" t="s">
        <v>19</v>
      </c>
      <c r="F257" s="311">
        <v>1.024</v>
      </c>
      <c r="G257" s="40"/>
      <c r="H257" s="46"/>
    </row>
    <row r="258" s="2" customFormat="1" ht="16.8" customHeight="1">
      <c r="A258" s="40"/>
      <c r="B258" s="46"/>
      <c r="C258" s="310" t="s">
        <v>19</v>
      </c>
      <c r="D258" s="310" t="s">
        <v>663</v>
      </c>
      <c r="E258" s="19" t="s">
        <v>19</v>
      </c>
      <c r="F258" s="311">
        <v>0</v>
      </c>
      <c r="G258" s="40"/>
      <c r="H258" s="46"/>
    </row>
    <row r="259" s="2" customFormat="1" ht="16.8" customHeight="1">
      <c r="A259" s="40"/>
      <c r="B259" s="46"/>
      <c r="C259" s="310" t="s">
        <v>19</v>
      </c>
      <c r="D259" s="310" t="s">
        <v>667</v>
      </c>
      <c r="E259" s="19" t="s">
        <v>19</v>
      </c>
      <c r="F259" s="311">
        <v>2.6880000000000002</v>
      </c>
      <c r="G259" s="40"/>
      <c r="H259" s="46"/>
    </row>
    <row r="260" s="2" customFormat="1" ht="16.8" customHeight="1">
      <c r="A260" s="40"/>
      <c r="B260" s="46"/>
      <c r="C260" s="310" t="s">
        <v>535</v>
      </c>
      <c r="D260" s="310" t="s">
        <v>236</v>
      </c>
      <c r="E260" s="19" t="s">
        <v>19</v>
      </c>
      <c r="F260" s="311">
        <v>7.593</v>
      </c>
      <c r="G260" s="40"/>
      <c r="H260" s="46"/>
    </row>
    <row r="261" s="2" customFormat="1" ht="16.8" customHeight="1">
      <c r="A261" s="40"/>
      <c r="B261" s="46"/>
      <c r="C261" s="312" t="s">
        <v>3697</v>
      </c>
      <c r="D261" s="40"/>
      <c r="E261" s="40"/>
      <c r="F261" s="40"/>
      <c r="G261" s="40"/>
      <c r="H261" s="46"/>
    </row>
    <row r="262" s="2" customFormat="1" ht="16.8" customHeight="1">
      <c r="A262" s="40"/>
      <c r="B262" s="46"/>
      <c r="C262" s="310" t="s">
        <v>656</v>
      </c>
      <c r="D262" s="310" t="s">
        <v>657</v>
      </c>
      <c r="E262" s="19" t="s">
        <v>182</v>
      </c>
      <c r="F262" s="311">
        <v>7.593</v>
      </c>
      <c r="G262" s="40"/>
      <c r="H262" s="46"/>
    </row>
    <row r="263" s="2" customFormat="1" ht="16.8" customHeight="1">
      <c r="A263" s="40"/>
      <c r="B263" s="46"/>
      <c r="C263" s="310" t="s">
        <v>645</v>
      </c>
      <c r="D263" s="310" t="s">
        <v>646</v>
      </c>
      <c r="E263" s="19" t="s">
        <v>182</v>
      </c>
      <c r="F263" s="311">
        <v>11.52</v>
      </c>
      <c r="G263" s="40"/>
      <c r="H263" s="46"/>
    </row>
    <row r="264" s="2" customFormat="1" ht="16.8" customHeight="1">
      <c r="A264" s="40"/>
      <c r="B264" s="46"/>
      <c r="C264" s="310" t="s">
        <v>650</v>
      </c>
      <c r="D264" s="310" t="s">
        <v>651</v>
      </c>
      <c r="E264" s="19" t="s">
        <v>182</v>
      </c>
      <c r="F264" s="311">
        <v>10.228999999999999</v>
      </c>
      <c r="G264" s="40"/>
      <c r="H264" s="46"/>
    </row>
    <row r="265" s="2" customFormat="1" ht="16.8" customHeight="1">
      <c r="A265" s="40"/>
      <c r="B265" s="46"/>
      <c r="C265" s="310" t="s">
        <v>676</v>
      </c>
      <c r="D265" s="310" t="s">
        <v>677</v>
      </c>
      <c r="E265" s="19" t="s">
        <v>182</v>
      </c>
      <c r="F265" s="311">
        <v>10.228999999999999</v>
      </c>
      <c r="G265" s="40"/>
      <c r="H265" s="46"/>
    </row>
    <row r="266" s="2" customFormat="1" ht="16.8" customHeight="1">
      <c r="A266" s="40"/>
      <c r="B266" s="46"/>
      <c r="C266" s="310" t="s">
        <v>749</v>
      </c>
      <c r="D266" s="310" t="s">
        <v>750</v>
      </c>
      <c r="E266" s="19" t="s">
        <v>182</v>
      </c>
      <c r="F266" s="311">
        <v>2.6509999999999998</v>
      </c>
      <c r="G266" s="40"/>
      <c r="H266" s="46"/>
    </row>
    <row r="267" s="2" customFormat="1" ht="16.8" customHeight="1">
      <c r="A267" s="40"/>
      <c r="B267" s="46"/>
      <c r="C267" s="306" t="s">
        <v>538</v>
      </c>
      <c r="D267" s="307" t="s">
        <v>539</v>
      </c>
      <c r="E267" s="308" t="s">
        <v>182</v>
      </c>
      <c r="F267" s="309">
        <v>1.2909999999999999</v>
      </c>
      <c r="G267" s="40"/>
      <c r="H267" s="46"/>
    </row>
    <row r="268" s="2" customFormat="1" ht="16.8" customHeight="1">
      <c r="A268" s="40"/>
      <c r="B268" s="46"/>
      <c r="C268" s="310" t="s">
        <v>19</v>
      </c>
      <c r="D268" s="310" t="s">
        <v>597</v>
      </c>
      <c r="E268" s="19" t="s">
        <v>19</v>
      </c>
      <c r="F268" s="311">
        <v>0</v>
      </c>
      <c r="G268" s="40"/>
      <c r="H268" s="46"/>
    </row>
    <row r="269" s="2" customFormat="1" ht="16.8" customHeight="1">
      <c r="A269" s="40"/>
      <c r="B269" s="46"/>
      <c r="C269" s="310" t="s">
        <v>19</v>
      </c>
      <c r="D269" s="310" t="s">
        <v>672</v>
      </c>
      <c r="E269" s="19" t="s">
        <v>19</v>
      </c>
      <c r="F269" s="311">
        <v>0</v>
      </c>
      <c r="G269" s="40"/>
      <c r="H269" s="46"/>
    </row>
    <row r="270" s="2" customFormat="1" ht="16.8" customHeight="1">
      <c r="A270" s="40"/>
      <c r="B270" s="46"/>
      <c r="C270" s="310" t="s">
        <v>19</v>
      </c>
      <c r="D270" s="310" t="s">
        <v>686</v>
      </c>
      <c r="E270" s="19" t="s">
        <v>19</v>
      </c>
      <c r="F270" s="311">
        <v>1.258</v>
      </c>
      <c r="G270" s="40"/>
      <c r="H270" s="46"/>
    </row>
    <row r="271" s="2" customFormat="1" ht="16.8" customHeight="1">
      <c r="A271" s="40"/>
      <c r="B271" s="46"/>
      <c r="C271" s="310" t="s">
        <v>19</v>
      </c>
      <c r="D271" s="310" t="s">
        <v>687</v>
      </c>
      <c r="E271" s="19" t="s">
        <v>19</v>
      </c>
      <c r="F271" s="311">
        <v>0.033000000000000002</v>
      </c>
      <c r="G271" s="40"/>
      <c r="H271" s="46"/>
    </row>
    <row r="272" s="2" customFormat="1" ht="16.8" customHeight="1">
      <c r="A272" s="40"/>
      <c r="B272" s="46"/>
      <c r="C272" s="310" t="s">
        <v>538</v>
      </c>
      <c r="D272" s="310" t="s">
        <v>236</v>
      </c>
      <c r="E272" s="19" t="s">
        <v>19</v>
      </c>
      <c r="F272" s="311">
        <v>1.2909999999999999</v>
      </c>
      <c r="G272" s="40"/>
      <c r="H272" s="46"/>
    </row>
    <row r="273" s="2" customFormat="1" ht="16.8" customHeight="1">
      <c r="A273" s="40"/>
      <c r="B273" s="46"/>
      <c r="C273" s="312" t="s">
        <v>3697</v>
      </c>
      <c r="D273" s="40"/>
      <c r="E273" s="40"/>
      <c r="F273" s="40"/>
      <c r="G273" s="40"/>
      <c r="H273" s="46"/>
    </row>
    <row r="274" s="2" customFormat="1" ht="16.8" customHeight="1">
      <c r="A274" s="40"/>
      <c r="B274" s="46"/>
      <c r="C274" s="310" t="s">
        <v>668</v>
      </c>
      <c r="D274" s="310" t="s">
        <v>669</v>
      </c>
      <c r="E274" s="19" t="s">
        <v>182</v>
      </c>
      <c r="F274" s="311">
        <v>1.2909999999999999</v>
      </c>
      <c r="G274" s="40"/>
      <c r="H274" s="46"/>
    </row>
    <row r="275" s="2" customFormat="1" ht="16.8" customHeight="1">
      <c r="A275" s="40"/>
      <c r="B275" s="46"/>
      <c r="C275" s="310" t="s">
        <v>645</v>
      </c>
      <c r="D275" s="310" t="s">
        <v>646</v>
      </c>
      <c r="E275" s="19" t="s">
        <v>182</v>
      </c>
      <c r="F275" s="311">
        <v>11.52</v>
      </c>
      <c r="G275" s="40"/>
      <c r="H275" s="46"/>
    </row>
    <row r="276" s="2" customFormat="1" ht="16.8" customHeight="1">
      <c r="A276" s="40"/>
      <c r="B276" s="46"/>
      <c r="C276" s="310" t="s">
        <v>681</v>
      </c>
      <c r="D276" s="310" t="s">
        <v>682</v>
      </c>
      <c r="E276" s="19" t="s">
        <v>182</v>
      </c>
      <c r="F276" s="311">
        <v>1.2909999999999999</v>
      </c>
      <c r="G276" s="40"/>
      <c r="H276" s="46"/>
    </row>
    <row r="277" s="2" customFormat="1" ht="16.8" customHeight="1">
      <c r="A277" s="40"/>
      <c r="B277" s="46"/>
      <c r="C277" s="310" t="s">
        <v>688</v>
      </c>
      <c r="D277" s="310" t="s">
        <v>689</v>
      </c>
      <c r="E277" s="19" t="s">
        <v>182</v>
      </c>
      <c r="F277" s="311">
        <v>1.2909999999999999</v>
      </c>
      <c r="G277" s="40"/>
      <c r="H277" s="46"/>
    </row>
    <row r="278" s="2" customFormat="1" ht="16.8" customHeight="1">
      <c r="A278" s="40"/>
      <c r="B278" s="46"/>
      <c r="C278" s="310" t="s">
        <v>749</v>
      </c>
      <c r="D278" s="310" t="s">
        <v>750</v>
      </c>
      <c r="E278" s="19" t="s">
        <v>182</v>
      </c>
      <c r="F278" s="311">
        <v>1.6719999999999999</v>
      </c>
      <c r="G278" s="40"/>
      <c r="H278" s="46"/>
    </row>
    <row r="279" s="2" customFormat="1" ht="16.8" customHeight="1">
      <c r="A279" s="40"/>
      <c r="B279" s="46"/>
      <c r="C279" s="306" t="s">
        <v>541</v>
      </c>
      <c r="D279" s="307" t="s">
        <v>542</v>
      </c>
      <c r="E279" s="308" t="s">
        <v>182</v>
      </c>
      <c r="F279" s="309">
        <v>2.6360000000000001</v>
      </c>
      <c r="G279" s="40"/>
      <c r="H279" s="46"/>
    </row>
    <row r="280" s="2" customFormat="1" ht="16.8" customHeight="1">
      <c r="A280" s="40"/>
      <c r="B280" s="46"/>
      <c r="C280" s="310" t="s">
        <v>19</v>
      </c>
      <c r="D280" s="310" t="s">
        <v>597</v>
      </c>
      <c r="E280" s="19" t="s">
        <v>19</v>
      </c>
      <c r="F280" s="311">
        <v>0</v>
      </c>
      <c r="G280" s="40"/>
      <c r="H280" s="46"/>
    </row>
    <row r="281" s="2" customFormat="1" ht="16.8" customHeight="1">
      <c r="A281" s="40"/>
      <c r="B281" s="46"/>
      <c r="C281" s="310" t="s">
        <v>19</v>
      </c>
      <c r="D281" s="310" t="s">
        <v>672</v>
      </c>
      <c r="E281" s="19" t="s">
        <v>19</v>
      </c>
      <c r="F281" s="311">
        <v>0</v>
      </c>
      <c r="G281" s="40"/>
      <c r="H281" s="46"/>
    </row>
    <row r="282" s="2" customFormat="1" ht="16.8" customHeight="1">
      <c r="A282" s="40"/>
      <c r="B282" s="46"/>
      <c r="C282" s="310" t="s">
        <v>19</v>
      </c>
      <c r="D282" s="310" t="s">
        <v>673</v>
      </c>
      <c r="E282" s="19" t="s">
        <v>19</v>
      </c>
      <c r="F282" s="311">
        <v>1.5740000000000001</v>
      </c>
      <c r="G282" s="40"/>
      <c r="H282" s="46"/>
    </row>
    <row r="283" s="2" customFormat="1" ht="16.8" customHeight="1">
      <c r="A283" s="40"/>
      <c r="B283" s="46"/>
      <c r="C283" s="310" t="s">
        <v>19</v>
      </c>
      <c r="D283" s="310" t="s">
        <v>674</v>
      </c>
      <c r="E283" s="19" t="s">
        <v>19</v>
      </c>
      <c r="F283" s="311">
        <v>0</v>
      </c>
      <c r="G283" s="40"/>
      <c r="H283" s="46"/>
    </row>
    <row r="284" s="2" customFormat="1" ht="16.8" customHeight="1">
      <c r="A284" s="40"/>
      <c r="B284" s="46"/>
      <c r="C284" s="310" t="s">
        <v>19</v>
      </c>
      <c r="D284" s="310" t="s">
        <v>675</v>
      </c>
      <c r="E284" s="19" t="s">
        <v>19</v>
      </c>
      <c r="F284" s="311">
        <v>1.0620000000000001</v>
      </c>
      <c r="G284" s="40"/>
      <c r="H284" s="46"/>
    </row>
    <row r="285" s="2" customFormat="1" ht="16.8" customHeight="1">
      <c r="A285" s="40"/>
      <c r="B285" s="46"/>
      <c r="C285" s="310" t="s">
        <v>541</v>
      </c>
      <c r="D285" s="310" t="s">
        <v>236</v>
      </c>
      <c r="E285" s="19" t="s">
        <v>19</v>
      </c>
      <c r="F285" s="311">
        <v>2.6360000000000001</v>
      </c>
      <c r="G285" s="40"/>
      <c r="H285" s="46"/>
    </row>
    <row r="286" s="2" customFormat="1" ht="16.8" customHeight="1">
      <c r="A286" s="40"/>
      <c r="B286" s="46"/>
      <c r="C286" s="312" t="s">
        <v>3697</v>
      </c>
      <c r="D286" s="40"/>
      <c r="E286" s="40"/>
      <c r="F286" s="40"/>
      <c r="G286" s="40"/>
      <c r="H286" s="46"/>
    </row>
    <row r="287" s="2" customFormat="1" ht="16.8" customHeight="1">
      <c r="A287" s="40"/>
      <c r="B287" s="46"/>
      <c r="C287" s="310" t="s">
        <v>668</v>
      </c>
      <c r="D287" s="310" t="s">
        <v>669</v>
      </c>
      <c r="E287" s="19" t="s">
        <v>182</v>
      </c>
      <c r="F287" s="311">
        <v>2.6360000000000001</v>
      </c>
      <c r="G287" s="40"/>
      <c r="H287" s="46"/>
    </row>
    <row r="288" s="2" customFormat="1" ht="16.8" customHeight="1">
      <c r="A288" s="40"/>
      <c r="B288" s="46"/>
      <c r="C288" s="310" t="s">
        <v>645</v>
      </c>
      <c r="D288" s="310" t="s">
        <v>646</v>
      </c>
      <c r="E288" s="19" t="s">
        <v>182</v>
      </c>
      <c r="F288" s="311">
        <v>11.52</v>
      </c>
      <c r="G288" s="40"/>
      <c r="H288" s="46"/>
    </row>
    <row r="289" s="2" customFormat="1" ht="16.8" customHeight="1">
      <c r="A289" s="40"/>
      <c r="B289" s="46"/>
      <c r="C289" s="310" t="s">
        <v>650</v>
      </c>
      <c r="D289" s="310" t="s">
        <v>651</v>
      </c>
      <c r="E289" s="19" t="s">
        <v>182</v>
      </c>
      <c r="F289" s="311">
        <v>10.228999999999999</v>
      </c>
      <c r="G289" s="40"/>
      <c r="H289" s="46"/>
    </row>
    <row r="290" s="2" customFormat="1" ht="16.8" customHeight="1">
      <c r="A290" s="40"/>
      <c r="B290" s="46"/>
      <c r="C290" s="310" t="s">
        <v>676</v>
      </c>
      <c r="D290" s="310" t="s">
        <v>677</v>
      </c>
      <c r="E290" s="19" t="s">
        <v>182</v>
      </c>
      <c r="F290" s="311">
        <v>10.228999999999999</v>
      </c>
      <c r="G290" s="40"/>
      <c r="H290" s="46"/>
    </row>
    <row r="291" s="2" customFormat="1" ht="16.8" customHeight="1">
      <c r="A291" s="40"/>
      <c r="B291" s="46"/>
      <c r="C291" s="310" t="s">
        <v>749</v>
      </c>
      <c r="D291" s="310" t="s">
        <v>750</v>
      </c>
      <c r="E291" s="19" t="s">
        <v>182</v>
      </c>
      <c r="F291" s="311">
        <v>2.6509999999999998</v>
      </c>
      <c r="G291" s="40"/>
      <c r="H291" s="46"/>
    </row>
    <row r="292" s="2" customFormat="1" ht="16.8" customHeight="1">
      <c r="A292" s="40"/>
      <c r="B292" s="46"/>
      <c r="C292" s="306" t="s">
        <v>544</v>
      </c>
      <c r="D292" s="307" t="s">
        <v>545</v>
      </c>
      <c r="E292" s="308" t="s">
        <v>182</v>
      </c>
      <c r="F292" s="309">
        <v>7.4450000000000003</v>
      </c>
      <c r="G292" s="40"/>
      <c r="H292" s="46"/>
    </row>
    <row r="293" s="2" customFormat="1" ht="16.8" customHeight="1">
      <c r="A293" s="40"/>
      <c r="B293" s="46"/>
      <c r="C293" s="310" t="s">
        <v>19</v>
      </c>
      <c r="D293" s="310" t="s">
        <v>578</v>
      </c>
      <c r="E293" s="19" t="s">
        <v>19</v>
      </c>
      <c r="F293" s="311">
        <v>0</v>
      </c>
      <c r="G293" s="40"/>
      <c r="H293" s="46"/>
    </row>
    <row r="294" s="2" customFormat="1" ht="16.8" customHeight="1">
      <c r="A294" s="40"/>
      <c r="B294" s="46"/>
      <c r="C294" s="310" t="s">
        <v>19</v>
      </c>
      <c r="D294" s="310" t="s">
        <v>743</v>
      </c>
      <c r="E294" s="19" t="s">
        <v>19</v>
      </c>
      <c r="F294" s="311">
        <v>0</v>
      </c>
      <c r="G294" s="40"/>
      <c r="H294" s="46"/>
    </row>
    <row r="295" s="2" customFormat="1" ht="16.8" customHeight="1">
      <c r="A295" s="40"/>
      <c r="B295" s="46"/>
      <c r="C295" s="310" t="s">
        <v>19</v>
      </c>
      <c r="D295" s="310" t="s">
        <v>744</v>
      </c>
      <c r="E295" s="19" t="s">
        <v>19</v>
      </c>
      <c r="F295" s="311">
        <v>2.7429999999999999</v>
      </c>
      <c r="G295" s="40"/>
      <c r="H295" s="46"/>
    </row>
    <row r="296" s="2" customFormat="1" ht="16.8" customHeight="1">
      <c r="A296" s="40"/>
      <c r="B296" s="46"/>
      <c r="C296" s="310" t="s">
        <v>19</v>
      </c>
      <c r="D296" s="310" t="s">
        <v>745</v>
      </c>
      <c r="E296" s="19" t="s">
        <v>19</v>
      </c>
      <c r="F296" s="311">
        <v>2.8250000000000002</v>
      </c>
      <c r="G296" s="40"/>
      <c r="H296" s="46"/>
    </row>
    <row r="297" s="2" customFormat="1" ht="16.8" customHeight="1">
      <c r="A297" s="40"/>
      <c r="B297" s="46"/>
      <c r="C297" s="310" t="s">
        <v>19</v>
      </c>
      <c r="D297" s="310" t="s">
        <v>746</v>
      </c>
      <c r="E297" s="19" t="s">
        <v>19</v>
      </c>
      <c r="F297" s="311">
        <v>0.45400000000000001</v>
      </c>
      <c r="G297" s="40"/>
      <c r="H297" s="46"/>
    </row>
    <row r="298" s="2" customFormat="1" ht="16.8" customHeight="1">
      <c r="A298" s="40"/>
      <c r="B298" s="46"/>
      <c r="C298" s="310" t="s">
        <v>19</v>
      </c>
      <c r="D298" s="310" t="s">
        <v>747</v>
      </c>
      <c r="E298" s="19" t="s">
        <v>19</v>
      </c>
      <c r="F298" s="311">
        <v>0</v>
      </c>
      <c r="G298" s="40"/>
      <c r="H298" s="46"/>
    </row>
    <row r="299" s="2" customFormat="1" ht="16.8" customHeight="1">
      <c r="A299" s="40"/>
      <c r="B299" s="46"/>
      <c r="C299" s="310" t="s">
        <v>19</v>
      </c>
      <c r="D299" s="310" t="s">
        <v>748</v>
      </c>
      <c r="E299" s="19" t="s">
        <v>19</v>
      </c>
      <c r="F299" s="311">
        <v>1.423</v>
      </c>
      <c r="G299" s="40"/>
      <c r="H299" s="46"/>
    </row>
    <row r="300" s="2" customFormat="1" ht="16.8" customHeight="1">
      <c r="A300" s="40"/>
      <c r="B300" s="46"/>
      <c r="C300" s="310" t="s">
        <v>544</v>
      </c>
      <c r="D300" s="310" t="s">
        <v>236</v>
      </c>
      <c r="E300" s="19" t="s">
        <v>19</v>
      </c>
      <c r="F300" s="311">
        <v>7.4450000000000003</v>
      </c>
      <c r="G300" s="40"/>
      <c r="H300" s="46"/>
    </row>
    <row r="301" s="2" customFormat="1" ht="16.8" customHeight="1">
      <c r="A301" s="40"/>
      <c r="B301" s="46"/>
      <c r="C301" s="312" t="s">
        <v>3697</v>
      </c>
      <c r="D301" s="40"/>
      <c r="E301" s="40"/>
      <c r="F301" s="40"/>
      <c r="G301" s="40"/>
      <c r="H301" s="46"/>
    </row>
    <row r="302" s="2" customFormat="1" ht="16.8" customHeight="1">
      <c r="A302" s="40"/>
      <c r="B302" s="46"/>
      <c r="C302" s="310" t="s">
        <v>739</v>
      </c>
      <c r="D302" s="310" t="s">
        <v>740</v>
      </c>
      <c r="E302" s="19" t="s">
        <v>182</v>
      </c>
      <c r="F302" s="311">
        <v>7.4450000000000003</v>
      </c>
      <c r="G302" s="40"/>
      <c r="H302" s="46"/>
    </row>
    <row r="303" s="2" customFormat="1" ht="16.8" customHeight="1">
      <c r="A303" s="40"/>
      <c r="B303" s="46"/>
      <c r="C303" s="310" t="s">
        <v>733</v>
      </c>
      <c r="D303" s="310" t="s">
        <v>734</v>
      </c>
      <c r="E303" s="19" t="s">
        <v>182</v>
      </c>
      <c r="F303" s="311">
        <v>10.096</v>
      </c>
      <c r="G303" s="40"/>
      <c r="H303" s="46"/>
    </row>
    <row r="304" s="2" customFormat="1" ht="16.8" customHeight="1">
      <c r="A304" s="40"/>
      <c r="B304" s="46"/>
      <c r="C304" s="310" t="s">
        <v>754</v>
      </c>
      <c r="D304" s="310" t="s">
        <v>755</v>
      </c>
      <c r="E304" s="19" t="s">
        <v>182</v>
      </c>
      <c r="F304" s="311">
        <v>10.096</v>
      </c>
      <c r="G304" s="40"/>
      <c r="H304" s="46"/>
    </row>
    <row r="305" s="2" customFormat="1" ht="16.8" customHeight="1">
      <c r="A305" s="40"/>
      <c r="B305" s="46"/>
      <c r="C305" s="310" t="s">
        <v>749</v>
      </c>
      <c r="D305" s="310" t="s">
        <v>750</v>
      </c>
      <c r="E305" s="19" t="s">
        <v>182</v>
      </c>
      <c r="F305" s="311">
        <v>2.6509999999999998</v>
      </c>
      <c r="G305" s="40"/>
      <c r="H305" s="46"/>
    </row>
    <row r="306" s="2" customFormat="1" ht="16.8" customHeight="1">
      <c r="A306" s="40"/>
      <c r="B306" s="46"/>
      <c r="C306" s="306" t="s">
        <v>547</v>
      </c>
      <c r="D306" s="307" t="s">
        <v>548</v>
      </c>
      <c r="E306" s="308" t="s">
        <v>152</v>
      </c>
      <c r="F306" s="309">
        <v>268.17599999999999</v>
      </c>
      <c r="G306" s="40"/>
      <c r="H306" s="46"/>
    </row>
    <row r="307" s="2" customFormat="1" ht="16.8" customHeight="1">
      <c r="A307" s="40"/>
      <c r="B307" s="46"/>
      <c r="C307" s="310" t="s">
        <v>19</v>
      </c>
      <c r="D307" s="310" t="s">
        <v>578</v>
      </c>
      <c r="E307" s="19" t="s">
        <v>19</v>
      </c>
      <c r="F307" s="311">
        <v>0</v>
      </c>
      <c r="G307" s="40"/>
      <c r="H307" s="46"/>
    </row>
    <row r="308" s="2" customFormat="1" ht="16.8" customHeight="1">
      <c r="A308" s="40"/>
      <c r="B308" s="46"/>
      <c r="C308" s="310" t="s">
        <v>19</v>
      </c>
      <c r="D308" s="310" t="s">
        <v>604</v>
      </c>
      <c r="E308" s="19" t="s">
        <v>19</v>
      </c>
      <c r="F308" s="311">
        <v>0</v>
      </c>
      <c r="G308" s="40"/>
      <c r="H308" s="46"/>
    </row>
    <row r="309" s="2" customFormat="1" ht="16.8" customHeight="1">
      <c r="A309" s="40"/>
      <c r="B309" s="46"/>
      <c r="C309" s="310" t="s">
        <v>19</v>
      </c>
      <c r="D309" s="310" t="s">
        <v>605</v>
      </c>
      <c r="E309" s="19" t="s">
        <v>19</v>
      </c>
      <c r="F309" s="311">
        <v>65.231999999999999</v>
      </c>
      <c r="G309" s="40"/>
      <c r="H309" s="46"/>
    </row>
    <row r="310" s="2" customFormat="1" ht="16.8" customHeight="1">
      <c r="A310" s="40"/>
      <c r="B310" s="46"/>
      <c r="C310" s="310" t="s">
        <v>19</v>
      </c>
      <c r="D310" s="310" t="s">
        <v>606</v>
      </c>
      <c r="E310" s="19" t="s">
        <v>19</v>
      </c>
      <c r="F310" s="311">
        <v>144.96000000000001</v>
      </c>
      <c r="G310" s="40"/>
      <c r="H310" s="46"/>
    </row>
    <row r="311" s="2" customFormat="1" ht="16.8" customHeight="1">
      <c r="A311" s="40"/>
      <c r="B311" s="46"/>
      <c r="C311" s="310" t="s">
        <v>19</v>
      </c>
      <c r="D311" s="310" t="s">
        <v>607</v>
      </c>
      <c r="E311" s="19" t="s">
        <v>19</v>
      </c>
      <c r="F311" s="311">
        <v>57.984000000000002</v>
      </c>
      <c r="G311" s="40"/>
      <c r="H311" s="46"/>
    </row>
    <row r="312" s="2" customFormat="1" ht="16.8" customHeight="1">
      <c r="A312" s="40"/>
      <c r="B312" s="46"/>
      <c r="C312" s="310" t="s">
        <v>547</v>
      </c>
      <c r="D312" s="310" t="s">
        <v>608</v>
      </c>
      <c r="E312" s="19" t="s">
        <v>19</v>
      </c>
      <c r="F312" s="311">
        <v>268.17599999999999</v>
      </c>
      <c r="G312" s="40"/>
      <c r="H312" s="46"/>
    </row>
    <row r="313" s="2" customFormat="1" ht="16.8" customHeight="1">
      <c r="A313" s="40"/>
      <c r="B313" s="46"/>
      <c r="C313" s="312" t="s">
        <v>3697</v>
      </c>
      <c r="D313" s="40"/>
      <c r="E313" s="40"/>
      <c r="F313" s="40"/>
      <c r="G313" s="40"/>
      <c r="H313" s="46"/>
    </row>
    <row r="314" s="2" customFormat="1" ht="16.8" customHeight="1">
      <c r="A314" s="40"/>
      <c r="B314" s="46"/>
      <c r="C314" s="310" t="s">
        <v>600</v>
      </c>
      <c r="D314" s="310" t="s">
        <v>601</v>
      </c>
      <c r="E314" s="19" t="s">
        <v>152</v>
      </c>
      <c r="F314" s="311">
        <v>1314.4079999999999</v>
      </c>
      <c r="G314" s="40"/>
      <c r="H314" s="46"/>
    </row>
    <row r="315" s="2" customFormat="1" ht="16.8" customHeight="1">
      <c r="A315" s="40"/>
      <c r="B315" s="46"/>
      <c r="C315" s="310" t="s">
        <v>628</v>
      </c>
      <c r="D315" s="310" t="s">
        <v>629</v>
      </c>
      <c r="E315" s="19" t="s">
        <v>182</v>
      </c>
      <c r="F315" s="311">
        <v>33.119999999999997</v>
      </c>
      <c r="G315" s="40"/>
      <c r="H315" s="46"/>
    </row>
    <row r="316" s="2" customFormat="1" ht="16.8" customHeight="1">
      <c r="A316" s="40"/>
      <c r="B316" s="46"/>
      <c r="C316" s="306" t="s">
        <v>3701</v>
      </c>
      <c r="D316" s="307" t="s">
        <v>548</v>
      </c>
      <c r="E316" s="308" t="s">
        <v>152</v>
      </c>
      <c r="F316" s="309">
        <v>0</v>
      </c>
      <c r="G316" s="40"/>
      <c r="H316" s="46"/>
    </row>
    <row r="317" s="2" customFormat="1" ht="16.8" customHeight="1">
      <c r="A317" s="40"/>
      <c r="B317" s="46"/>
      <c r="C317" s="306" t="s">
        <v>550</v>
      </c>
      <c r="D317" s="307" t="s">
        <v>551</v>
      </c>
      <c r="E317" s="308" t="s">
        <v>152</v>
      </c>
      <c r="F317" s="309">
        <v>1046.232</v>
      </c>
      <c r="G317" s="40"/>
      <c r="H317" s="46"/>
    </row>
    <row r="318" s="2" customFormat="1" ht="16.8" customHeight="1">
      <c r="A318" s="40"/>
      <c r="B318" s="46"/>
      <c r="C318" s="310" t="s">
        <v>19</v>
      </c>
      <c r="D318" s="310" t="s">
        <v>609</v>
      </c>
      <c r="E318" s="19" t="s">
        <v>19</v>
      </c>
      <c r="F318" s="311">
        <v>0</v>
      </c>
      <c r="G318" s="40"/>
      <c r="H318" s="46"/>
    </row>
    <row r="319" s="2" customFormat="1" ht="16.8" customHeight="1">
      <c r="A319" s="40"/>
      <c r="B319" s="46"/>
      <c r="C319" s="310" t="s">
        <v>19</v>
      </c>
      <c r="D319" s="310" t="s">
        <v>610</v>
      </c>
      <c r="E319" s="19" t="s">
        <v>19</v>
      </c>
      <c r="F319" s="311">
        <v>375.512</v>
      </c>
      <c r="G319" s="40"/>
      <c r="H319" s="46"/>
    </row>
    <row r="320" s="2" customFormat="1" ht="16.8" customHeight="1">
      <c r="A320" s="40"/>
      <c r="B320" s="46"/>
      <c r="C320" s="310" t="s">
        <v>19</v>
      </c>
      <c r="D320" s="310" t="s">
        <v>611</v>
      </c>
      <c r="E320" s="19" t="s">
        <v>19</v>
      </c>
      <c r="F320" s="311">
        <v>397.12</v>
      </c>
      <c r="G320" s="40"/>
      <c r="H320" s="46"/>
    </row>
    <row r="321" s="2" customFormat="1" ht="16.8" customHeight="1">
      <c r="A321" s="40"/>
      <c r="B321" s="46"/>
      <c r="C321" s="310" t="s">
        <v>19</v>
      </c>
      <c r="D321" s="310" t="s">
        <v>612</v>
      </c>
      <c r="E321" s="19" t="s">
        <v>19</v>
      </c>
      <c r="F321" s="311">
        <v>273.60000000000002</v>
      </c>
      <c r="G321" s="40"/>
      <c r="H321" s="46"/>
    </row>
    <row r="322" s="2" customFormat="1" ht="16.8" customHeight="1">
      <c r="A322" s="40"/>
      <c r="B322" s="46"/>
      <c r="C322" s="310" t="s">
        <v>550</v>
      </c>
      <c r="D322" s="310" t="s">
        <v>608</v>
      </c>
      <c r="E322" s="19" t="s">
        <v>19</v>
      </c>
      <c r="F322" s="311">
        <v>1046.232</v>
      </c>
      <c r="G322" s="40"/>
      <c r="H322" s="46"/>
    </row>
    <row r="323" s="2" customFormat="1" ht="16.8" customHeight="1">
      <c r="A323" s="40"/>
      <c r="B323" s="46"/>
      <c r="C323" s="312" t="s">
        <v>3697</v>
      </c>
      <c r="D323" s="40"/>
      <c r="E323" s="40"/>
      <c r="F323" s="40"/>
      <c r="G323" s="40"/>
      <c r="H323" s="46"/>
    </row>
    <row r="324" s="2" customFormat="1" ht="16.8" customHeight="1">
      <c r="A324" s="40"/>
      <c r="B324" s="46"/>
      <c r="C324" s="310" t="s">
        <v>600</v>
      </c>
      <c r="D324" s="310" t="s">
        <v>601</v>
      </c>
      <c r="E324" s="19" t="s">
        <v>152</v>
      </c>
      <c r="F324" s="311">
        <v>1314.4079999999999</v>
      </c>
      <c r="G324" s="40"/>
      <c r="H324" s="46"/>
    </row>
    <row r="325" s="2" customFormat="1" ht="16.8" customHeight="1">
      <c r="A325" s="40"/>
      <c r="B325" s="46"/>
      <c r="C325" s="310" t="s">
        <v>624</v>
      </c>
      <c r="D325" s="310" t="s">
        <v>625</v>
      </c>
      <c r="E325" s="19" t="s">
        <v>182</v>
      </c>
      <c r="F325" s="311">
        <v>129.21000000000001</v>
      </c>
      <c r="G325" s="40"/>
      <c r="H325" s="46"/>
    </row>
    <row r="326" s="2" customFormat="1" ht="16.8" customHeight="1">
      <c r="A326" s="40"/>
      <c r="B326" s="46"/>
      <c r="C326" s="306" t="s">
        <v>3702</v>
      </c>
      <c r="D326" s="307" t="s">
        <v>551</v>
      </c>
      <c r="E326" s="308" t="s">
        <v>152</v>
      </c>
      <c r="F326" s="309">
        <v>455.71199999999999</v>
      </c>
      <c r="G326" s="40"/>
      <c r="H326" s="46"/>
    </row>
    <row r="327" s="2" customFormat="1" ht="16.8" customHeight="1">
      <c r="A327" s="40"/>
      <c r="B327" s="46"/>
      <c r="C327" s="306" t="s">
        <v>553</v>
      </c>
      <c r="D327" s="307" t="s">
        <v>554</v>
      </c>
      <c r="E327" s="308" t="s">
        <v>182</v>
      </c>
      <c r="F327" s="309">
        <v>0.81499999999999995</v>
      </c>
      <c r="G327" s="40"/>
      <c r="H327" s="46"/>
    </row>
    <row r="328" s="2" customFormat="1" ht="16.8" customHeight="1">
      <c r="A328" s="40"/>
      <c r="B328" s="46"/>
      <c r="C328" s="310" t="s">
        <v>19</v>
      </c>
      <c r="D328" s="310" t="s">
        <v>597</v>
      </c>
      <c r="E328" s="19" t="s">
        <v>19</v>
      </c>
      <c r="F328" s="311">
        <v>0</v>
      </c>
      <c r="G328" s="40"/>
      <c r="H328" s="46"/>
    </row>
    <row r="329" s="2" customFormat="1" ht="16.8" customHeight="1">
      <c r="A329" s="40"/>
      <c r="B329" s="46"/>
      <c r="C329" s="310" t="s">
        <v>19</v>
      </c>
      <c r="D329" s="310" t="s">
        <v>784</v>
      </c>
      <c r="E329" s="19" t="s">
        <v>19</v>
      </c>
      <c r="F329" s="311">
        <v>0</v>
      </c>
      <c r="G329" s="40"/>
      <c r="H329" s="46"/>
    </row>
    <row r="330" s="2" customFormat="1" ht="16.8" customHeight="1">
      <c r="A330" s="40"/>
      <c r="B330" s="46"/>
      <c r="C330" s="310" t="s">
        <v>19</v>
      </c>
      <c r="D330" s="310" t="s">
        <v>785</v>
      </c>
      <c r="E330" s="19" t="s">
        <v>19</v>
      </c>
      <c r="F330" s="311">
        <v>0.19900000000000001</v>
      </c>
      <c r="G330" s="40"/>
      <c r="H330" s="46"/>
    </row>
    <row r="331" s="2" customFormat="1" ht="16.8" customHeight="1">
      <c r="A331" s="40"/>
      <c r="B331" s="46"/>
      <c r="C331" s="310" t="s">
        <v>19</v>
      </c>
      <c r="D331" s="310" t="s">
        <v>786</v>
      </c>
      <c r="E331" s="19" t="s">
        <v>19</v>
      </c>
      <c r="F331" s="311">
        <v>0.16400000000000001</v>
      </c>
      <c r="G331" s="40"/>
      <c r="H331" s="46"/>
    </row>
    <row r="332" s="2" customFormat="1" ht="16.8" customHeight="1">
      <c r="A332" s="40"/>
      <c r="B332" s="46"/>
      <c r="C332" s="310" t="s">
        <v>19</v>
      </c>
      <c r="D332" s="310" t="s">
        <v>787</v>
      </c>
      <c r="E332" s="19" t="s">
        <v>19</v>
      </c>
      <c r="F332" s="311">
        <v>0</v>
      </c>
      <c r="G332" s="40"/>
      <c r="H332" s="46"/>
    </row>
    <row r="333" s="2" customFormat="1" ht="16.8" customHeight="1">
      <c r="A333" s="40"/>
      <c r="B333" s="46"/>
      <c r="C333" s="310" t="s">
        <v>19</v>
      </c>
      <c r="D333" s="310" t="s">
        <v>788</v>
      </c>
      <c r="E333" s="19" t="s">
        <v>19</v>
      </c>
      <c r="F333" s="311">
        <v>0.45200000000000001</v>
      </c>
      <c r="G333" s="40"/>
      <c r="H333" s="46"/>
    </row>
    <row r="334" s="2" customFormat="1" ht="16.8" customHeight="1">
      <c r="A334" s="40"/>
      <c r="B334" s="46"/>
      <c r="C334" s="310" t="s">
        <v>553</v>
      </c>
      <c r="D334" s="310" t="s">
        <v>236</v>
      </c>
      <c r="E334" s="19" t="s">
        <v>19</v>
      </c>
      <c r="F334" s="311">
        <v>0.81499999999999995</v>
      </c>
      <c r="G334" s="40"/>
      <c r="H334" s="46"/>
    </row>
    <row r="335" s="2" customFormat="1" ht="16.8" customHeight="1">
      <c r="A335" s="40"/>
      <c r="B335" s="46"/>
      <c r="C335" s="312" t="s">
        <v>3697</v>
      </c>
      <c r="D335" s="40"/>
      <c r="E335" s="40"/>
      <c r="F335" s="40"/>
      <c r="G335" s="40"/>
      <c r="H335" s="46"/>
    </row>
    <row r="336" s="2" customFormat="1" ht="16.8" customHeight="1">
      <c r="A336" s="40"/>
      <c r="B336" s="46"/>
      <c r="C336" s="310" t="s">
        <v>780</v>
      </c>
      <c r="D336" s="310" t="s">
        <v>781</v>
      </c>
      <c r="E336" s="19" t="s">
        <v>182</v>
      </c>
      <c r="F336" s="311">
        <v>0.81499999999999995</v>
      </c>
      <c r="G336" s="40"/>
      <c r="H336" s="46"/>
    </row>
    <row r="337" s="2" customFormat="1" ht="16.8" customHeight="1">
      <c r="A337" s="40"/>
      <c r="B337" s="46"/>
      <c r="C337" s="310" t="s">
        <v>760</v>
      </c>
      <c r="D337" s="310" t="s">
        <v>761</v>
      </c>
      <c r="E337" s="19" t="s">
        <v>182</v>
      </c>
      <c r="F337" s="311">
        <v>5.415</v>
      </c>
      <c r="G337" s="40"/>
      <c r="H337" s="46"/>
    </row>
    <row r="338" s="2" customFormat="1" ht="16.8" customHeight="1">
      <c r="A338" s="40"/>
      <c r="B338" s="46"/>
      <c r="C338" s="310" t="s">
        <v>749</v>
      </c>
      <c r="D338" s="310" t="s">
        <v>750</v>
      </c>
      <c r="E338" s="19" t="s">
        <v>182</v>
      </c>
      <c r="F338" s="311">
        <v>1.6719999999999999</v>
      </c>
      <c r="G338" s="40"/>
      <c r="H338" s="46"/>
    </row>
    <row r="339" s="2" customFormat="1" ht="16.8" customHeight="1">
      <c r="A339" s="40"/>
      <c r="B339" s="46"/>
      <c r="C339" s="306" t="s">
        <v>556</v>
      </c>
      <c r="D339" s="307" t="s">
        <v>557</v>
      </c>
      <c r="E339" s="308" t="s">
        <v>182</v>
      </c>
      <c r="F339" s="309">
        <v>0.54700000000000004</v>
      </c>
      <c r="G339" s="40"/>
      <c r="H339" s="46"/>
    </row>
    <row r="340" s="2" customFormat="1" ht="16.8" customHeight="1">
      <c r="A340" s="40"/>
      <c r="B340" s="46"/>
      <c r="C340" s="310" t="s">
        <v>19</v>
      </c>
      <c r="D340" s="310" t="s">
        <v>777</v>
      </c>
      <c r="E340" s="19" t="s">
        <v>19</v>
      </c>
      <c r="F340" s="311">
        <v>0</v>
      </c>
      <c r="G340" s="40"/>
      <c r="H340" s="46"/>
    </row>
    <row r="341" s="2" customFormat="1" ht="16.8" customHeight="1">
      <c r="A341" s="40"/>
      <c r="B341" s="46"/>
      <c r="C341" s="310" t="s">
        <v>556</v>
      </c>
      <c r="D341" s="310" t="s">
        <v>778</v>
      </c>
      <c r="E341" s="19" t="s">
        <v>19</v>
      </c>
      <c r="F341" s="311">
        <v>0.54700000000000004</v>
      </c>
      <c r="G341" s="40"/>
      <c r="H341" s="46"/>
    </row>
    <row r="342" s="2" customFormat="1" ht="16.8" customHeight="1">
      <c r="A342" s="40"/>
      <c r="B342" s="46"/>
      <c r="C342" s="312" t="s">
        <v>3697</v>
      </c>
      <c r="D342" s="40"/>
      <c r="E342" s="40"/>
      <c r="F342" s="40"/>
      <c r="G342" s="40"/>
      <c r="H342" s="46"/>
    </row>
    <row r="343" s="2" customFormat="1" ht="16.8" customHeight="1">
      <c r="A343" s="40"/>
      <c r="B343" s="46"/>
      <c r="C343" s="310" t="s">
        <v>775</v>
      </c>
      <c r="D343" s="310" t="s">
        <v>629</v>
      </c>
      <c r="E343" s="19" t="s">
        <v>182</v>
      </c>
      <c r="F343" s="311">
        <v>0.54700000000000004</v>
      </c>
      <c r="G343" s="40"/>
      <c r="H343" s="46"/>
    </row>
    <row r="344" s="2" customFormat="1" ht="16.8" customHeight="1">
      <c r="A344" s="40"/>
      <c r="B344" s="46"/>
      <c r="C344" s="310" t="s">
        <v>760</v>
      </c>
      <c r="D344" s="310" t="s">
        <v>761</v>
      </c>
      <c r="E344" s="19" t="s">
        <v>182</v>
      </c>
      <c r="F344" s="311">
        <v>5.415</v>
      </c>
      <c r="G344" s="40"/>
      <c r="H344" s="46"/>
    </row>
    <row r="345" s="2" customFormat="1" ht="16.8" customHeight="1">
      <c r="A345" s="40"/>
      <c r="B345" s="46"/>
      <c r="C345" s="310" t="s">
        <v>749</v>
      </c>
      <c r="D345" s="310" t="s">
        <v>750</v>
      </c>
      <c r="E345" s="19" t="s">
        <v>182</v>
      </c>
      <c r="F345" s="311">
        <v>1.6719999999999999</v>
      </c>
      <c r="G345" s="40"/>
      <c r="H345" s="46"/>
    </row>
    <row r="346" s="2" customFormat="1" ht="26.4" customHeight="1">
      <c r="A346" s="40"/>
      <c r="B346" s="46"/>
      <c r="C346" s="305" t="s">
        <v>3703</v>
      </c>
      <c r="D346" s="305" t="s">
        <v>104</v>
      </c>
      <c r="E346" s="40"/>
      <c r="F346" s="40"/>
      <c r="G346" s="40"/>
      <c r="H346" s="46"/>
    </row>
    <row r="347" s="2" customFormat="1" ht="16.8" customHeight="1">
      <c r="A347" s="40"/>
      <c r="B347" s="46"/>
      <c r="C347" s="306" t="s">
        <v>1073</v>
      </c>
      <c r="D347" s="307" t="s">
        <v>1074</v>
      </c>
      <c r="E347" s="308" t="s">
        <v>152</v>
      </c>
      <c r="F347" s="309">
        <v>78.375</v>
      </c>
      <c r="G347" s="40"/>
      <c r="H347" s="46"/>
    </row>
    <row r="348" s="2" customFormat="1" ht="16.8" customHeight="1">
      <c r="A348" s="40"/>
      <c r="B348" s="46"/>
      <c r="C348" s="310" t="s">
        <v>19</v>
      </c>
      <c r="D348" s="310" t="s">
        <v>1385</v>
      </c>
      <c r="E348" s="19" t="s">
        <v>19</v>
      </c>
      <c r="F348" s="311">
        <v>0</v>
      </c>
      <c r="G348" s="40"/>
      <c r="H348" s="46"/>
    </row>
    <row r="349" s="2" customFormat="1" ht="16.8" customHeight="1">
      <c r="A349" s="40"/>
      <c r="B349" s="46"/>
      <c r="C349" s="310" t="s">
        <v>1073</v>
      </c>
      <c r="D349" s="310" t="s">
        <v>1386</v>
      </c>
      <c r="E349" s="19" t="s">
        <v>19</v>
      </c>
      <c r="F349" s="311">
        <v>78.375</v>
      </c>
      <c r="G349" s="40"/>
      <c r="H349" s="46"/>
    </row>
    <row r="350" s="2" customFormat="1" ht="16.8" customHeight="1">
      <c r="A350" s="40"/>
      <c r="B350" s="46"/>
      <c r="C350" s="312" t="s">
        <v>3697</v>
      </c>
      <c r="D350" s="40"/>
      <c r="E350" s="40"/>
      <c r="F350" s="40"/>
      <c r="G350" s="40"/>
      <c r="H350" s="46"/>
    </row>
    <row r="351" s="2" customFormat="1" ht="16.8" customHeight="1">
      <c r="A351" s="40"/>
      <c r="B351" s="46"/>
      <c r="C351" s="310" t="s">
        <v>1380</v>
      </c>
      <c r="D351" s="310" t="s">
        <v>1381</v>
      </c>
      <c r="E351" s="19" t="s">
        <v>152</v>
      </c>
      <c r="F351" s="311">
        <v>78.375</v>
      </c>
      <c r="G351" s="40"/>
      <c r="H351" s="46"/>
    </row>
    <row r="352" s="2" customFormat="1" ht="16.8" customHeight="1">
      <c r="A352" s="40"/>
      <c r="B352" s="46"/>
      <c r="C352" s="310" t="s">
        <v>1391</v>
      </c>
      <c r="D352" s="310" t="s">
        <v>1392</v>
      </c>
      <c r="E352" s="19" t="s">
        <v>152</v>
      </c>
      <c r="F352" s="311">
        <v>78.375</v>
      </c>
      <c r="G352" s="40"/>
      <c r="H352" s="46"/>
    </row>
    <row r="353" s="2" customFormat="1" ht="16.8" customHeight="1">
      <c r="A353" s="40"/>
      <c r="B353" s="46"/>
      <c r="C353" s="310" t="s">
        <v>1387</v>
      </c>
      <c r="D353" s="310" t="s">
        <v>1388</v>
      </c>
      <c r="E353" s="19" t="s">
        <v>182</v>
      </c>
      <c r="F353" s="311">
        <v>0.027</v>
      </c>
      <c r="G353" s="40"/>
      <c r="H353" s="46"/>
    </row>
    <row r="354" s="2" customFormat="1" ht="16.8" customHeight="1">
      <c r="A354" s="40"/>
      <c r="B354" s="46"/>
      <c r="C354" s="310" t="s">
        <v>1397</v>
      </c>
      <c r="D354" s="310" t="s">
        <v>1398</v>
      </c>
      <c r="E354" s="19" t="s">
        <v>182</v>
      </c>
      <c r="F354" s="311">
        <v>0.032000000000000001</v>
      </c>
      <c r="G354" s="40"/>
      <c r="H354" s="46"/>
    </row>
    <row r="355" s="2" customFormat="1" ht="16.8" customHeight="1">
      <c r="A355" s="40"/>
      <c r="B355" s="46"/>
      <c r="C355" s="306" t="s">
        <v>2618</v>
      </c>
      <c r="D355" s="307" t="s">
        <v>2619</v>
      </c>
      <c r="E355" s="308" t="s">
        <v>152</v>
      </c>
      <c r="F355" s="309">
        <v>41.116</v>
      </c>
      <c r="G355" s="40"/>
      <c r="H355" s="46"/>
    </row>
    <row r="356" s="2" customFormat="1" ht="16.8" customHeight="1">
      <c r="A356" s="40"/>
      <c r="B356" s="46"/>
      <c r="C356" s="306" t="s">
        <v>1082</v>
      </c>
      <c r="D356" s="307" t="s">
        <v>1083</v>
      </c>
      <c r="E356" s="308" t="s">
        <v>152</v>
      </c>
      <c r="F356" s="309">
        <v>42.899999999999999</v>
      </c>
      <c r="G356" s="40"/>
      <c r="H356" s="46"/>
    </row>
    <row r="357" s="2" customFormat="1" ht="16.8" customHeight="1">
      <c r="A357" s="40"/>
      <c r="B357" s="46"/>
      <c r="C357" s="310" t="s">
        <v>19</v>
      </c>
      <c r="D357" s="310" t="s">
        <v>1182</v>
      </c>
      <c r="E357" s="19" t="s">
        <v>19</v>
      </c>
      <c r="F357" s="311">
        <v>0</v>
      </c>
      <c r="G357" s="40"/>
      <c r="H357" s="46"/>
    </row>
    <row r="358" s="2" customFormat="1" ht="16.8" customHeight="1">
      <c r="A358" s="40"/>
      <c r="B358" s="46"/>
      <c r="C358" s="310" t="s">
        <v>19</v>
      </c>
      <c r="D358" s="310" t="s">
        <v>1203</v>
      </c>
      <c r="E358" s="19" t="s">
        <v>19</v>
      </c>
      <c r="F358" s="311">
        <v>20.899999999999999</v>
      </c>
      <c r="G358" s="40"/>
      <c r="H358" s="46"/>
    </row>
    <row r="359" s="2" customFormat="1" ht="16.8" customHeight="1">
      <c r="A359" s="40"/>
      <c r="B359" s="46"/>
      <c r="C359" s="310" t="s">
        <v>19</v>
      </c>
      <c r="D359" s="310" t="s">
        <v>1204</v>
      </c>
      <c r="E359" s="19" t="s">
        <v>19</v>
      </c>
      <c r="F359" s="311">
        <v>22</v>
      </c>
      <c r="G359" s="40"/>
      <c r="H359" s="46"/>
    </row>
    <row r="360" s="2" customFormat="1" ht="16.8" customHeight="1">
      <c r="A360" s="40"/>
      <c r="B360" s="46"/>
      <c r="C360" s="310" t="s">
        <v>1082</v>
      </c>
      <c r="D360" s="310" t="s">
        <v>236</v>
      </c>
      <c r="E360" s="19" t="s">
        <v>19</v>
      </c>
      <c r="F360" s="311">
        <v>42.899999999999999</v>
      </c>
      <c r="G360" s="40"/>
      <c r="H360" s="46"/>
    </row>
    <row r="361" s="2" customFormat="1" ht="16.8" customHeight="1">
      <c r="A361" s="40"/>
      <c r="B361" s="46"/>
      <c r="C361" s="312" t="s">
        <v>3697</v>
      </c>
      <c r="D361" s="40"/>
      <c r="E361" s="40"/>
      <c r="F361" s="40"/>
      <c r="G361" s="40"/>
      <c r="H361" s="46"/>
    </row>
    <row r="362" s="2" customFormat="1" ht="16.8" customHeight="1">
      <c r="A362" s="40"/>
      <c r="B362" s="46"/>
      <c r="C362" s="310" t="s">
        <v>1198</v>
      </c>
      <c r="D362" s="310" t="s">
        <v>1199</v>
      </c>
      <c r="E362" s="19" t="s">
        <v>152</v>
      </c>
      <c r="F362" s="311">
        <v>42.899999999999999</v>
      </c>
      <c r="G362" s="40"/>
      <c r="H362" s="46"/>
    </row>
    <row r="363" s="2" customFormat="1" ht="16.8" customHeight="1">
      <c r="A363" s="40"/>
      <c r="B363" s="46"/>
      <c r="C363" s="310" t="s">
        <v>1205</v>
      </c>
      <c r="D363" s="310" t="s">
        <v>1206</v>
      </c>
      <c r="E363" s="19" t="s">
        <v>152</v>
      </c>
      <c r="F363" s="311">
        <v>42.899999999999999</v>
      </c>
      <c r="G363" s="40"/>
      <c r="H363" s="46"/>
    </row>
    <row r="364" s="2" customFormat="1" ht="16.8" customHeight="1">
      <c r="A364" s="40"/>
      <c r="B364" s="46"/>
      <c r="C364" s="306" t="s">
        <v>1085</v>
      </c>
      <c r="D364" s="307" t="s">
        <v>1083</v>
      </c>
      <c r="E364" s="308" t="s">
        <v>152</v>
      </c>
      <c r="F364" s="309">
        <v>107.09999999999999</v>
      </c>
      <c r="G364" s="40"/>
      <c r="H364" s="46"/>
    </row>
    <row r="365" s="2" customFormat="1" ht="16.8" customHeight="1">
      <c r="A365" s="40"/>
      <c r="B365" s="46"/>
      <c r="C365" s="310" t="s">
        <v>19</v>
      </c>
      <c r="D365" s="310" t="s">
        <v>1182</v>
      </c>
      <c r="E365" s="19" t="s">
        <v>19</v>
      </c>
      <c r="F365" s="311">
        <v>0</v>
      </c>
      <c r="G365" s="40"/>
      <c r="H365" s="46"/>
    </row>
    <row r="366" s="2" customFormat="1" ht="16.8" customHeight="1">
      <c r="A366" s="40"/>
      <c r="B366" s="46"/>
      <c r="C366" s="310" t="s">
        <v>19</v>
      </c>
      <c r="D366" s="310" t="s">
        <v>1221</v>
      </c>
      <c r="E366" s="19" t="s">
        <v>19</v>
      </c>
      <c r="F366" s="311">
        <v>107.09999999999999</v>
      </c>
      <c r="G366" s="40"/>
      <c r="H366" s="46"/>
    </row>
    <row r="367" s="2" customFormat="1" ht="16.8" customHeight="1">
      <c r="A367" s="40"/>
      <c r="B367" s="46"/>
      <c r="C367" s="310" t="s">
        <v>1085</v>
      </c>
      <c r="D367" s="310" t="s">
        <v>236</v>
      </c>
      <c r="E367" s="19" t="s">
        <v>19</v>
      </c>
      <c r="F367" s="311">
        <v>107.09999999999999</v>
      </c>
      <c r="G367" s="40"/>
      <c r="H367" s="46"/>
    </row>
    <row r="368" s="2" customFormat="1" ht="16.8" customHeight="1">
      <c r="A368" s="40"/>
      <c r="B368" s="46"/>
      <c r="C368" s="312" t="s">
        <v>3697</v>
      </c>
      <c r="D368" s="40"/>
      <c r="E368" s="40"/>
      <c r="F368" s="40"/>
      <c r="G368" s="40"/>
      <c r="H368" s="46"/>
    </row>
    <row r="369" s="2" customFormat="1" ht="16.8" customHeight="1">
      <c r="A369" s="40"/>
      <c r="B369" s="46"/>
      <c r="C369" s="310" t="s">
        <v>1216</v>
      </c>
      <c r="D369" s="310" t="s">
        <v>1217</v>
      </c>
      <c r="E369" s="19" t="s">
        <v>152</v>
      </c>
      <c r="F369" s="311">
        <v>107.09999999999999</v>
      </c>
      <c r="G369" s="40"/>
      <c r="H369" s="46"/>
    </row>
    <row r="370" s="2" customFormat="1" ht="16.8" customHeight="1">
      <c r="A370" s="40"/>
      <c r="B370" s="46"/>
      <c r="C370" s="310" t="s">
        <v>1222</v>
      </c>
      <c r="D370" s="310" t="s">
        <v>1223</v>
      </c>
      <c r="E370" s="19" t="s">
        <v>152</v>
      </c>
      <c r="F370" s="311">
        <v>107.09999999999999</v>
      </c>
      <c r="G370" s="40"/>
      <c r="H370" s="46"/>
    </row>
    <row r="371" s="2" customFormat="1" ht="16.8" customHeight="1">
      <c r="A371" s="40"/>
      <c r="B371" s="46"/>
      <c r="C371" s="306" t="s">
        <v>1064</v>
      </c>
      <c r="D371" s="307" t="s">
        <v>1065</v>
      </c>
      <c r="E371" s="308" t="s">
        <v>152</v>
      </c>
      <c r="F371" s="309">
        <v>550.21799999999996</v>
      </c>
      <c r="G371" s="40"/>
      <c r="H371" s="46"/>
    </row>
    <row r="372" s="2" customFormat="1" ht="16.8" customHeight="1">
      <c r="A372" s="40"/>
      <c r="B372" s="46"/>
      <c r="C372" s="310" t="s">
        <v>19</v>
      </c>
      <c r="D372" s="310" t="s">
        <v>1112</v>
      </c>
      <c r="E372" s="19" t="s">
        <v>19</v>
      </c>
      <c r="F372" s="311">
        <v>0</v>
      </c>
      <c r="G372" s="40"/>
      <c r="H372" s="46"/>
    </row>
    <row r="373" s="2" customFormat="1" ht="16.8" customHeight="1">
      <c r="A373" s="40"/>
      <c r="B373" s="46"/>
      <c r="C373" s="310" t="s">
        <v>19</v>
      </c>
      <c r="D373" s="310" t="s">
        <v>1137</v>
      </c>
      <c r="E373" s="19" t="s">
        <v>19</v>
      </c>
      <c r="F373" s="311">
        <v>9.9000000000000004</v>
      </c>
      <c r="G373" s="40"/>
      <c r="H373" s="46"/>
    </row>
    <row r="374" s="2" customFormat="1" ht="16.8" customHeight="1">
      <c r="A374" s="40"/>
      <c r="B374" s="46"/>
      <c r="C374" s="310" t="s">
        <v>19</v>
      </c>
      <c r="D374" s="310" t="s">
        <v>1138</v>
      </c>
      <c r="E374" s="19" t="s">
        <v>19</v>
      </c>
      <c r="F374" s="311">
        <v>67.829999999999998</v>
      </c>
      <c r="G374" s="40"/>
      <c r="H374" s="46"/>
    </row>
    <row r="375" s="2" customFormat="1" ht="16.8" customHeight="1">
      <c r="A375" s="40"/>
      <c r="B375" s="46"/>
      <c r="C375" s="310" t="s">
        <v>19</v>
      </c>
      <c r="D375" s="310" t="s">
        <v>1139</v>
      </c>
      <c r="E375" s="19" t="s">
        <v>19</v>
      </c>
      <c r="F375" s="311">
        <v>85.5</v>
      </c>
      <c r="G375" s="40"/>
      <c r="H375" s="46"/>
    </row>
    <row r="376" s="2" customFormat="1" ht="16.8" customHeight="1">
      <c r="A376" s="40"/>
      <c r="B376" s="46"/>
      <c r="C376" s="310" t="s">
        <v>19</v>
      </c>
      <c r="D376" s="310" t="s">
        <v>1140</v>
      </c>
      <c r="E376" s="19" t="s">
        <v>19</v>
      </c>
      <c r="F376" s="311">
        <v>27.399999999999999</v>
      </c>
      <c r="G376" s="40"/>
      <c r="H376" s="46"/>
    </row>
    <row r="377" s="2" customFormat="1" ht="16.8" customHeight="1">
      <c r="A377" s="40"/>
      <c r="B377" s="46"/>
      <c r="C377" s="310" t="s">
        <v>19</v>
      </c>
      <c r="D377" s="310" t="s">
        <v>1126</v>
      </c>
      <c r="E377" s="19" t="s">
        <v>19</v>
      </c>
      <c r="F377" s="311">
        <v>0</v>
      </c>
      <c r="G377" s="40"/>
      <c r="H377" s="46"/>
    </row>
    <row r="378" s="2" customFormat="1" ht="16.8" customHeight="1">
      <c r="A378" s="40"/>
      <c r="B378" s="46"/>
      <c r="C378" s="310" t="s">
        <v>19</v>
      </c>
      <c r="D378" s="310" t="s">
        <v>1141</v>
      </c>
      <c r="E378" s="19" t="s">
        <v>19</v>
      </c>
      <c r="F378" s="311">
        <v>1.8999999999999999</v>
      </c>
      <c r="G378" s="40"/>
      <c r="H378" s="46"/>
    </row>
    <row r="379" s="2" customFormat="1" ht="16.8" customHeight="1">
      <c r="A379" s="40"/>
      <c r="B379" s="46"/>
      <c r="C379" s="310" t="s">
        <v>19</v>
      </c>
      <c r="D379" s="310" t="s">
        <v>1142</v>
      </c>
      <c r="E379" s="19" t="s">
        <v>19</v>
      </c>
      <c r="F379" s="311">
        <v>21.385000000000002</v>
      </c>
      <c r="G379" s="40"/>
      <c r="H379" s="46"/>
    </row>
    <row r="380" s="2" customFormat="1" ht="16.8" customHeight="1">
      <c r="A380" s="40"/>
      <c r="B380" s="46"/>
      <c r="C380" s="310" t="s">
        <v>19</v>
      </c>
      <c r="D380" s="310" t="s">
        <v>1143</v>
      </c>
      <c r="E380" s="19" t="s">
        <v>19</v>
      </c>
      <c r="F380" s="311">
        <v>96.727999999999994</v>
      </c>
      <c r="G380" s="40"/>
      <c r="H380" s="46"/>
    </row>
    <row r="381" s="2" customFormat="1" ht="16.8" customHeight="1">
      <c r="A381" s="40"/>
      <c r="B381" s="46"/>
      <c r="C381" s="310" t="s">
        <v>19</v>
      </c>
      <c r="D381" s="310" t="s">
        <v>1144</v>
      </c>
      <c r="E381" s="19" t="s">
        <v>19</v>
      </c>
      <c r="F381" s="311">
        <v>239.57499999999999</v>
      </c>
      <c r="G381" s="40"/>
      <c r="H381" s="46"/>
    </row>
    <row r="382" s="2" customFormat="1" ht="16.8" customHeight="1">
      <c r="A382" s="40"/>
      <c r="B382" s="46"/>
      <c r="C382" s="310" t="s">
        <v>1064</v>
      </c>
      <c r="D382" s="310" t="s">
        <v>236</v>
      </c>
      <c r="E382" s="19" t="s">
        <v>19</v>
      </c>
      <c r="F382" s="311">
        <v>550.21799999999996</v>
      </c>
      <c r="G382" s="40"/>
      <c r="H382" s="46"/>
    </row>
    <row r="383" s="2" customFormat="1" ht="16.8" customHeight="1">
      <c r="A383" s="40"/>
      <c r="B383" s="46"/>
      <c r="C383" s="312" t="s">
        <v>3697</v>
      </c>
      <c r="D383" s="40"/>
      <c r="E383" s="40"/>
      <c r="F383" s="40"/>
      <c r="G383" s="40"/>
      <c r="H383" s="46"/>
    </row>
    <row r="384" s="2" customFormat="1" ht="16.8" customHeight="1">
      <c r="A384" s="40"/>
      <c r="B384" s="46"/>
      <c r="C384" s="310" t="s">
        <v>1131</v>
      </c>
      <c r="D384" s="310" t="s">
        <v>1132</v>
      </c>
      <c r="E384" s="19" t="s">
        <v>152</v>
      </c>
      <c r="F384" s="311">
        <v>550.21799999999996</v>
      </c>
      <c r="G384" s="40"/>
      <c r="H384" s="46"/>
    </row>
    <row r="385" s="2" customFormat="1" ht="16.8" customHeight="1">
      <c r="A385" s="40"/>
      <c r="B385" s="46"/>
      <c r="C385" s="310" t="s">
        <v>1155</v>
      </c>
      <c r="D385" s="310" t="s">
        <v>1156</v>
      </c>
      <c r="E385" s="19" t="s">
        <v>152</v>
      </c>
      <c r="F385" s="311">
        <v>550.21799999999996</v>
      </c>
      <c r="G385" s="40"/>
      <c r="H385" s="46"/>
    </row>
    <row r="386" s="2" customFormat="1" ht="16.8" customHeight="1">
      <c r="A386" s="40"/>
      <c r="B386" s="46"/>
      <c r="C386" s="306" t="s">
        <v>1076</v>
      </c>
      <c r="D386" s="307" t="s">
        <v>1077</v>
      </c>
      <c r="E386" s="308" t="s">
        <v>152</v>
      </c>
      <c r="F386" s="309">
        <v>324.69</v>
      </c>
      <c r="G386" s="40"/>
      <c r="H386" s="46"/>
    </row>
    <row r="387" s="2" customFormat="1" ht="16.8" customHeight="1">
      <c r="A387" s="40"/>
      <c r="B387" s="46"/>
      <c r="C387" s="310" t="s">
        <v>19</v>
      </c>
      <c r="D387" s="310" t="s">
        <v>1112</v>
      </c>
      <c r="E387" s="19" t="s">
        <v>19</v>
      </c>
      <c r="F387" s="311">
        <v>0</v>
      </c>
      <c r="G387" s="40"/>
      <c r="H387" s="46"/>
    </row>
    <row r="388" s="2" customFormat="1" ht="16.8" customHeight="1">
      <c r="A388" s="40"/>
      <c r="B388" s="46"/>
      <c r="C388" s="310" t="s">
        <v>19</v>
      </c>
      <c r="D388" s="310" t="s">
        <v>1150</v>
      </c>
      <c r="E388" s="19" t="s">
        <v>19</v>
      </c>
      <c r="F388" s="311">
        <v>2.3999999999999999</v>
      </c>
      <c r="G388" s="40"/>
      <c r="H388" s="46"/>
    </row>
    <row r="389" s="2" customFormat="1" ht="16.8" customHeight="1">
      <c r="A389" s="40"/>
      <c r="B389" s="46"/>
      <c r="C389" s="310" t="s">
        <v>19</v>
      </c>
      <c r="D389" s="310" t="s">
        <v>1151</v>
      </c>
      <c r="E389" s="19" t="s">
        <v>19</v>
      </c>
      <c r="F389" s="311">
        <v>87.420000000000002</v>
      </c>
      <c r="G389" s="40"/>
      <c r="H389" s="46"/>
    </row>
    <row r="390" s="2" customFormat="1" ht="16.8" customHeight="1">
      <c r="A390" s="40"/>
      <c r="B390" s="46"/>
      <c r="C390" s="310" t="s">
        <v>19</v>
      </c>
      <c r="D390" s="310" t="s">
        <v>1152</v>
      </c>
      <c r="E390" s="19" t="s">
        <v>19</v>
      </c>
      <c r="F390" s="311">
        <v>115.83</v>
      </c>
      <c r="G390" s="40"/>
      <c r="H390" s="46"/>
    </row>
    <row r="391" s="2" customFormat="1" ht="16.8" customHeight="1">
      <c r="A391" s="40"/>
      <c r="B391" s="46"/>
      <c r="C391" s="310" t="s">
        <v>19</v>
      </c>
      <c r="D391" s="310" t="s">
        <v>1153</v>
      </c>
      <c r="E391" s="19" t="s">
        <v>19</v>
      </c>
      <c r="F391" s="311">
        <v>115.40000000000001</v>
      </c>
      <c r="G391" s="40"/>
      <c r="H391" s="46"/>
    </row>
    <row r="392" s="2" customFormat="1" ht="16.8" customHeight="1">
      <c r="A392" s="40"/>
      <c r="B392" s="46"/>
      <c r="C392" s="310" t="s">
        <v>19</v>
      </c>
      <c r="D392" s="310" t="s">
        <v>1154</v>
      </c>
      <c r="E392" s="19" t="s">
        <v>19</v>
      </c>
      <c r="F392" s="311">
        <v>3.6400000000000001</v>
      </c>
      <c r="G392" s="40"/>
      <c r="H392" s="46"/>
    </row>
    <row r="393" s="2" customFormat="1" ht="16.8" customHeight="1">
      <c r="A393" s="40"/>
      <c r="B393" s="46"/>
      <c r="C393" s="310" t="s">
        <v>1076</v>
      </c>
      <c r="D393" s="310" t="s">
        <v>236</v>
      </c>
      <c r="E393" s="19" t="s">
        <v>19</v>
      </c>
      <c r="F393" s="311">
        <v>324.69</v>
      </c>
      <c r="G393" s="40"/>
      <c r="H393" s="46"/>
    </row>
    <row r="394" s="2" customFormat="1" ht="16.8" customHeight="1">
      <c r="A394" s="40"/>
      <c r="B394" s="46"/>
      <c r="C394" s="312" t="s">
        <v>3697</v>
      </c>
      <c r="D394" s="40"/>
      <c r="E394" s="40"/>
      <c r="F394" s="40"/>
      <c r="G394" s="40"/>
      <c r="H394" s="46"/>
    </row>
    <row r="395" s="2" customFormat="1" ht="16.8" customHeight="1">
      <c r="A395" s="40"/>
      <c r="B395" s="46"/>
      <c r="C395" s="310" t="s">
        <v>1145</v>
      </c>
      <c r="D395" s="310" t="s">
        <v>1146</v>
      </c>
      <c r="E395" s="19" t="s">
        <v>152</v>
      </c>
      <c r="F395" s="311">
        <v>324.69</v>
      </c>
      <c r="G395" s="40"/>
      <c r="H395" s="46"/>
    </row>
    <row r="396" s="2" customFormat="1" ht="16.8" customHeight="1">
      <c r="A396" s="40"/>
      <c r="B396" s="46"/>
      <c r="C396" s="310" t="s">
        <v>1160</v>
      </c>
      <c r="D396" s="310" t="s">
        <v>1161</v>
      </c>
      <c r="E396" s="19" t="s">
        <v>152</v>
      </c>
      <c r="F396" s="311">
        <v>324.69</v>
      </c>
      <c r="G396" s="40"/>
      <c r="H396" s="46"/>
    </row>
    <row r="397" s="2" customFormat="1" ht="16.8" customHeight="1">
      <c r="A397" s="40"/>
      <c r="B397" s="46"/>
      <c r="C397" s="306" t="s">
        <v>1061</v>
      </c>
      <c r="D397" s="307" t="s">
        <v>1062</v>
      </c>
      <c r="E397" s="308" t="s">
        <v>148</v>
      </c>
      <c r="F397" s="309">
        <v>433.30200000000002</v>
      </c>
      <c r="G397" s="40"/>
      <c r="H397" s="46"/>
    </row>
    <row r="398" s="2" customFormat="1" ht="16.8" customHeight="1">
      <c r="A398" s="40"/>
      <c r="B398" s="46"/>
      <c r="C398" s="310" t="s">
        <v>19</v>
      </c>
      <c r="D398" s="310" t="s">
        <v>1112</v>
      </c>
      <c r="E398" s="19" t="s">
        <v>19</v>
      </c>
      <c r="F398" s="311">
        <v>0</v>
      </c>
      <c r="G398" s="40"/>
      <c r="H398" s="46"/>
    </row>
    <row r="399" s="2" customFormat="1" ht="16.8" customHeight="1">
      <c r="A399" s="40"/>
      <c r="B399" s="46"/>
      <c r="C399" s="310" t="s">
        <v>19</v>
      </c>
      <c r="D399" s="310" t="s">
        <v>1113</v>
      </c>
      <c r="E399" s="19" t="s">
        <v>19</v>
      </c>
      <c r="F399" s="311">
        <v>21.93</v>
      </c>
      <c r="G399" s="40"/>
      <c r="H399" s="46"/>
    </row>
    <row r="400" s="2" customFormat="1" ht="16.8" customHeight="1">
      <c r="A400" s="40"/>
      <c r="B400" s="46"/>
      <c r="C400" s="310" t="s">
        <v>19</v>
      </c>
      <c r="D400" s="310" t="s">
        <v>1114</v>
      </c>
      <c r="E400" s="19" t="s">
        <v>19</v>
      </c>
      <c r="F400" s="311">
        <v>0</v>
      </c>
      <c r="G400" s="40"/>
      <c r="H400" s="46"/>
    </row>
    <row r="401" s="2" customFormat="1" ht="16.8" customHeight="1">
      <c r="A401" s="40"/>
      <c r="B401" s="46"/>
      <c r="C401" s="310" t="s">
        <v>19</v>
      </c>
      <c r="D401" s="310" t="s">
        <v>1115</v>
      </c>
      <c r="E401" s="19" t="s">
        <v>19</v>
      </c>
      <c r="F401" s="311">
        <v>60.299999999999997</v>
      </c>
      <c r="G401" s="40"/>
      <c r="H401" s="46"/>
    </row>
    <row r="402" s="2" customFormat="1" ht="16.8" customHeight="1">
      <c r="A402" s="40"/>
      <c r="B402" s="46"/>
      <c r="C402" s="310" t="s">
        <v>19</v>
      </c>
      <c r="D402" s="310" t="s">
        <v>1116</v>
      </c>
      <c r="E402" s="19" t="s">
        <v>19</v>
      </c>
      <c r="F402" s="311">
        <v>29.399999999999999</v>
      </c>
      <c r="G402" s="40"/>
      <c r="H402" s="46"/>
    </row>
    <row r="403" s="2" customFormat="1" ht="16.8" customHeight="1">
      <c r="A403" s="40"/>
      <c r="B403" s="46"/>
      <c r="C403" s="310" t="s">
        <v>19</v>
      </c>
      <c r="D403" s="310" t="s">
        <v>1117</v>
      </c>
      <c r="E403" s="19" t="s">
        <v>19</v>
      </c>
      <c r="F403" s="311">
        <v>34.700000000000003</v>
      </c>
      <c r="G403" s="40"/>
      <c r="H403" s="46"/>
    </row>
    <row r="404" s="2" customFormat="1" ht="16.8" customHeight="1">
      <c r="A404" s="40"/>
      <c r="B404" s="46"/>
      <c r="C404" s="310" t="s">
        <v>19</v>
      </c>
      <c r="D404" s="310" t="s">
        <v>1118</v>
      </c>
      <c r="E404" s="19" t="s">
        <v>19</v>
      </c>
      <c r="F404" s="311">
        <v>44.299999999999997</v>
      </c>
      <c r="G404" s="40"/>
      <c r="H404" s="46"/>
    </row>
    <row r="405" s="2" customFormat="1" ht="16.8" customHeight="1">
      <c r="A405" s="40"/>
      <c r="B405" s="46"/>
      <c r="C405" s="310" t="s">
        <v>19</v>
      </c>
      <c r="D405" s="310" t="s">
        <v>1119</v>
      </c>
      <c r="E405" s="19" t="s">
        <v>19</v>
      </c>
      <c r="F405" s="311">
        <v>20.649999999999999</v>
      </c>
      <c r="G405" s="40"/>
      <c r="H405" s="46"/>
    </row>
    <row r="406" s="2" customFormat="1" ht="16.8" customHeight="1">
      <c r="A406" s="40"/>
      <c r="B406" s="46"/>
      <c r="C406" s="310" t="s">
        <v>19</v>
      </c>
      <c r="D406" s="310" t="s">
        <v>1120</v>
      </c>
      <c r="E406" s="19" t="s">
        <v>19</v>
      </c>
      <c r="F406" s="311">
        <v>26.5</v>
      </c>
      <c r="G406" s="40"/>
      <c r="H406" s="46"/>
    </row>
    <row r="407" s="2" customFormat="1" ht="16.8" customHeight="1">
      <c r="A407" s="40"/>
      <c r="B407" s="46"/>
      <c r="C407" s="310" t="s">
        <v>19</v>
      </c>
      <c r="D407" s="310" t="s">
        <v>1121</v>
      </c>
      <c r="E407" s="19" t="s">
        <v>19</v>
      </c>
      <c r="F407" s="311">
        <v>34.200000000000003</v>
      </c>
      <c r="G407" s="40"/>
      <c r="H407" s="46"/>
    </row>
    <row r="408" s="2" customFormat="1" ht="16.8" customHeight="1">
      <c r="A408" s="40"/>
      <c r="B408" s="46"/>
      <c r="C408" s="310" t="s">
        <v>19</v>
      </c>
      <c r="D408" s="310" t="s">
        <v>1122</v>
      </c>
      <c r="E408" s="19" t="s">
        <v>19</v>
      </c>
      <c r="F408" s="311">
        <v>34.799999999999997</v>
      </c>
      <c r="G408" s="40"/>
      <c r="H408" s="46"/>
    </row>
    <row r="409" s="2" customFormat="1" ht="16.8" customHeight="1">
      <c r="A409" s="40"/>
      <c r="B409" s="46"/>
      <c r="C409" s="310" t="s">
        <v>19</v>
      </c>
      <c r="D409" s="310" t="s">
        <v>1123</v>
      </c>
      <c r="E409" s="19" t="s">
        <v>19</v>
      </c>
      <c r="F409" s="311">
        <v>13.359999999999999</v>
      </c>
      <c r="G409" s="40"/>
      <c r="H409" s="46"/>
    </row>
    <row r="410" s="2" customFormat="1" ht="16.8" customHeight="1">
      <c r="A410" s="40"/>
      <c r="B410" s="46"/>
      <c r="C410" s="310" t="s">
        <v>19</v>
      </c>
      <c r="D410" s="310" t="s">
        <v>1124</v>
      </c>
      <c r="E410" s="19" t="s">
        <v>19</v>
      </c>
      <c r="F410" s="311">
        <v>0</v>
      </c>
      <c r="G410" s="40"/>
      <c r="H410" s="46"/>
    </row>
    <row r="411" s="2" customFormat="1" ht="16.8" customHeight="1">
      <c r="A411" s="40"/>
      <c r="B411" s="46"/>
      <c r="C411" s="310" t="s">
        <v>19</v>
      </c>
      <c r="D411" s="310" t="s">
        <v>1125</v>
      </c>
      <c r="E411" s="19" t="s">
        <v>19</v>
      </c>
      <c r="F411" s="311">
        <v>12.225</v>
      </c>
      <c r="G411" s="40"/>
      <c r="H411" s="46"/>
    </row>
    <row r="412" s="2" customFormat="1" ht="16.8" customHeight="1">
      <c r="A412" s="40"/>
      <c r="B412" s="46"/>
      <c r="C412" s="310" t="s">
        <v>19</v>
      </c>
      <c r="D412" s="310" t="s">
        <v>1126</v>
      </c>
      <c r="E412" s="19" t="s">
        <v>19</v>
      </c>
      <c r="F412" s="311">
        <v>0</v>
      </c>
      <c r="G412" s="40"/>
      <c r="H412" s="46"/>
    </row>
    <row r="413" s="2" customFormat="1" ht="16.8" customHeight="1">
      <c r="A413" s="40"/>
      <c r="B413" s="46"/>
      <c r="C413" s="310" t="s">
        <v>19</v>
      </c>
      <c r="D413" s="310" t="s">
        <v>1127</v>
      </c>
      <c r="E413" s="19" t="s">
        <v>19</v>
      </c>
      <c r="F413" s="311">
        <v>8.5500000000000007</v>
      </c>
      <c r="G413" s="40"/>
      <c r="H413" s="46"/>
    </row>
    <row r="414" s="2" customFormat="1" ht="16.8" customHeight="1">
      <c r="A414" s="40"/>
      <c r="B414" s="46"/>
      <c r="C414" s="310" t="s">
        <v>19</v>
      </c>
      <c r="D414" s="310" t="s">
        <v>1128</v>
      </c>
      <c r="E414" s="19" t="s">
        <v>19</v>
      </c>
      <c r="F414" s="311">
        <v>37.978999999999999</v>
      </c>
      <c r="G414" s="40"/>
      <c r="H414" s="46"/>
    </row>
    <row r="415" s="2" customFormat="1" ht="16.8" customHeight="1">
      <c r="A415" s="40"/>
      <c r="B415" s="46"/>
      <c r="C415" s="310" t="s">
        <v>19</v>
      </c>
      <c r="D415" s="310" t="s">
        <v>1129</v>
      </c>
      <c r="E415" s="19" t="s">
        <v>19</v>
      </c>
      <c r="F415" s="311">
        <v>27.204000000000001</v>
      </c>
      <c r="G415" s="40"/>
      <c r="H415" s="46"/>
    </row>
    <row r="416" s="2" customFormat="1" ht="16.8" customHeight="1">
      <c r="A416" s="40"/>
      <c r="B416" s="46"/>
      <c r="C416" s="310" t="s">
        <v>19</v>
      </c>
      <c r="D416" s="310" t="s">
        <v>1130</v>
      </c>
      <c r="E416" s="19" t="s">
        <v>19</v>
      </c>
      <c r="F416" s="311">
        <v>27.204000000000001</v>
      </c>
      <c r="G416" s="40"/>
      <c r="H416" s="46"/>
    </row>
    <row r="417" s="2" customFormat="1" ht="16.8" customHeight="1">
      <c r="A417" s="40"/>
      <c r="B417" s="46"/>
      <c r="C417" s="310" t="s">
        <v>1061</v>
      </c>
      <c r="D417" s="310" t="s">
        <v>236</v>
      </c>
      <c r="E417" s="19" t="s">
        <v>19</v>
      </c>
      <c r="F417" s="311">
        <v>433.30200000000002</v>
      </c>
      <c r="G417" s="40"/>
      <c r="H417" s="46"/>
    </row>
    <row r="418" s="2" customFormat="1" ht="16.8" customHeight="1">
      <c r="A418" s="40"/>
      <c r="B418" s="46"/>
      <c r="C418" s="312" t="s">
        <v>3697</v>
      </c>
      <c r="D418" s="40"/>
      <c r="E418" s="40"/>
      <c r="F418" s="40"/>
      <c r="G418" s="40"/>
      <c r="H418" s="46"/>
    </row>
    <row r="419" s="2" customFormat="1" ht="16.8" customHeight="1">
      <c r="A419" s="40"/>
      <c r="B419" s="46"/>
      <c r="C419" s="310" t="s">
        <v>1108</v>
      </c>
      <c r="D419" s="310" t="s">
        <v>1109</v>
      </c>
      <c r="E419" s="19" t="s">
        <v>148</v>
      </c>
      <c r="F419" s="311">
        <v>433.30200000000002</v>
      </c>
      <c r="G419" s="40"/>
      <c r="H419" s="46"/>
    </row>
    <row r="420" s="2" customFormat="1" ht="16.8" customHeight="1">
      <c r="A420" s="40"/>
      <c r="B420" s="46"/>
      <c r="C420" s="310" t="s">
        <v>1165</v>
      </c>
      <c r="D420" s="310" t="s">
        <v>1166</v>
      </c>
      <c r="E420" s="19" t="s">
        <v>182</v>
      </c>
      <c r="F420" s="311">
        <v>15.166</v>
      </c>
      <c r="G420" s="40"/>
      <c r="H420" s="46"/>
    </row>
    <row r="421" s="2" customFormat="1" ht="16.8" customHeight="1">
      <c r="A421" s="40"/>
      <c r="B421" s="46"/>
      <c r="C421" s="310" t="s">
        <v>1171</v>
      </c>
      <c r="D421" s="310" t="s">
        <v>1172</v>
      </c>
      <c r="E421" s="19" t="s">
        <v>182</v>
      </c>
      <c r="F421" s="311">
        <v>34.664000000000001</v>
      </c>
      <c r="G421" s="40"/>
      <c r="H421" s="46"/>
    </row>
    <row r="422" s="2" customFormat="1" ht="16.8" customHeight="1">
      <c r="A422" s="40"/>
      <c r="B422" s="46"/>
      <c r="C422" s="306" t="s">
        <v>1070</v>
      </c>
      <c r="D422" s="307" t="s">
        <v>1071</v>
      </c>
      <c r="E422" s="308" t="s">
        <v>152</v>
      </c>
      <c r="F422" s="309">
        <v>169.44</v>
      </c>
      <c r="G422" s="40"/>
      <c r="H422" s="46"/>
    </row>
    <row r="423" s="2" customFormat="1" ht="16.8" customHeight="1">
      <c r="A423" s="40"/>
      <c r="B423" s="46"/>
      <c r="C423" s="310" t="s">
        <v>19</v>
      </c>
      <c r="D423" s="310" t="s">
        <v>1265</v>
      </c>
      <c r="E423" s="19" t="s">
        <v>19</v>
      </c>
      <c r="F423" s="311">
        <v>0</v>
      </c>
      <c r="G423" s="40"/>
      <c r="H423" s="46"/>
    </row>
    <row r="424" s="2" customFormat="1" ht="16.8" customHeight="1">
      <c r="A424" s="40"/>
      <c r="B424" s="46"/>
      <c r="C424" s="310" t="s">
        <v>19</v>
      </c>
      <c r="D424" s="310" t="s">
        <v>1289</v>
      </c>
      <c r="E424" s="19" t="s">
        <v>19</v>
      </c>
      <c r="F424" s="311">
        <v>9.6999999999999993</v>
      </c>
      <c r="G424" s="40"/>
      <c r="H424" s="46"/>
    </row>
    <row r="425" s="2" customFormat="1" ht="16.8" customHeight="1">
      <c r="A425" s="40"/>
      <c r="B425" s="46"/>
      <c r="C425" s="310" t="s">
        <v>19</v>
      </c>
      <c r="D425" s="310" t="s">
        <v>1290</v>
      </c>
      <c r="E425" s="19" t="s">
        <v>19</v>
      </c>
      <c r="F425" s="311">
        <v>159.74000000000001</v>
      </c>
      <c r="G425" s="40"/>
      <c r="H425" s="46"/>
    </row>
    <row r="426" s="2" customFormat="1" ht="16.8" customHeight="1">
      <c r="A426" s="40"/>
      <c r="B426" s="46"/>
      <c r="C426" s="310" t="s">
        <v>1070</v>
      </c>
      <c r="D426" s="310" t="s">
        <v>236</v>
      </c>
      <c r="E426" s="19" t="s">
        <v>19</v>
      </c>
      <c r="F426" s="311">
        <v>169.44</v>
      </c>
      <c r="G426" s="40"/>
      <c r="H426" s="46"/>
    </row>
    <row r="427" s="2" customFormat="1" ht="16.8" customHeight="1">
      <c r="A427" s="40"/>
      <c r="B427" s="46"/>
      <c r="C427" s="312" t="s">
        <v>3697</v>
      </c>
      <c r="D427" s="40"/>
      <c r="E427" s="40"/>
      <c r="F427" s="40"/>
      <c r="G427" s="40"/>
      <c r="H427" s="46"/>
    </row>
    <row r="428" s="2" customFormat="1" ht="16.8" customHeight="1">
      <c r="A428" s="40"/>
      <c r="B428" s="46"/>
      <c r="C428" s="310" t="s">
        <v>1284</v>
      </c>
      <c r="D428" s="310" t="s">
        <v>1285</v>
      </c>
      <c r="E428" s="19" t="s">
        <v>152</v>
      </c>
      <c r="F428" s="311">
        <v>169.44</v>
      </c>
      <c r="G428" s="40"/>
      <c r="H428" s="46"/>
    </row>
    <row r="429" s="2" customFormat="1" ht="16.8" customHeight="1">
      <c r="A429" s="40"/>
      <c r="B429" s="46"/>
      <c r="C429" s="310" t="s">
        <v>1291</v>
      </c>
      <c r="D429" s="310" t="s">
        <v>1292</v>
      </c>
      <c r="E429" s="19" t="s">
        <v>152</v>
      </c>
      <c r="F429" s="311">
        <v>5083.1999999999998</v>
      </c>
      <c r="G429" s="40"/>
      <c r="H429" s="46"/>
    </row>
    <row r="430" s="2" customFormat="1" ht="16.8" customHeight="1">
      <c r="A430" s="40"/>
      <c r="B430" s="46"/>
      <c r="C430" s="310" t="s">
        <v>1297</v>
      </c>
      <c r="D430" s="310" t="s">
        <v>1298</v>
      </c>
      <c r="E430" s="19" t="s">
        <v>152</v>
      </c>
      <c r="F430" s="311">
        <v>169.44</v>
      </c>
      <c r="G430" s="40"/>
      <c r="H430" s="46"/>
    </row>
    <row r="431" s="2" customFormat="1" ht="16.8" customHeight="1">
      <c r="A431" s="40"/>
      <c r="B431" s="46"/>
      <c r="C431" s="306" t="s">
        <v>1091</v>
      </c>
      <c r="D431" s="307" t="s">
        <v>1091</v>
      </c>
      <c r="E431" s="308" t="s">
        <v>148</v>
      </c>
      <c r="F431" s="309">
        <v>74.25</v>
      </c>
      <c r="G431" s="40"/>
      <c r="H431" s="46"/>
    </row>
    <row r="432" s="2" customFormat="1" ht="16.8" customHeight="1">
      <c r="A432" s="40"/>
      <c r="B432" s="46"/>
      <c r="C432" s="310" t="s">
        <v>19</v>
      </c>
      <c r="D432" s="310" t="s">
        <v>1306</v>
      </c>
      <c r="E432" s="19" t="s">
        <v>19</v>
      </c>
      <c r="F432" s="311">
        <v>0</v>
      </c>
      <c r="G432" s="40"/>
      <c r="H432" s="46"/>
    </row>
    <row r="433" s="2" customFormat="1" ht="16.8" customHeight="1">
      <c r="A433" s="40"/>
      <c r="B433" s="46"/>
      <c r="C433" s="310" t="s">
        <v>19</v>
      </c>
      <c r="D433" s="310" t="s">
        <v>1092</v>
      </c>
      <c r="E433" s="19" t="s">
        <v>19</v>
      </c>
      <c r="F433" s="311">
        <v>74.25</v>
      </c>
      <c r="G433" s="40"/>
      <c r="H433" s="46"/>
    </row>
    <row r="434" s="2" customFormat="1" ht="16.8" customHeight="1">
      <c r="A434" s="40"/>
      <c r="B434" s="46"/>
      <c r="C434" s="310" t="s">
        <v>1091</v>
      </c>
      <c r="D434" s="310" t="s">
        <v>236</v>
      </c>
      <c r="E434" s="19" t="s">
        <v>19</v>
      </c>
      <c r="F434" s="311">
        <v>74.25</v>
      </c>
      <c r="G434" s="40"/>
      <c r="H434" s="46"/>
    </row>
    <row r="435" s="2" customFormat="1" ht="16.8" customHeight="1">
      <c r="A435" s="40"/>
      <c r="B435" s="46"/>
      <c r="C435" s="312" t="s">
        <v>3697</v>
      </c>
      <c r="D435" s="40"/>
      <c r="E435" s="40"/>
      <c r="F435" s="40"/>
      <c r="G435" s="40"/>
      <c r="H435" s="46"/>
    </row>
    <row r="436" s="2" customFormat="1" ht="16.8" customHeight="1">
      <c r="A436" s="40"/>
      <c r="B436" s="46"/>
      <c r="C436" s="310" t="s">
        <v>1302</v>
      </c>
      <c r="D436" s="310" t="s">
        <v>1303</v>
      </c>
      <c r="E436" s="19" t="s">
        <v>148</v>
      </c>
      <c r="F436" s="311">
        <v>74.25</v>
      </c>
      <c r="G436" s="40"/>
      <c r="H436" s="46"/>
    </row>
    <row r="437" s="2" customFormat="1" ht="16.8" customHeight="1">
      <c r="A437" s="40"/>
      <c r="B437" s="46"/>
      <c r="C437" s="310" t="s">
        <v>1307</v>
      </c>
      <c r="D437" s="310" t="s">
        <v>1308</v>
      </c>
      <c r="E437" s="19" t="s">
        <v>148</v>
      </c>
      <c r="F437" s="311">
        <v>2227.5</v>
      </c>
      <c r="G437" s="40"/>
      <c r="H437" s="46"/>
    </row>
    <row r="438" s="2" customFormat="1" ht="16.8" customHeight="1">
      <c r="A438" s="40"/>
      <c r="B438" s="46"/>
      <c r="C438" s="310" t="s">
        <v>1312</v>
      </c>
      <c r="D438" s="310" t="s">
        <v>1313</v>
      </c>
      <c r="E438" s="19" t="s">
        <v>148</v>
      </c>
      <c r="F438" s="311">
        <v>74.25</v>
      </c>
      <c r="G438" s="40"/>
      <c r="H438" s="46"/>
    </row>
    <row r="439" s="2" customFormat="1" ht="16.8" customHeight="1">
      <c r="A439" s="40"/>
      <c r="B439" s="46"/>
      <c r="C439" s="306" t="s">
        <v>3704</v>
      </c>
      <c r="D439" s="307" t="s">
        <v>3704</v>
      </c>
      <c r="E439" s="308" t="s">
        <v>918</v>
      </c>
      <c r="F439" s="309">
        <v>60</v>
      </c>
      <c r="G439" s="40"/>
      <c r="H439" s="46"/>
    </row>
    <row r="440" s="2" customFormat="1" ht="16.8" customHeight="1">
      <c r="A440" s="40"/>
      <c r="B440" s="46"/>
      <c r="C440" s="306" t="s">
        <v>1088</v>
      </c>
      <c r="D440" s="307" t="s">
        <v>1089</v>
      </c>
      <c r="E440" s="308" t="s">
        <v>148</v>
      </c>
      <c r="F440" s="309">
        <v>472.68000000000001</v>
      </c>
      <c r="G440" s="40"/>
      <c r="H440" s="46"/>
    </row>
    <row r="441" s="2" customFormat="1" ht="16.8" customHeight="1">
      <c r="A441" s="40"/>
      <c r="B441" s="46"/>
      <c r="C441" s="310" t="s">
        <v>19</v>
      </c>
      <c r="D441" s="310" t="s">
        <v>1182</v>
      </c>
      <c r="E441" s="19" t="s">
        <v>19</v>
      </c>
      <c r="F441" s="311">
        <v>0</v>
      </c>
      <c r="G441" s="40"/>
      <c r="H441" s="46"/>
    </row>
    <row r="442" s="2" customFormat="1" ht="16.8" customHeight="1">
      <c r="A442" s="40"/>
      <c r="B442" s="46"/>
      <c r="C442" s="310" t="s">
        <v>19</v>
      </c>
      <c r="D442" s="310" t="s">
        <v>1322</v>
      </c>
      <c r="E442" s="19" t="s">
        <v>19</v>
      </c>
      <c r="F442" s="311">
        <v>210.33000000000001</v>
      </c>
      <c r="G442" s="40"/>
      <c r="H442" s="46"/>
    </row>
    <row r="443" s="2" customFormat="1" ht="16.8" customHeight="1">
      <c r="A443" s="40"/>
      <c r="B443" s="46"/>
      <c r="C443" s="310" t="s">
        <v>19</v>
      </c>
      <c r="D443" s="310" t="s">
        <v>1323</v>
      </c>
      <c r="E443" s="19" t="s">
        <v>19</v>
      </c>
      <c r="F443" s="311">
        <v>262.35000000000002</v>
      </c>
      <c r="G443" s="40"/>
      <c r="H443" s="46"/>
    </row>
    <row r="444" s="2" customFormat="1" ht="16.8" customHeight="1">
      <c r="A444" s="40"/>
      <c r="B444" s="46"/>
      <c r="C444" s="310" t="s">
        <v>1088</v>
      </c>
      <c r="D444" s="310" t="s">
        <v>236</v>
      </c>
      <c r="E444" s="19" t="s">
        <v>19</v>
      </c>
      <c r="F444" s="311">
        <v>472.68000000000001</v>
      </c>
      <c r="G444" s="40"/>
      <c r="H444" s="46"/>
    </row>
    <row r="445" s="2" customFormat="1" ht="16.8" customHeight="1">
      <c r="A445" s="40"/>
      <c r="B445" s="46"/>
      <c r="C445" s="312" t="s">
        <v>3697</v>
      </c>
      <c r="D445" s="40"/>
      <c r="E445" s="40"/>
      <c r="F445" s="40"/>
      <c r="G445" s="40"/>
      <c r="H445" s="46"/>
    </row>
    <row r="446" s="2" customFormat="1" ht="16.8" customHeight="1">
      <c r="A446" s="40"/>
      <c r="B446" s="46"/>
      <c r="C446" s="310" t="s">
        <v>1317</v>
      </c>
      <c r="D446" s="310" t="s">
        <v>1318</v>
      </c>
      <c r="E446" s="19" t="s">
        <v>148</v>
      </c>
      <c r="F446" s="311">
        <v>472.68000000000001</v>
      </c>
      <c r="G446" s="40"/>
      <c r="H446" s="46"/>
    </row>
    <row r="447" s="2" customFormat="1" ht="16.8" customHeight="1">
      <c r="A447" s="40"/>
      <c r="B447" s="46"/>
      <c r="C447" s="310" t="s">
        <v>1324</v>
      </c>
      <c r="D447" s="310" t="s">
        <v>1325</v>
      </c>
      <c r="E447" s="19" t="s">
        <v>148</v>
      </c>
      <c r="F447" s="311">
        <v>472.68000000000001</v>
      </c>
      <c r="G447" s="40"/>
      <c r="H447" s="46"/>
    </row>
    <row r="448" s="2" customFormat="1" ht="16.8" customHeight="1">
      <c r="A448" s="40"/>
      <c r="B448" s="46"/>
      <c r="C448" s="310" t="s">
        <v>1329</v>
      </c>
      <c r="D448" s="310" t="s">
        <v>1330</v>
      </c>
      <c r="E448" s="19" t="s">
        <v>148</v>
      </c>
      <c r="F448" s="311">
        <v>1418.04</v>
      </c>
      <c r="G448" s="40"/>
      <c r="H448" s="46"/>
    </row>
    <row r="449" s="2" customFormat="1" ht="16.8" customHeight="1">
      <c r="A449" s="40"/>
      <c r="B449" s="46"/>
      <c r="C449" s="306" t="s">
        <v>180</v>
      </c>
      <c r="D449" s="307" t="s">
        <v>181</v>
      </c>
      <c r="E449" s="308" t="s">
        <v>182</v>
      </c>
      <c r="F449" s="309">
        <v>0</v>
      </c>
      <c r="G449" s="40"/>
      <c r="H449" s="46"/>
    </row>
    <row r="450" s="2" customFormat="1" ht="16.8" customHeight="1">
      <c r="A450" s="40"/>
      <c r="B450" s="46"/>
      <c r="C450" s="306" t="s">
        <v>525</v>
      </c>
      <c r="D450" s="307" t="s">
        <v>526</v>
      </c>
      <c r="E450" s="308" t="s">
        <v>182</v>
      </c>
      <c r="F450" s="309">
        <v>1.2070000000000001</v>
      </c>
      <c r="G450" s="40"/>
      <c r="H450" s="46"/>
    </row>
    <row r="451" s="2" customFormat="1" ht="16.8" customHeight="1">
      <c r="A451" s="40"/>
      <c r="B451" s="46"/>
      <c r="C451" s="306" t="s">
        <v>3700</v>
      </c>
      <c r="D451" s="307" t="s">
        <v>536</v>
      </c>
      <c r="E451" s="308" t="s">
        <v>182</v>
      </c>
      <c r="F451" s="309">
        <v>3.8809999999999998</v>
      </c>
      <c r="G451" s="40"/>
      <c r="H451" s="46"/>
    </row>
    <row r="452" s="2" customFormat="1" ht="16.8" customHeight="1">
      <c r="A452" s="40"/>
      <c r="B452" s="46"/>
      <c r="C452" s="306" t="s">
        <v>544</v>
      </c>
      <c r="D452" s="307" t="s">
        <v>545</v>
      </c>
      <c r="E452" s="308" t="s">
        <v>182</v>
      </c>
      <c r="F452" s="309">
        <v>4.1660000000000004</v>
      </c>
      <c r="G452" s="40"/>
      <c r="H452" s="46"/>
    </row>
    <row r="453" s="2" customFormat="1" ht="16.8" customHeight="1">
      <c r="A453" s="40"/>
      <c r="B453" s="46"/>
      <c r="C453" s="306" t="s">
        <v>547</v>
      </c>
      <c r="D453" s="307" t="s">
        <v>548</v>
      </c>
      <c r="E453" s="308" t="s">
        <v>152</v>
      </c>
      <c r="F453" s="309">
        <v>65.231999999999999</v>
      </c>
      <c r="G453" s="40"/>
      <c r="H453" s="46"/>
    </row>
    <row r="454" s="2" customFormat="1" ht="16.8" customHeight="1">
      <c r="A454" s="40"/>
      <c r="B454" s="46"/>
      <c r="C454" s="306" t="s">
        <v>550</v>
      </c>
      <c r="D454" s="307" t="s">
        <v>551</v>
      </c>
      <c r="E454" s="308" t="s">
        <v>152</v>
      </c>
      <c r="F454" s="309">
        <v>383.51999999999998</v>
      </c>
      <c r="G454" s="40"/>
      <c r="H454" s="46"/>
    </row>
    <row r="455" s="2" customFormat="1" ht="16.8" customHeight="1">
      <c r="A455" s="40"/>
      <c r="B455" s="46"/>
      <c r="C455" s="306" t="s">
        <v>1067</v>
      </c>
      <c r="D455" s="307" t="s">
        <v>1068</v>
      </c>
      <c r="E455" s="308" t="s">
        <v>158</v>
      </c>
      <c r="F455" s="309">
        <v>24.370000000000001</v>
      </c>
      <c r="G455" s="40"/>
      <c r="H455" s="46"/>
    </row>
    <row r="456" s="2" customFormat="1" ht="16.8" customHeight="1">
      <c r="A456" s="40"/>
      <c r="B456" s="46"/>
      <c r="C456" s="310" t="s">
        <v>19</v>
      </c>
      <c r="D456" s="310" t="s">
        <v>1265</v>
      </c>
      <c r="E456" s="19" t="s">
        <v>19</v>
      </c>
      <c r="F456" s="311">
        <v>0</v>
      </c>
      <c r="G456" s="40"/>
      <c r="H456" s="46"/>
    </row>
    <row r="457" s="2" customFormat="1" ht="16.8" customHeight="1">
      <c r="A457" s="40"/>
      <c r="B457" s="46"/>
      <c r="C457" s="310" t="s">
        <v>19</v>
      </c>
      <c r="D457" s="310" t="s">
        <v>1272</v>
      </c>
      <c r="E457" s="19" t="s">
        <v>19</v>
      </c>
      <c r="F457" s="311">
        <v>24.370000000000001</v>
      </c>
      <c r="G457" s="40"/>
      <c r="H457" s="46"/>
    </row>
    <row r="458" s="2" customFormat="1" ht="16.8" customHeight="1">
      <c r="A458" s="40"/>
      <c r="B458" s="46"/>
      <c r="C458" s="310" t="s">
        <v>1067</v>
      </c>
      <c r="D458" s="310" t="s">
        <v>236</v>
      </c>
      <c r="E458" s="19" t="s">
        <v>19</v>
      </c>
      <c r="F458" s="311">
        <v>24.370000000000001</v>
      </c>
      <c r="G458" s="40"/>
      <c r="H458" s="46"/>
    </row>
    <row r="459" s="2" customFormat="1" ht="16.8" customHeight="1">
      <c r="A459" s="40"/>
      <c r="B459" s="46"/>
      <c r="C459" s="312" t="s">
        <v>3697</v>
      </c>
      <c r="D459" s="40"/>
      <c r="E459" s="40"/>
      <c r="F459" s="40"/>
      <c r="G459" s="40"/>
      <c r="H459" s="46"/>
    </row>
    <row r="460" s="2" customFormat="1" ht="16.8" customHeight="1">
      <c r="A460" s="40"/>
      <c r="B460" s="46"/>
      <c r="C460" s="310" t="s">
        <v>1267</v>
      </c>
      <c r="D460" s="310" t="s">
        <v>1268</v>
      </c>
      <c r="E460" s="19" t="s">
        <v>158</v>
      </c>
      <c r="F460" s="311">
        <v>24.370000000000001</v>
      </c>
      <c r="G460" s="40"/>
      <c r="H460" s="46"/>
    </row>
    <row r="461" s="2" customFormat="1" ht="16.8" customHeight="1">
      <c r="A461" s="40"/>
      <c r="B461" s="46"/>
      <c r="C461" s="310" t="s">
        <v>1273</v>
      </c>
      <c r="D461" s="310" t="s">
        <v>1274</v>
      </c>
      <c r="E461" s="19" t="s">
        <v>158</v>
      </c>
      <c r="F461" s="311">
        <v>24.370000000000001</v>
      </c>
      <c r="G461" s="40"/>
      <c r="H461" s="46"/>
    </row>
    <row r="462" s="2" customFormat="1" ht="16.8" customHeight="1">
      <c r="A462" s="40"/>
      <c r="B462" s="46"/>
      <c r="C462" s="306" t="s">
        <v>2625</v>
      </c>
      <c r="D462" s="307" t="s">
        <v>2625</v>
      </c>
      <c r="E462" s="308" t="s">
        <v>162</v>
      </c>
      <c r="F462" s="309">
        <v>0</v>
      </c>
      <c r="G462" s="40"/>
      <c r="H462" s="46"/>
    </row>
    <row r="463" s="2" customFormat="1" ht="16.8" customHeight="1">
      <c r="A463" s="40"/>
      <c r="B463" s="46"/>
      <c r="C463" s="306" t="s">
        <v>3705</v>
      </c>
      <c r="D463" s="307" t="s">
        <v>3706</v>
      </c>
      <c r="E463" s="308" t="s">
        <v>148</v>
      </c>
      <c r="F463" s="309">
        <v>146.21000000000001</v>
      </c>
      <c r="G463" s="40"/>
      <c r="H463" s="46"/>
    </row>
    <row r="464" s="2" customFormat="1" ht="16.8" customHeight="1">
      <c r="A464" s="40"/>
      <c r="B464" s="46"/>
      <c r="C464" s="306" t="s">
        <v>1079</v>
      </c>
      <c r="D464" s="307" t="s">
        <v>1080</v>
      </c>
      <c r="E464" s="308" t="s">
        <v>148</v>
      </c>
      <c r="F464" s="309">
        <v>55.350000000000001</v>
      </c>
      <c r="G464" s="40"/>
      <c r="H464" s="46"/>
    </row>
    <row r="465" s="2" customFormat="1" ht="16.8" customHeight="1">
      <c r="A465" s="40"/>
      <c r="B465" s="46"/>
      <c r="C465" s="310" t="s">
        <v>19</v>
      </c>
      <c r="D465" s="310" t="s">
        <v>1182</v>
      </c>
      <c r="E465" s="19" t="s">
        <v>19</v>
      </c>
      <c r="F465" s="311">
        <v>0</v>
      </c>
      <c r="G465" s="40"/>
      <c r="H465" s="46"/>
    </row>
    <row r="466" s="2" customFormat="1" ht="16.8" customHeight="1">
      <c r="A466" s="40"/>
      <c r="B466" s="46"/>
      <c r="C466" s="310" t="s">
        <v>19</v>
      </c>
      <c r="D466" s="310" t="s">
        <v>1196</v>
      </c>
      <c r="E466" s="19" t="s">
        <v>19</v>
      </c>
      <c r="F466" s="311">
        <v>53.549999999999997</v>
      </c>
      <c r="G466" s="40"/>
      <c r="H466" s="46"/>
    </row>
    <row r="467" s="2" customFormat="1" ht="16.8" customHeight="1">
      <c r="A467" s="40"/>
      <c r="B467" s="46"/>
      <c r="C467" s="310" t="s">
        <v>19</v>
      </c>
      <c r="D467" s="310" t="s">
        <v>1197</v>
      </c>
      <c r="E467" s="19" t="s">
        <v>19</v>
      </c>
      <c r="F467" s="311">
        <v>1.8</v>
      </c>
      <c r="G467" s="40"/>
      <c r="H467" s="46"/>
    </row>
    <row r="468" s="2" customFormat="1" ht="16.8" customHeight="1">
      <c r="A468" s="40"/>
      <c r="B468" s="46"/>
      <c r="C468" s="310" t="s">
        <v>1079</v>
      </c>
      <c r="D468" s="310" t="s">
        <v>236</v>
      </c>
      <c r="E468" s="19" t="s">
        <v>19</v>
      </c>
      <c r="F468" s="311">
        <v>55.350000000000001</v>
      </c>
      <c r="G468" s="40"/>
      <c r="H468" s="46"/>
    </row>
    <row r="469" s="2" customFormat="1" ht="16.8" customHeight="1">
      <c r="A469" s="40"/>
      <c r="B469" s="46"/>
      <c r="C469" s="312" t="s">
        <v>3697</v>
      </c>
      <c r="D469" s="40"/>
      <c r="E469" s="40"/>
      <c r="F469" s="40"/>
      <c r="G469" s="40"/>
      <c r="H469" s="46"/>
    </row>
    <row r="470" s="2" customFormat="1" ht="16.8" customHeight="1">
      <c r="A470" s="40"/>
      <c r="B470" s="46"/>
      <c r="C470" s="310" t="s">
        <v>1191</v>
      </c>
      <c r="D470" s="310" t="s">
        <v>1192</v>
      </c>
      <c r="E470" s="19" t="s">
        <v>148</v>
      </c>
      <c r="F470" s="311">
        <v>55.350000000000001</v>
      </c>
      <c r="G470" s="40"/>
      <c r="H470" s="46"/>
    </row>
    <row r="471" s="2" customFormat="1" ht="16.8" customHeight="1">
      <c r="A471" s="40"/>
      <c r="B471" s="46"/>
      <c r="C471" s="310" t="s">
        <v>1210</v>
      </c>
      <c r="D471" s="310" t="s">
        <v>1211</v>
      </c>
      <c r="E471" s="19" t="s">
        <v>182</v>
      </c>
      <c r="F471" s="311">
        <v>12.177</v>
      </c>
      <c r="G471" s="40"/>
      <c r="H471" s="46"/>
    </row>
    <row r="472" s="2" customFormat="1" ht="26.4" customHeight="1">
      <c r="A472" s="40"/>
      <c r="B472" s="46"/>
      <c r="C472" s="305" t="s">
        <v>3707</v>
      </c>
      <c r="D472" s="305" t="s">
        <v>110</v>
      </c>
      <c r="E472" s="40"/>
      <c r="F472" s="40"/>
      <c r="G472" s="40"/>
      <c r="H472" s="46"/>
    </row>
    <row r="473" s="2" customFormat="1" ht="16.8" customHeight="1">
      <c r="A473" s="40"/>
      <c r="B473" s="46"/>
      <c r="C473" s="306" t="s">
        <v>1464</v>
      </c>
      <c r="D473" s="307" t="s">
        <v>1465</v>
      </c>
      <c r="E473" s="308" t="s">
        <v>152</v>
      </c>
      <c r="F473" s="309">
        <v>22.629999999999999</v>
      </c>
      <c r="G473" s="40"/>
      <c r="H473" s="46"/>
    </row>
    <row r="474" s="2" customFormat="1" ht="16.8" customHeight="1">
      <c r="A474" s="40"/>
      <c r="B474" s="46"/>
      <c r="C474" s="310" t="s">
        <v>19</v>
      </c>
      <c r="D474" s="310" t="s">
        <v>1103</v>
      </c>
      <c r="E474" s="19" t="s">
        <v>19</v>
      </c>
      <c r="F474" s="311">
        <v>0</v>
      </c>
      <c r="G474" s="40"/>
      <c r="H474" s="46"/>
    </row>
    <row r="475" s="2" customFormat="1" ht="16.8" customHeight="1">
      <c r="A475" s="40"/>
      <c r="B475" s="46"/>
      <c r="C475" s="310" t="s">
        <v>19</v>
      </c>
      <c r="D475" s="310" t="s">
        <v>1600</v>
      </c>
      <c r="E475" s="19" t="s">
        <v>19</v>
      </c>
      <c r="F475" s="311">
        <v>0</v>
      </c>
      <c r="G475" s="40"/>
      <c r="H475" s="46"/>
    </row>
    <row r="476" s="2" customFormat="1" ht="16.8" customHeight="1">
      <c r="A476" s="40"/>
      <c r="B476" s="46"/>
      <c r="C476" s="310" t="s">
        <v>19</v>
      </c>
      <c r="D476" s="310" t="s">
        <v>1601</v>
      </c>
      <c r="E476" s="19" t="s">
        <v>19</v>
      </c>
      <c r="F476" s="311">
        <v>22.629999999999999</v>
      </c>
      <c r="G476" s="40"/>
      <c r="H476" s="46"/>
    </row>
    <row r="477" s="2" customFormat="1" ht="16.8" customHeight="1">
      <c r="A477" s="40"/>
      <c r="B477" s="46"/>
      <c r="C477" s="310" t="s">
        <v>1464</v>
      </c>
      <c r="D477" s="310" t="s">
        <v>236</v>
      </c>
      <c r="E477" s="19" t="s">
        <v>19</v>
      </c>
      <c r="F477" s="311">
        <v>22.629999999999999</v>
      </c>
      <c r="G477" s="40"/>
      <c r="H477" s="46"/>
    </row>
    <row r="478" s="2" customFormat="1" ht="16.8" customHeight="1">
      <c r="A478" s="40"/>
      <c r="B478" s="46"/>
      <c r="C478" s="312" t="s">
        <v>3697</v>
      </c>
      <c r="D478" s="40"/>
      <c r="E478" s="40"/>
      <c r="F478" s="40"/>
      <c r="G478" s="40"/>
      <c r="H478" s="46"/>
    </row>
    <row r="479" s="2" customFormat="1" ht="16.8" customHeight="1">
      <c r="A479" s="40"/>
      <c r="B479" s="46"/>
      <c r="C479" s="310" t="s">
        <v>1596</v>
      </c>
      <c r="D479" s="310" t="s">
        <v>1597</v>
      </c>
      <c r="E479" s="19" t="s">
        <v>152</v>
      </c>
      <c r="F479" s="311">
        <v>22.629999999999999</v>
      </c>
      <c r="G479" s="40"/>
      <c r="H479" s="46"/>
    </row>
    <row r="480" s="2" customFormat="1" ht="16.8" customHeight="1">
      <c r="A480" s="40"/>
      <c r="B480" s="46"/>
      <c r="C480" s="310" t="s">
        <v>1612</v>
      </c>
      <c r="D480" s="310" t="s">
        <v>1613</v>
      </c>
      <c r="E480" s="19" t="s">
        <v>152</v>
      </c>
      <c r="F480" s="311">
        <v>22.629999999999999</v>
      </c>
      <c r="G480" s="40"/>
      <c r="H480" s="46"/>
    </row>
    <row r="481" s="2" customFormat="1" ht="16.8" customHeight="1">
      <c r="A481" s="40"/>
      <c r="B481" s="46"/>
      <c r="C481" s="306" t="s">
        <v>1064</v>
      </c>
      <c r="D481" s="307" t="s">
        <v>1065</v>
      </c>
      <c r="E481" s="308" t="s">
        <v>152</v>
      </c>
      <c r="F481" s="309">
        <v>1152.7639999999999</v>
      </c>
      <c r="G481" s="40"/>
      <c r="H481" s="46"/>
    </row>
    <row r="482" s="2" customFormat="1" ht="16.8" customHeight="1">
      <c r="A482" s="40"/>
      <c r="B482" s="46"/>
      <c r="C482" s="310" t="s">
        <v>19</v>
      </c>
      <c r="D482" s="310" t="s">
        <v>1103</v>
      </c>
      <c r="E482" s="19" t="s">
        <v>19</v>
      </c>
      <c r="F482" s="311">
        <v>0</v>
      </c>
      <c r="G482" s="40"/>
      <c r="H482" s="46"/>
    </row>
    <row r="483" s="2" customFormat="1" ht="16.8" customHeight="1">
      <c r="A483" s="40"/>
      <c r="B483" s="46"/>
      <c r="C483" s="310" t="s">
        <v>19</v>
      </c>
      <c r="D483" s="310" t="s">
        <v>1543</v>
      </c>
      <c r="E483" s="19" t="s">
        <v>19</v>
      </c>
      <c r="F483" s="311">
        <v>0</v>
      </c>
      <c r="G483" s="40"/>
      <c r="H483" s="46"/>
    </row>
    <row r="484" s="2" customFormat="1" ht="16.8" customHeight="1">
      <c r="A484" s="40"/>
      <c r="B484" s="46"/>
      <c r="C484" s="310" t="s">
        <v>19</v>
      </c>
      <c r="D484" s="310" t="s">
        <v>1544</v>
      </c>
      <c r="E484" s="19" t="s">
        <v>19</v>
      </c>
      <c r="F484" s="311">
        <v>68.650000000000006</v>
      </c>
      <c r="G484" s="40"/>
      <c r="H484" s="46"/>
    </row>
    <row r="485" s="2" customFormat="1" ht="16.8" customHeight="1">
      <c r="A485" s="40"/>
      <c r="B485" s="46"/>
      <c r="C485" s="310" t="s">
        <v>19</v>
      </c>
      <c r="D485" s="310" t="s">
        <v>1545</v>
      </c>
      <c r="E485" s="19" t="s">
        <v>19</v>
      </c>
      <c r="F485" s="311">
        <v>8.8239999999999998</v>
      </c>
      <c r="G485" s="40"/>
      <c r="H485" s="46"/>
    </row>
    <row r="486" s="2" customFormat="1" ht="16.8" customHeight="1">
      <c r="A486" s="40"/>
      <c r="B486" s="46"/>
      <c r="C486" s="310" t="s">
        <v>19</v>
      </c>
      <c r="D486" s="310" t="s">
        <v>1546</v>
      </c>
      <c r="E486" s="19" t="s">
        <v>19</v>
      </c>
      <c r="F486" s="311">
        <v>128.845</v>
      </c>
      <c r="G486" s="40"/>
      <c r="H486" s="46"/>
    </row>
    <row r="487" s="2" customFormat="1" ht="16.8" customHeight="1">
      <c r="A487" s="40"/>
      <c r="B487" s="46"/>
      <c r="C487" s="310" t="s">
        <v>19</v>
      </c>
      <c r="D487" s="310" t="s">
        <v>1547</v>
      </c>
      <c r="E487" s="19" t="s">
        <v>19</v>
      </c>
      <c r="F487" s="311">
        <v>0</v>
      </c>
      <c r="G487" s="40"/>
      <c r="H487" s="46"/>
    </row>
    <row r="488" s="2" customFormat="1" ht="16.8" customHeight="1">
      <c r="A488" s="40"/>
      <c r="B488" s="46"/>
      <c r="C488" s="310" t="s">
        <v>19</v>
      </c>
      <c r="D488" s="310" t="s">
        <v>1548</v>
      </c>
      <c r="E488" s="19" t="s">
        <v>19</v>
      </c>
      <c r="F488" s="311">
        <v>12.74</v>
      </c>
      <c r="G488" s="40"/>
      <c r="H488" s="46"/>
    </row>
    <row r="489" s="2" customFormat="1" ht="16.8" customHeight="1">
      <c r="A489" s="40"/>
      <c r="B489" s="46"/>
      <c r="C489" s="310" t="s">
        <v>19</v>
      </c>
      <c r="D489" s="310" t="s">
        <v>1549</v>
      </c>
      <c r="E489" s="19" t="s">
        <v>19</v>
      </c>
      <c r="F489" s="311">
        <v>18.23</v>
      </c>
      <c r="G489" s="40"/>
      <c r="H489" s="46"/>
    </row>
    <row r="490" s="2" customFormat="1" ht="16.8" customHeight="1">
      <c r="A490" s="40"/>
      <c r="B490" s="46"/>
      <c r="C490" s="310" t="s">
        <v>19</v>
      </c>
      <c r="D490" s="310" t="s">
        <v>1550</v>
      </c>
      <c r="E490" s="19" t="s">
        <v>19</v>
      </c>
      <c r="F490" s="311">
        <v>22.539999999999999</v>
      </c>
      <c r="G490" s="40"/>
      <c r="H490" s="46"/>
    </row>
    <row r="491" s="2" customFormat="1" ht="16.8" customHeight="1">
      <c r="A491" s="40"/>
      <c r="B491" s="46"/>
      <c r="C491" s="310" t="s">
        <v>19</v>
      </c>
      <c r="D491" s="310" t="s">
        <v>1551</v>
      </c>
      <c r="E491" s="19" t="s">
        <v>19</v>
      </c>
      <c r="F491" s="311">
        <v>26.760000000000002</v>
      </c>
      <c r="G491" s="40"/>
      <c r="H491" s="46"/>
    </row>
    <row r="492" s="2" customFormat="1" ht="16.8" customHeight="1">
      <c r="A492" s="40"/>
      <c r="B492" s="46"/>
      <c r="C492" s="310" t="s">
        <v>19</v>
      </c>
      <c r="D492" s="310" t="s">
        <v>1552</v>
      </c>
      <c r="E492" s="19" t="s">
        <v>19</v>
      </c>
      <c r="F492" s="311">
        <v>8.6449999999999996</v>
      </c>
      <c r="G492" s="40"/>
      <c r="H492" s="46"/>
    </row>
    <row r="493" s="2" customFormat="1" ht="16.8" customHeight="1">
      <c r="A493" s="40"/>
      <c r="B493" s="46"/>
      <c r="C493" s="310" t="s">
        <v>19</v>
      </c>
      <c r="D493" s="310" t="s">
        <v>1553</v>
      </c>
      <c r="E493" s="19" t="s">
        <v>19</v>
      </c>
      <c r="F493" s="311">
        <v>95.280000000000001</v>
      </c>
      <c r="G493" s="40"/>
      <c r="H493" s="46"/>
    </row>
    <row r="494" s="2" customFormat="1" ht="16.8" customHeight="1">
      <c r="A494" s="40"/>
      <c r="B494" s="46"/>
      <c r="C494" s="310" t="s">
        <v>19</v>
      </c>
      <c r="D494" s="310" t="s">
        <v>1554</v>
      </c>
      <c r="E494" s="19" t="s">
        <v>19</v>
      </c>
      <c r="F494" s="311">
        <v>0</v>
      </c>
      <c r="G494" s="40"/>
      <c r="H494" s="46"/>
    </row>
    <row r="495" s="2" customFormat="1" ht="16.8" customHeight="1">
      <c r="A495" s="40"/>
      <c r="B495" s="46"/>
      <c r="C495" s="310" t="s">
        <v>19</v>
      </c>
      <c r="D495" s="310" t="s">
        <v>1555</v>
      </c>
      <c r="E495" s="19" t="s">
        <v>19</v>
      </c>
      <c r="F495" s="311">
        <v>36.877000000000002</v>
      </c>
      <c r="G495" s="40"/>
      <c r="H495" s="46"/>
    </row>
    <row r="496" s="2" customFormat="1" ht="16.8" customHeight="1">
      <c r="A496" s="40"/>
      <c r="B496" s="46"/>
      <c r="C496" s="310" t="s">
        <v>19</v>
      </c>
      <c r="D496" s="310" t="s">
        <v>1556</v>
      </c>
      <c r="E496" s="19" t="s">
        <v>19</v>
      </c>
      <c r="F496" s="311">
        <v>0</v>
      </c>
      <c r="G496" s="40"/>
      <c r="H496" s="46"/>
    </row>
    <row r="497" s="2" customFormat="1" ht="16.8" customHeight="1">
      <c r="A497" s="40"/>
      <c r="B497" s="46"/>
      <c r="C497" s="310" t="s">
        <v>19</v>
      </c>
      <c r="D497" s="310" t="s">
        <v>1557</v>
      </c>
      <c r="E497" s="19" t="s">
        <v>19</v>
      </c>
      <c r="F497" s="311">
        <v>20.350000000000001</v>
      </c>
      <c r="G497" s="40"/>
      <c r="H497" s="46"/>
    </row>
    <row r="498" s="2" customFormat="1" ht="16.8" customHeight="1">
      <c r="A498" s="40"/>
      <c r="B498" s="46"/>
      <c r="C498" s="310" t="s">
        <v>19</v>
      </c>
      <c r="D498" s="310" t="s">
        <v>1558</v>
      </c>
      <c r="E498" s="19" t="s">
        <v>19</v>
      </c>
      <c r="F498" s="311">
        <v>0</v>
      </c>
      <c r="G498" s="40"/>
      <c r="H498" s="46"/>
    </row>
    <row r="499" s="2" customFormat="1" ht="16.8" customHeight="1">
      <c r="A499" s="40"/>
      <c r="B499" s="46"/>
      <c r="C499" s="310" t="s">
        <v>19</v>
      </c>
      <c r="D499" s="310" t="s">
        <v>1559</v>
      </c>
      <c r="E499" s="19" t="s">
        <v>19</v>
      </c>
      <c r="F499" s="311">
        <v>17.966000000000001</v>
      </c>
      <c r="G499" s="40"/>
      <c r="H499" s="46"/>
    </row>
    <row r="500" s="2" customFormat="1" ht="16.8" customHeight="1">
      <c r="A500" s="40"/>
      <c r="B500" s="46"/>
      <c r="C500" s="310" t="s">
        <v>19</v>
      </c>
      <c r="D500" s="310" t="s">
        <v>1560</v>
      </c>
      <c r="E500" s="19" t="s">
        <v>19</v>
      </c>
      <c r="F500" s="311">
        <v>3.4399999999999999</v>
      </c>
      <c r="G500" s="40"/>
      <c r="H500" s="46"/>
    </row>
    <row r="501" s="2" customFormat="1" ht="16.8" customHeight="1">
      <c r="A501" s="40"/>
      <c r="B501" s="46"/>
      <c r="C501" s="310" t="s">
        <v>19</v>
      </c>
      <c r="D501" s="310" t="s">
        <v>1561</v>
      </c>
      <c r="E501" s="19" t="s">
        <v>19</v>
      </c>
      <c r="F501" s="311">
        <v>0</v>
      </c>
      <c r="G501" s="40"/>
      <c r="H501" s="46"/>
    </row>
    <row r="502" s="2" customFormat="1" ht="16.8" customHeight="1">
      <c r="A502" s="40"/>
      <c r="B502" s="46"/>
      <c r="C502" s="310" t="s">
        <v>19</v>
      </c>
      <c r="D502" s="310" t="s">
        <v>1562</v>
      </c>
      <c r="E502" s="19" t="s">
        <v>19</v>
      </c>
      <c r="F502" s="311">
        <v>33.25</v>
      </c>
      <c r="G502" s="40"/>
      <c r="H502" s="46"/>
    </row>
    <row r="503" s="2" customFormat="1" ht="16.8" customHeight="1">
      <c r="A503" s="40"/>
      <c r="B503" s="46"/>
      <c r="C503" s="310" t="s">
        <v>19</v>
      </c>
      <c r="D503" s="310" t="s">
        <v>1563</v>
      </c>
      <c r="E503" s="19" t="s">
        <v>19</v>
      </c>
      <c r="F503" s="311">
        <v>116.43000000000001</v>
      </c>
      <c r="G503" s="40"/>
      <c r="H503" s="46"/>
    </row>
    <row r="504" s="2" customFormat="1" ht="16.8" customHeight="1">
      <c r="A504" s="40"/>
      <c r="B504" s="46"/>
      <c r="C504" s="310" t="s">
        <v>19</v>
      </c>
      <c r="D504" s="310" t="s">
        <v>1564</v>
      </c>
      <c r="E504" s="19" t="s">
        <v>19</v>
      </c>
      <c r="F504" s="311">
        <v>35.886000000000003</v>
      </c>
      <c r="G504" s="40"/>
      <c r="H504" s="46"/>
    </row>
    <row r="505" s="2" customFormat="1" ht="16.8" customHeight="1">
      <c r="A505" s="40"/>
      <c r="B505" s="46"/>
      <c r="C505" s="310" t="s">
        <v>19</v>
      </c>
      <c r="D505" s="310" t="s">
        <v>1565</v>
      </c>
      <c r="E505" s="19" t="s">
        <v>19</v>
      </c>
      <c r="F505" s="311">
        <v>4.25</v>
      </c>
      <c r="G505" s="40"/>
      <c r="H505" s="46"/>
    </row>
    <row r="506" s="2" customFormat="1" ht="16.8" customHeight="1">
      <c r="A506" s="40"/>
      <c r="B506" s="46"/>
      <c r="C506" s="310" t="s">
        <v>19</v>
      </c>
      <c r="D506" s="310" t="s">
        <v>1566</v>
      </c>
      <c r="E506" s="19" t="s">
        <v>19</v>
      </c>
      <c r="F506" s="311">
        <v>2.1480000000000001</v>
      </c>
      <c r="G506" s="40"/>
      <c r="H506" s="46"/>
    </row>
    <row r="507" s="2" customFormat="1" ht="16.8" customHeight="1">
      <c r="A507" s="40"/>
      <c r="B507" s="46"/>
      <c r="C507" s="310" t="s">
        <v>19</v>
      </c>
      <c r="D507" s="310" t="s">
        <v>1567</v>
      </c>
      <c r="E507" s="19" t="s">
        <v>19</v>
      </c>
      <c r="F507" s="311">
        <v>1.1599999999999999</v>
      </c>
      <c r="G507" s="40"/>
      <c r="H507" s="46"/>
    </row>
    <row r="508" s="2" customFormat="1" ht="16.8" customHeight="1">
      <c r="A508" s="40"/>
      <c r="B508" s="46"/>
      <c r="C508" s="310" t="s">
        <v>19</v>
      </c>
      <c r="D508" s="310" t="s">
        <v>1568</v>
      </c>
      <c r="E508" s="19" t="s">
        <v>19</v>
      </c>
      <c r="F508" s="311">
        <v>0</v>
      </c>
      <c r="G508" s="40"/>
      <c r="H508" s="46"/>
    </row>
    <row r="509" s="2" customFormat="1" ht="16.8" customHeight="1">
      <c r="A509" s="40"/>
      <c r="B509" s="46"/>
      <c r="C509" s="310" t="s">
        <v>19</v>
      </c>
      <c r="D509" s="310" t="s">
        <v>1569</v>
      </c>
      <c r="E509" s="19" t="s">
        <v>19</v>
      </c>
      <c r="F509" s="311">
        <v>95.420000000000002</v>
      </c>
      <c r="G509" s="40"/>
      <c r="H509" s="46"/>
    </row>
    <row r="510" s="2" customFormat="1" ht="16.8" customHeight="1">
      <c r="A510" s="40"/>
      <c r="B510" s="46"/>
      <c r="C510" s="310" t="s">
        <v>19</v>
      </c>
      <c r="D510" s="310" t="s">
        <v>1570</v>
      </c>
      <c r="E510" s="19" t="s">
        <v>19</v>
      </c>
      <c r="F510" s="311">
        <v>44.478000000000002</v>
      </c>
      <c r="G510" s="40"/>
      <c r="H510" s="46"/>
    </row>
    <row r="511" s="2" customFormat="1" ht="16.8" customHeight="1">
      <c r="A511" s="40"/>
      <c r="B511" s="46"/>
      <c r="C511" s="310" t="s">
        <v>19</v>
      </c>
      <c r="D511" s="310" t="s">
        <v>1571</v>
      </c>
      <c r="E511" s="19" t="s">
        <v>19</v>
      </c>
      <c r="F511" s="311">
        <v>8.0600000000000005</v>
      </c>
      <c r="G511" s="40"/>
      <c r="H511" s="46"/>
    </row>
    <row r="512" s="2" customFormat="1" ht="16.8" customHeight="1">
      <c r="A512" s="40"/>
      <c r="B512" s="46"/>
      <c r="C512" s="310" t="s">
        <v>19</v>
      </c>
      <c r="D512" s="310" t="s">
        <v>1572</v>
      </c>
      <c r="E512" s="19" t="s">
        <v>19</v>
      </c>
      <c r="F512" s="311">
        <v>31.239999999999998</v>
      </c>
      <c r="G512" s="40"/>
      <c r="H512" s="46"/>
    </row>
    <row r="513" s="2" customFormat="1" ht="16.8" customHeight="1">
      <c r="A513" s="40"/>
      <c r="B513" s="46"/>
      <c r="C513" s="310" t="s">
        <v>19</v>
      </c>
      <c r="D513" s="310" t="s">
        <v>1573</v>
      </c>
      <c r="E513" s="19" t="s">
        <v>19</v>
      </c>
      <c r="F513" s="311">
        <v>0</v>
      </c>
      <c r="G513" s="40"/>
      <c r="H513" s="46"/>
    </row>
    <row r="514" s="2" customFormat="1" ht="16.8" customHeight="1">
      <c r="A514" s="40"/>
      <c r="B514" s="46"/>
      <c r="C514" s="310" t="s">
        <v>19</v>
      </c>
      <c r="D514" s="310" t="s">
        <v>1574</v>
      </c>
      <c r="E514" s="19" t="s">
        <v>19</v>
      </c>
      <c r="F514" s="311">
        <v>2.1600000000000001</v>
      </c>
      <c r="G514" s="40"/>
      <c r="H514" s="46"/>
    </row>
    <row r="515" s="2" customFormat="1" ht="16.8" customHeight="1">
      <c r="A515" s="40"/>
      <c r="B515" s="46"/>
      <c r="C515" s="310" t="s">
        <v>19</v>
      </c>
      <c r="D515" s="310" t="s">
        <v>1575</v>
      </c>
      <c r="E515" s="19" t="s">
        <v>19</v>
      </c>
      <c r="F515" s="311">
        <v>0</v>
      </c>
      <c r="G515" s="40"/>
      <c r="H515" s="46"/>
    </row>
    <row r="516" s="2" customFormat="1" ht="16.8" customHeight="1">
      <c r="A516" s="40"/>
      <c r="B516" s="46"/>
      <c r="C516" s="310" t="s">
        <v>19</v>
      </c>
      <c r="D516" s="310" t="s">
        <v>1576</v>
      </c>
      <c r="E516" s="19" t="s">
        <v>19</v>
      </c>
      <c r="F516" s="311">
        <v>46.799999999999997</v>
      </c>
      <c r="G516" s="40"/>
      <c r="H516" s="46"/>
    </row>
    <row r="517" s="2" customFormat="1" ht="16.8" customHeight="1">
      <c r="A517" s="40"/>
      <c r="B517" s="46"/>
      <c r="C517" s="310" t="s">
        <v>19</v>
      </c>
      <c r="D517" s="310" t="s">
        <v>1577</v>
      </c>
      <c r="E517" s="19" t="s">
        <v>19</v>
      </c>
      <c r="F517" s="311">
        <v>2.2549999999999999</v>
      </c>
      <c r="G517" s="40"/>
      <c r="H517" s="46"/>
    </row>
    <row r="518" s="2" customFormat="1" ht="16.8" customHeight="1">
      <c r="A518" s="40"/>
      <c r="B518" s="46"/>
      <c r="C518" s="310" t="s">
        <v>19</v>
      </c>
      <c r="D518" s="310" t="s">
        <v>1578</v>
      </c>
      <c r="E518" s="19" t="s">
        <v>19</v>
      </c>
      <c r="F518" s="311">
        <v>10.48</v>
      </c>
      <c r="G518" s="40"/>
      <c r="H518" s="46"/>
    </row>
    <row r="519" s="2" customFormat="1" ht="16.8" customHeight="1">
      <c r="A519" s="40"/>
      <c r="B519" s="46"/>
      <c r="C519" s="310" t="s">
        <v>19</v>
      </c>
      <c r="D519" s="310" t="s">
        <v>1579</v>
      </c>
      <c r="E519" s="19" t="s">
        <v>19</v>
      </c>
      <c r="F519" s="311">
        <v>0</v>
      </c>
      <c r="G519" s="40"/>
      <c r="H519" s="46"/>
    </row>
    <row r="520" s="2" customFormat="1" ht="16.8" customHeight="1">
      <c r="A520" s="40"/>
      <c r="B520" s="46"/>
      <c r="C520" s="310" t="s">
        <v>19</v>
      </c>
      <c r="D520" s="310" t="s">
        <v>1580</v>
      </c>
      <c r="E520" s="19" t="s">
        <v>19</v>
      </c>
      <c r="F520" s="311">
        <v>184.59999999999999</v>
      </c>
      <c r="G520" s="40"/>
      <c r="H520" s="46"/>
    </row>
    <row r="521" s="2" customFormat="1" ht="16.8" customHeight="1">
      <c r="A521" s="40"/>
      <c r="B521" s="46"/>
      <c r="C521" s="310" t="s">
        <v>19</v>
      </c>
      <c r="D521" s="310" t="s">
        <v>1581</v>
      </c>
      <c r="E521" s="19" t="s">
        <v>19</v>
      </c>
      <c r="F521" s="311">
        <v>0</v>
      </c>
      <c r="G521" s="40"/>
      <c r="H521" s="46"/>
    </row>
    <row r="522" s="2" customFormat="1" ht="16.8" customHeight="1">
      <c r="A522" s="40"/>
      <c r="B522" s="46"/>
      <c r="C522" s="310" t="s">
        <v>19</v>
      </c>
      <c r="D522" s="310" t="s">
        <v>1582</v>
      </c>
      <c r="E522" s="19" t="s">
        <v>19</v>
      </c>
      <c r="F522" s="311">
        <v>65</v>
      </c>
      <c r="G522" s="40"/>
      <c r="H522" s="46"/>
    </row>
    <row r="523" s="2" customFormat="1" ht="16.8" customHeight="1">
      <c r="A523" s="40"/>
      <c r="B523" s="46"/>
      <c r="C523" s="310" t="s">
        <v>1064</v>
      </c>
      <c r="D523" s="310" t="s">
        <v>236</v>
      </c>
      <c r="E523" s="19" t="s">
        <v>19</v>
      </c>
      <c r="F523" s="311">
        <v>1152.7639999999999</v>
      </c>
      <c r="G523" s="40"/>
      <c r="H523" s="46"/>
    </row>
    <row r="524" s="2" customFormat="1" ht="16.8" customHeight="1">
      <c r="A524" s="40"/>
      <c r="B524" s="46"/>
      <c r="C524" s="312" t="s">
        <v>3697</v>
      </c>
      <c r="D524" s="40"/>
      <c r="E524" s="40"/>
      <c r="F524" s="40"/>
      <c r="G524" s="40"/>
      <c r="H524" s="46"/>
    </row>
    <row r="525" s="2" customFormat="1" ht="16.8" customHeight="1">
      <c r="A525" s="40"/>
      <c r="B525" s="46"/>
      <c r="C525" s="310" t="s">
        <v>1131</v>
      </c>
      <c r="D525" s="310" t="s">
        <v>1132</v>
      </c>
      <c r="E525" s="19" t="s">
        <v>152</v>
      </c>
      <c r="F525" s="311">
        <v>1152.7639999999999</v>
      </c>
      <c r="G525" s="40"/>
      <c r="H525" s="46"/>
    </row>
    <row r="526" s="2" customFormat="1" ht="16.8" customHeight="1">
      <c r="A526" s="40"/>
      <c r="B526" s="46"/>
      <c r="C526" s="310" t="s">
        <v>1155</v>
      </c>
      <c r="D526" s="310" t="s">
        <v>1156</v>
      </c>
      <c r="E526" s="19" t="s">
        <v>152</v>
      </c>
      <c r="F526" s="311">
        <v>1152.7639999999999</v>
      </c>
      <c r="G526" s="40"/>
      <c r="H526" s="46"/>
    </row>
    <row r="527" s="2" customFormat="1" ht="16.8" customHeight="1">
      <c r="A527" s="40"/>
      <c r="B527" s="46"/>
      <c r="C527" s="306" t="s">
        <v>1076</v>
      </c>
      <c r="D527" s="307" t="s">
        <v>1077</v>
      </c>
      <c r="E527" s="308" t="s">
        <v>152</v>
      </c>
      <c r="F527" s="309">
        <v>17.940000000000001</v>
      </c>
      <c r="G527" s="40"/>
      <c r="H527" s="46"/>
    </row>
    <row r="528" s="2" customFormat="1" ht="16.8" customHeight="1">
      <c r="A528" s="40"/>
      <c r="B528" s="46"/>
      <c r="C528" s="310" t="s">
        <v>19</v>
      </c>
      <c r="D528" s="310" t="s">
        <v>1103</v>
      </c>
      <c r="E528" s="19" t="s">
        <v>19</v>
      </c>
      <c r="F528" s="311">
        <v>0</v>
      </c>
      <c r="G528" s="40"/>
      <c r="H528" s="46"/>
    </row>
    <row r="529" s="2" customFormat="1" ht="16.8" customHeight="1">
      <c r="A529" s="40"/>
      <c r="B529" s="46"/>
      <c r="C529" s="310" t="s">
        <v>19</v>
      </c>
      <c r="D529" s="310" t="s">
        <v>1603</v>
      </c>
      <c r="E529" s="19" t="s">
        <v>19</v>
      </c>
      <c r="F529" s="311">
        <v>0</v>
      </c>
      <c r="G529" s="40"/>
      <c r="H529" s="46"/>
    </row>
    <row r="530" s="2" customFormat="1" ht="16.8" customHeight="1">
      <c r="A530" s="40"/>
      <c r="B530" s="46"/>
      <c r="C530" s="310" t="s">
        <v>19</v>
      </c>
      <c r="D530" s="310" t="s">
        <v>1604</v>
      </c>
      <c r="E530" s="19" t="s">
        <v>19</v>
      </c>
      <c r="F530" s="311">
        <v>11.34</v>
      </c>
      <c r="G530" s="40"/>
      <c r="H530" s="46"/>
    </row>
    <row r="531" s="2" customFormat="1" ht="16.8" customHeight="1">
      <c r="A531" s="40"/>
      <c r="B531" s="46"/>
      <c r="C531" s="310" t="s">
        <v>19</v>
      </c>
      <c r="D531" s="310" t="s">
        <v>1605</v>
      </c>
      <c r="E531" s="19" t="s">
        <v>19</v>
      </c>
      <c r="F531" s="311">
        <v>0</v>
      </c>
      <c r="G531" s="40"/>
      <c r="H531" s="46"/>
    </row>
    <row r="532" s="2" customFormat="1" ht="16.8" customHeight="1">
      <c r="A532" s="40"/>
      <c r="B532" s="46"/>
      <c r="C532" s="310" t="s">
        <v>19</v>
      </c>
      <c r="D532" s="310" t="s">
        <v>1606</v>
      </c>
      <c r="E532" s="19" t="s">
        <v>19</v>
      </c>
      <c r="F532" s="311">
        <v>6.5999999999999996</v>
      </c>
      <c r="G532" s="40"/>
      <c r="H532" s="46"/>
    </row>
    <row r="533" s="2" customFormat="1" ht="16.8" customHeight="1">
      <c r="A533" s="40"/>
      <c r="B533" s="46"/>
      <c r="C533" s="310" t="s">
        <v>1076</v>
      </c>
      <c r="D533" s="310" t="s">
        <v>236</v>
      </c>
      <c r="E533" s="19" t="s">
        <v>19</v>
      </c>
      <c r="F533" s="311">
        <v>17.940000000000001</v>
      </c>
      <c r="G533" s="40"/>
      <c r="H533" s="46"/>
    </row>
    <row r="534" s="2" customFormat="1" ht="16.8" customHeight="1">
      <c r="A534" s="40"/>
      <c r="B534" s="46"/>
      <c r="C534" s="312" t="s">
        <v>3697</v>
      </c>
      <c r="D534" s="40"/>
      <c r="E534" s="40"/>
      <c r="F534" s="40"/>
      <c r="G534" s="40"/>
      <c r="H534" s="46"/>
    </row>
    <row r="535" s="2" customFormat="1" ht="16.8" customHeight="1">
      <c r="A535" s="40"/>
      <c r="B535" s="46"/>
      <c r="C535" s="310" t="s">
        <v>1145</v>
      </c>
      <c r="D535" s="310" t="s">
        <v>1146</v>
      </c>
      <c r="E535" s="19" t="s">
        <v>152</v>
      </c>
      <c r="F535" s="311">
        <v>17.940000000000001</v>
      </c>
      <c r="G535" s="40"/>
      <c r="H535" s="46"/>
    </row>
    <row r="536" s="2" customFormat="1" ht="16.8" customHeight="1">
      <c r="A536" s="40"/>
      <c r="B536" s="46"/>
      <c r="C536" s="310" t="s">
        <v>1160</v>
      </c>
      <c r="D536" s="310" t="s">
        <v>1161</v>
      </c>
      <c r="E536" s="19" t="s">
        <v>152</v>
      </c>
      <c r="F536" s="311">
        <v>17.940000000000001</v>
      </c>
      <c r="G536" s="40"/>
      <c r="H536" s="46"/>
    </row>
    <row r="537" s="2" customFormat="1" ht="16.8" customHeight="1">
      <c r="A537" s="40"/>
      <c r="B537" s="46"/>
      <c r="C537" s="306" t="s">
        <v>1469</v>
      </c>
      <c r="D537" s="307" t="s">
        <v>1470</v>
      </c>
      <c r="E537" s="308" t="s">
        <v>152</v>
      </c>
      <c r="F537" s="309">
        <v>74.808999999999998</v>
      </c>
      <c r="G537" s="40"/>
      <c r="H537" s="46"/>
    </row>
    <row r="538" s="2" customFormat="1" ht="16.8" customHeight="1">
      <c r="A538" s="40"/>
      <c r="B538" s="46"/>
      <c r="C538" s="310" t="s">
        <v>19</v>
      </c>
      <c r="D538" s="310" t="s">
        <v>1103</v>
      </c>
      <c r="E538" s="19" t="s">
        <v>19</v>
      </c>
      <c r="F538" s="311">
        <v>0</v>
      </c>
      <c r="G538" s="40"/>
      <c r="H538" s="46"/>
    </row>
    <row r="539" s="2" customFormat="1" ht="16.8" customHeight="1">
      <c r="A539" s="40"/>
      <c r="B539" s="46"/>
      <c r="C539" s="310" t="s">
        <v>19</v>
      </c>
      <c r="D539" s="310" t="s">
        <v>1587</v>
      </c>
      <c r="E539" s="19" t="s">
        <v>19</v>
      </c>
      <c r="F539" s="311">
        <v>0</v>
      </c>
      <c r="G539" s="40"/>
      <c r="H539" s="46"/>
    </row>
    <row r="540" s="2" customFormat="1" ht="16.8" customHeight="1">
      <c r="A540" s="40"/>
      <c r="B540" s="46"/>
      <c r="C540" s="310" t="s">
        <v>19</v>
      </c>
      <c r="D540" s="310" t="s">
        <v>1588</v>
      </c>
      <c r="E540" s="19" t="s">
        <v>19</v>
      </c>
      <c r="F540" s="311">
        <v>0</v>
      </c>
      <c r="G540" s="40"/>
      <c r="H540" s="46"/>
    </row>
    <row r="541" s="2" customFormat="1" ht="16.8" customHeight="1">
      <c r="A541" s="40"/>
      <c r="B541" s="46"/>
      <c r="C541" s="310" t="s">
        <v>19</v>
      </c>
      <c r="D541" s="310" t="s">
        <v>1589</v>
      </c>
      <c r="E541" s="19" t="s">
        <v>19</v>
      </c>
      <c r="F541" s="311">
        <v>0</v>
      </c>
      <c r="G541" s="40"/>
      <c r="H541" s="46"/>
    </row>
    <row r="542" s="2" customFormat="1" ht="16.8" customHeight="1">
      <c r="A542" s="40"/>
      <c r="B542" s="46"/>
      <c r="C542" s="310" t="s">
        <v>19</v>
      </c>
      <c r="D542" s="310" t="s">
        <v>1590</v>
      </c>
      <c r="E542" s="19" t="s">
        <v>19</v>
      </c>
      <c r="F542" s="311">
        <v>14.880000000000001</v>
      </c>
      <c r="G542" s="40"/>
      <c r="H542" s="46"/>
    </row>
    <row r="543" s="2" customFormat="1" ht="16.8" customHeight="1">
      <c r="A543" s="40"/>
      <c r="B543" s="46"/>
      <c r="C543" s="310" t="s">
        <v>19</v>
      </c>
      <c r="D543" s="310" t="s">
        <v>1558</v>
      </c>
      <c r="E543" s="19" t="s">
        <v>19</v>
      </c>
      <c r="F543" s="311">
        <v>0</v>
      </c>
      <c r="G543" s="40"/>
      <c r="H543" s="46"/>
    </row>
    <row r="544" s="2" customFormat="1" ht="16.8" customHeight="1">
      <c r="A544" s="40"/>
      <c r="B544" s="46"/>
      <c r="C544" s="310" t="s">
        <v>19</v>
      </c>
      <c r="D544" s="310" t="s">
        <v>1591</v>
      </c>
      <c r="E544" s="19" t="s">
        <v>19</v>
      </c>
      <c r="F544" s="311">
        <v>12.624000000000001</v>
      </c>
      <c r="G544" s="40"/>
      <c r="H544" s="46"/>
    </row>
    <row r="545" s="2" customFormat="1" ht="16.8" customHeight="1">
      <c r="A545" s="40"/>
      <c r="B545" s="46"/>
      <c r="C545" s="310" t="s">
        <v>19</v>
      </c>
      <c r="D545" s="310" t="s">
        <v>1592</v>
      </c>
      <c r="E545" s="19" t="s">
        <v>19</v>
      </c>
      <c r="F545" s="311">
        <v>0</v>
      </c>
      <c r="G545" s="40"/>
      <c r="H545" s="46"/>
    </row>
    <row r="546" s="2" customFormat="1" ht="16.8" customHeight="1">
      <c r="A546" s="40"/>
      <c r="B546" s="46"/>
      <c r="C546" s="310" t="s">
        <v>19</v>
      </c>
      <c r="D546" s="310" t="s">
        <v>1593</v>
      </c>
      <c r="E546" s="19" t="s">
        <v>19</v>
      </c>
      <c r="F546" s="311">
        <v>20.677</v>
      </c>
      <c r="G546" s="40"/>
      <c r="H546" s="46"/>
    </row>
    <row r="547" s="2" customFormat="1" ht="16.8" customHeight="1">
      <c r="A547" s="40"/>
      <c r="B547" s="46"/>
      <c r="C547" s="310" t="s">
        <v>19</v>
      </c>
      <c r="D547" s="310" t="s">
        <v>1594</v>
      </c>
      <c r="E547" s="19" t="s">
        <v>19</v>
      </c>
      <c r="F547" s="311">
        <v>0</v>
      </c>
      <c r="G547" s="40"/>
      <c r="H547" s="46"/>
    </row>
    <row r="548" s="2" customFormat="1" ht="16.8" customHeight="1">
      <c r="A548" s="40"/>
      <c r="B548" s="46"/>
      <c r="C548" s="310" t="s">
        <v>19</v>
      </c>
      <c r="D548" s="310" t="s">
        <v>1595</v>
      </c>
      <c r="E548" s="19" t="s">
        <v>19</v>
      </c>
      <c r="F548" s="311">
        <v>26.628</v>
      </c>
      <c r="G548" s="40"/>
      <c r="H548" s="46"/>
    </row>
    <row r="549" s="2" customFormat="1" ht="16.8" customHeight="1">
      <c r="A549" s="40"/>
      <c r="B549" s="46"/>
      <c r="C549" s="310" t="s">
        <v>1469</v>
      </c>
      <c r="D549" s="310" t="s">
        <v>236</v>
      </c>
      <c r="E549" s="19" t="s">
        <v>19</v>
      </c>
      <c r="F549" s="311">
        <v>74.808999999999998</v>
      </c>
      <c r="G549" s="40"/>
      <c r="H549" s="46"/>
    </row>
    <row r="550" s="2" customFormat="1" ht="16.8" customHeight="1">
      <c r="A550" s="40"/>
      <c r="B550" s="46"/>
      <c r="C550" s="312" t="s">
        <v>3697</v>
      </c>
      <c r="D550" s="40"/>
      <c r="E550" s="40"/>
      <c r="F550" s="40"/>
      <c r="G550" s="40"/>
      <c r="H550" s="46"/>
    </row>
    <row r="551" s="2" customFormat="1" ht="16.8" customHeight="1">
      <c r="A551" s="40"/>
      <c r="B551" s="46"/>
      <c r="C551" s="310" t="s">
        <v>1583</v>
      </c>
      <c r="D551" s="310" t="s">
        <v>1584</v>
      </c>
      <c r="E551" s="19" t="s">
        <v>152</v>
      </c>
      <c r="F551" s="311">
        <v>74.808999999999998</v>
      </c>
      <c r="G551" s="40"/>
      <c r="H551" s="46"/>
    </row>
    <row r="552" s="2" customFormat="1" ht="16.8" customHeight="1">
      <c r="A552" s="40"/>
      <c r="B552" s="46"/>
      <c r="C552" s="310" t="s">
        <v>1608</v>
      </c>
      <c r="D552" s="310" t="s">
        <v>1609</v>
      </c>
      <c r="E552" s="19" t="s">
        <v>152</v>
      </c>
      <c r="F552" s="311">
        <v>74.808999999999998</v>
      </c>
      <c r="G552" s="40"/>
      <c r="H552" s="46"/>
    </row>
    <row r="553" s="2" customFormat="1" ht="16.8" customHeight="1">
      <c r="A553" s="40"/>
      <c r="B553" s="46"/>
      <c r="C553" s="306" t="s">
        <v>1061</v>
      </c>
      <c r="D553" s="307" t="s">
        <v>1062</v>
      </c>
      <c r="E553" s="308" t="s">
        <v>148</v>
      </c>
      <c r="F553" s="309">
        <v>540.94000000000005</v>
      </c>
      <c r="G553" s="40"/>
      <c r="H553" s="46"/>
    </row>
    <row r="554" s="2" customFormat="1" ht="16.8" customHeight="1">
      <c r="A554" s="40"/>
      <c r="B554" s="46"/>
      <c r="C554" s="310" t="s">
        <v>19</v>
      </c>
      <c r="D554" s="310" t="s">
        <v>1103</v>
      </c>
      <c r="E554" s="19" t="s">
        <v>19</v>
      </c>
      <c r="F554" s="311">
        <v>0</v>
      </c>
      <c r="G554" s="40"/>
      <c r="H554" s="46"/>
    </row>
    <row r="555" s="2" customFormat="1" ht="16.8" customHeight="1">
      <c r="A555" s="40"/>
      <c r="B555" s="46"/>
      <c r="C555" s="310" t="s">
        <v>19</v>
      </c>
      <c r="D555" s="310" t="s">
        <v>1486</v>
      </c>
      <c r="E555" s="19" t="s">
        <v>19</v>
      </c>
      <c r="F555" s="311">
        <v>45.57</v>
      </c>
      <c r="G555" s="40"/>
      <c r="H555" s="46"/>
    </row>
    <row r="556" s="2" customFormat="1" ht="16.8" customHeight="1">
      <c r="A556" s="40"/>
      <c r="B556" s="46"/>
      <c r="C556" s="310" t="s">
        <v>19</v>
      </c>
      <c r="D556" s="310" t="s">
        <v>1487</v>
      </c>
      <c r="E556" s="19" t="s">
        <v>19</v>
      </c>
      <c r="F556" s="311">
        <v>12.630000000000001</v>
      </c>
      <c r="G556" s="40"/>
      <c r="H556" s="46"/>
    </row>
    <row r="557" s="2" customFormat="1" ht="16.8" customHeight="1">
      <c r="A557" s="40"/>
      <c r="B557" s="46"/>
      <c r="C557" s="310" t="s">
        <v>19</v>
      </c>
      <c r="D557" s="310" t="s">
        <v>1488</v>
      </c>
      <c r="E557" s="19" t="s">
        <v>19</v>
      </c>
      <c r="F557" s="311">
        <v>0.75</v>
      </c>
      <c r="G557" s="40"/>
      <c r="H557" s="46"/>
    </row>
    <row r="558" s="2" customFormat="1" ht="16.8" customHeight="1">
      <c r="A558" s="40"/>
      <c r="B558" s="46"/>
      <c r="C558" s="310" t="s">
        <v>19</v>
      </c>
      <c r="D558" s="310" t="s">
        <v>1489</v>
      </c>
      <c r="E558" s="19" t="s">
        <v>19</v>
      </c>
      <c r="F558" s="311">
        <v>41.549999999999997</v>
      </c>
      <c r="G558" s="40"/>
      <c r="H558" s="46"/>
    </row>
    <row r="559" s="2" customFormat="1" ht="16.8" customHeight="1">
      <c r="A559" s="40"/>
      <c r="B559" s="46"/>
      <c r="C559" s="310" t="s">
        <v>19</v>
      </c>
      <c r="D559" s="310" t="s">
        <v>1490</v>
      </c>
      <c r="E559" s="19" t="s">
        <v>19</v>
      </c>
      <c r="F559" s="311">
        <v>43.829999999999998</v>
      </c>
      <c r="G559" s="40"/>
      <c r="H559" s="46"/>
    </row>
    <row r="560" s="2" customFormat="1" ht="16.8" customHeight="1">
      <c r="A560" s="40"/>
      <c r="B560" s="46"/>
      <c r="C560" s="310" t="s">
        <v>19</v>
      </c>
      <c r="D560" s="310" t="s">
        <v>1491</v>
      </c>
      <c r="E560" s="19" t="s">
        <v>19</v>
      </c>
      <c r="F560" s="311">
        <v>2.0600000000000001</v>
      </c>
      <c r="G560" s="40"/>
      <c r="H560" s="46"/>
    </row>
    <row r="561" s="2" customFormat="1" ht="16.8" customHeight="1">
      <c r="A561" s="40"/>
      <c r="B561" s="46"/>
      <c r="C561" s="310" t="s">
        <v>19</v>
      </c>
      <c r="D561" s="310" t="s">
        <v>1492</v>
      </c>
      <c r="E561" s="19" t="s">
        <v>19</v>
      </c>
      <c r="F561" s="311">
        <v>26.440000000000001</v>
      </c>
      <c r="G561" s="40"/>
      <c r="H561" s="46"/>
    </row>
    <row r="562" s="2" customFormat="1" ht="16.8" customHeight="1">
      <c r="A562" s="40"/>
      <c r="B562" s="46"/>
      <c r="C562" s="310" t="s">
        <v>19</v>
      </c>
      <c r="D562" s="310" t="s">
        <v>1493</v>
      </c>
      <c r="E562" s="19" t="s">
        <v>19</v>
      </c>
      <c r="F562" s="311">
        <v>43.600000000000001</v>
      </c>
      <c r="G562" s="40"/>
      <c r="H562" s="46"/>
    </row>
    <row r="563" s="2" customFormat="1" ht="16.8" customHeight="1">
      <c r="A563" s="40"/>
      <c r="B563" s="46"/>
      <c r="C563" s="310" t="s">
        <v>19</v>
      </c>
      <c r="D563" s="310" t="s">
        <v>1494</v>
      </c>
      <c r="E563" s="19" t="s">
        <v>19</v>
      </c>
      <c r="F563" s="311">
        <v>54.350000000000001</v>
      </c>
      <c r="G563" s="40"/>
      <c r="H563" s="46"/>
    </row>
    <row r="564" s="2" customFormat="1" ht="16.8" customHeight="1">
      <c r="A564" s="40"/>
      <c r="B564" s="46"/>
      <c r="C564" s="310" t="s">
        <v>19</v>
      </c>
      <c r="D564" s="310" t="s">
        <v>1495</v>
      </c>
      <c r="E564" s="19" t="s">
        <v>19</v>
      </c>
      <c r="F564" s="311">
        <v>3.5699999999999998</v>
      </c>
      <c r="G564" s="40"/>
      <c r="H564" s="46"/>
    </row>
    <row r="565" s="2" customFormat="1" ht="16.8" customHeight="1">
      <c r="A565" s="40"/>
      <c r="B565" s="46"/>
      <c r="C565" s="310" t="s">
        <v>19</v>
      </c>
      <c r="D565" s="310" t="s">
        <v>1496</v>
      </c>
      <c r="E565" s="19" t="s">
        <v>19</v>
      </c>
      <c r="F565" s="311">
        <v>10.960000000000001</v>
      </c>
      <c r="G565" s="40"/>
      <c r="H565" s="46"/>
    </row>
    <row r="566" s="2" customFormat="1" ht="16.8" customHeight="1">
      <c r="A566" s="40"/>
      <c r="B566" s="46"/>
      <c r="C566" s="310" t="s">
        <v>19</v>
      </c>
      <c r="D566" s="310" t="s">
        <v>1497</v>
      </c>
      <c r="E566" s="19" t="s">
        <v>19</v>
      </c>
      <c r="F566" s="311">
        <v>13.42</v>
      </c>
      <c r="G566" s="40"/>
      <c r="H566" s="46"/>
    </row>
    <row r="567" s="2" customFormat="1" ht="16.8" customHeight="1">
      <c r="A567" s="40"/>
      <c r="B567" s="46"/>
      <c r="C567" s="310" t="s">
        <v>19</v>
      </c>
      <c r="D567" s="310" t="s">
        <v>1498</v>
      </c>
      <c r="E567" s="19" t="s">
        <v>19</v>
      </c>
      <c r="F567" s="311">
        <v>4.3099999999999996</v>
      </c>
      <c r="G567" s="40"/>
      <c r="H567" s="46"/>
    </row>
    <row r="568" s="2" customFormat="1" ht="16.8" customHeight="1">
      <c r="A568" s="40"/>
      <c r="B568" s="46"/>
      <c r="C568" s="310" t="s">
        <v>19</v>
      </c>
      <c r="D568" s="310" t="s">
        <v>1499</v>
      </c>
      <c r="E568" s="19" t="s">
        <v>19</v>
      </c>
      <c r="F568" s="311">
        <v>6.7599999999999998</v>
      </c>
      <c r="G568" s="40"/>
      <c r="H568" s="46"/>
    </row>
    <row r="569" s="2" customFormat="1" ht="16.8" customHeight="1">
      <c r="A569" s="40"/>
      <c r="B569" s="46"/>
      <c r="C569" s="310" t="s">
        <v>19</v>
      </c>
      <c r="D569" s="310" t="s">
        <v>1500</v>
      </c>
      <c r="E569" s="19" t="s">
        <v>19</v>
      </c>
      <c r="F569" s="311">
        <v>6.0099999999999998</v>
      </c>
      <c r="G569" s="40"/>
      <c r="H569" s="46"/>
    </row>
    <row r="570" s="2" customFormat="1" ht="16.8" customHeight="1">
      <c r="A570" s="40"/>
      <c r="B570" s="46"/>
      <c r="C570" s="310" t="s">
        <v>19</v>
      </c>
      <c r="D570" s="310" t="s">
        <v>1501</v>
      </c>
      <c r="E570" s="19" t="s">
        <v>19</v>
      </c>
      <c r="F570" s="311">
        <v>5.6399999999999997</v>
      </c>
      <c r="G570" s="40"/>
      <c r="H570" s="46"/>
    </row>
    <row r="571" s="2" customFormat="1" ht="16.8" customHeight="1">
      <c r="A571" s="40"/>
      <c r="B571" s="46"/>
      <c r="C571" s="310" t="s">
        <v>19</v>
      </c>
      <c r="D571" s="310" t="s">
        <v>1502</v>
      </c>
      <c r="E571" s="19" t="s">
        <v>19</v>
      </c>
      <c r="F571" s="311">
        <v>11.68</v>
      </c>
      <c r="G571" s="40"/>
      <c r="H571" s="46"/>
    </row>
    <row r="572" s="2" customFormat="1" ht="16.8" customHeight="1">
      <c r="A572" s="40"/>
      <c r="B572" s="46"/>
      <c r="C572" s="310" t="s">
        <v>19</v>
      </c>
      <c r="D572" s="310" t="s">
        <v>1503</v>
      </c>
      <c r="E572" s="19" t="s">
        <v>19</v>
      </c>
      <c r="F572" s="311">
        <v>6.0499999999999998</v>
      </c>
      <c r="G572" s="40"/>
      <c r="H572" s="46"/>
    </row>
    <row r="573" s="2" customFormat="1" ht="16.8" customHeight="1">
      <c r="A573" s="40"/>
      <c r="B573" s="46"/>
      <c r="C573" s="310" t="s">
        <v>19</v>
      </c>
      <c r="D573" s="310" t="s">
        <v>1504</v>
      </c>
      <c r="E573" s="19" t="s">
        <v>19</v>
      </c>
      <c r="F573" s="311">
        <v>13.119999999999999</v>
      </c>
      <c r="G573" s="40"/>
      <c r="H573" s="46"/>
    </row>
    <row r="574" s="2" customFormat="1" ht="16.8" customHeight="1">
      <c r="A574" s="40"/>
      <c r="B574" s="46"/>
      <c r="C574" s="310" t="s">
        <v>19</v>
      </c>
      <c r="D574" s="310" t="s">
        <v>1505</v>
      </c>
      <c r="E574" s="19" t="s">
        <v>19</v>
      </c>
      <c r="F574" s="311">
        <v>2.02</v>
      </c>
      <c r="G574" s="40"/>
      <c r="H574" s="46"/>
    </row>
    <row r="575" s="2" customFormat="1" ht="16.8" customHeight="1">
      <c r="A575" s="40"/>
      <c r="B575" s="46"/>
      <c r="C575" s="310" t="s">
        <v>19</v>
      </c>
      <c r="D575" s="310" t="s">
        <v>1506</v>
      </c>
      <c r="E575" s="19" t="s">
        <v>19</v>
      </c>
      <c r="F575" s="311">
        <v>2.48</v>
      </c>
      <c r="G575" s="40"/>
      <c r="H575" s="46"/>
    </row>
    <row r="576" s="2" customFormat="1" ht="16.8" customHeight="1">
      <c r="A576" s="40"/>
      <c r="B576" s="46"/>
      <c r="C576" s="310" t="s">
        <v>19</v>
      </c>
      <c r="D576" s="310" t="s">
        <v>1506</v>
      </c>
      <c r="E576" s="19" t="s">
        <v>19</v>
      </c>
      <c r="F576" s="311">
        <v>2.48</v>
      </c>
      <c r="G576" s="40"/>
      <c r="H576" s="46"/>
    </row>
    <row r="577" s="2" customFormat="1" ht="16.8" customHeight="1">
      <c r="A577" s="40"/>
      <c r="B577" s="46"/>
      <c r="C577" s="310" t="s">
        <v>19</v>
      </c>
      <c r="D577" s="310" t="s">
        <v>1507</v>
      </c>
      <c r="E577" s="19" t="s">
        <v>19</v>
      </c>
      <c r="F577" s="311">
        <v>15.42</v>
      </c>
      <c r="G577" s="40"/>
      <c r="H577" s="46"/>
    </row>
    <row r="578" s="2" customFormat="1" ht="16.8" customHeight="1">
      <c r="A578" s="40"/>
      <c r="B578" s="46"/>
      <c r="C578" s="310" t="s">
        <v>19</v>
      </c>
      <c r="D578" s="310" t="s">
        <v>1508</v>
      </c>
      <c r="E578" s="19" t="s">
        <v>19</v>
      </c>
      <c r="F578" s="311">
        <v>11.109999999999999</v>
      </c>
      <c r="G578" s="40"/>
      <c r="H578" s="46"/>
    </row>
    <row r="579" s="2" customFormat="1" ht="16.8" customHeight="1">
      <c r="A579" s="40"/>
      <c r="B579" s="46"/>
      <c r="C579" s="310" t="s">
        <v>19</v>
      </c>
      <c r="D579" s="310" t="s">
        <v>1509</v>
      </c>
      <c r="E579" s="19" t="s">
        <v>19</v>
      </c>
      <c r="F579" s="311">
        <v>5.6299999999999999</v>
      </c>
      <c r="G579" s="40"/>
      <c r="H579" s="46"/>
    </row>
    <row r="580" s="2" customFormat="1" ht="16.8" customHeight="1">
      <c r="A580" s="40"/>
      <c r="B580" s="46"/>
      <c r="C580" s="310" t="s">
        <v>19</v>
      </c>
      <c r="D580" s="310" t="s">
        <v>1510</v>
      </c>
      <c r="E580" s="19" t="s">
        <v>19</v>
      </c>
      <c r="F580" s="311">
        <v>10.060000000000001</v>
      </c>
      <c r="G580" s="40"/>
      <c r="H580" s="46"/>
    </row>
    <row r="581" s="2" customFormat="1" ht="16.8" customHeight="1">
      <c r="A581" s="40"/>
      <c r="B581" s="46"/>
      <c r="C581" s="310" t="s">
        <v>19</v>
      </c>
      <c r="D581" s="310" t="s">
        <v>1511</v>
      </c>
      <c r="E581" s="19" t="s">
        <v>19</v>
      </c>
      <c r="F581" s="311">
        <v>6.2999999999999998</v>
      </c>
      <c r="G581" s="40"/>
      <c r="H581" s="46"/>
    </row>
    <row r="582" s="2" customFormat="1" ht="16.8" customHeight="1">
      <c r="A582" s="40"/>
      <c r="B582" s="46"/>
      <c r="C582" s="310" t="s">
        <v>19</v>
      </c>
      <c r="D582" s="310" t="s">
        <v>1512</v>
      </c>
      <c r="E582" s="19" t="s">
        <v>19</v>
      </c>
      <c r="F582" s="311">
        <v>22.68</v>
      </c>
      <c r="G582" s="40"/>
      <c r="H582" s="46"/>
    </row>
    <row r="583" s="2" customFormat="1" ht="16.8" customHeight="1">
      <c r="A583" s="40"/>
      <c r="B583" s="46"/>
      <c r="C583" s="310" t="s">
        <v>19</v>
      </c>
      <c r="D583" s="310" t="s">
        <v>1513</v>
      </c>
      <c r="E583" s="19" t="s">
        <v>19</v>
      </c>
      <c r="F583" s="311">
        <v>1.3700000000000001</v>
      </c>
      <c r="G583" s="40"/>
      <c r="H583" s="46"/>
    </row>
    <row r="584" s="2" customFormat="1" ht="16.8" customHeight="1">
      <c r="A584" s="40"/>
      <c r="B584" s="46"/>
      <c r="C584" s="310" t="s">
        <v>19</v>
      </c>
      <c r="D584" s="310" t="s">
        <v>1514</v>
      </c>
      <c r="E584" s="19" t="s">
        <v>19</v>
      </c>
      <c r="F584" s="311">
        <v>3.0600000000000001</v>
      </c>
      <c r="G584" s="40"/>
      <c r="H584" s="46"/>
    </row>
    <row r="585" s="2" customFormat="1" ht="16.8" customHeight="1">
      <c r="A585" s="40"/>
      <c r="B585" s="46"/>
      <c r="C585" s="310" t="s">
        <v>19</v>
      </c>
      <c r="D585" s="310" t="s">
        <v>1515</v>
      </c>
      <c r="E585" s="19" t="s">
        <v>19</v>
      </c>
      <c r="F585" s="311">
        <v>8.8900000000000006</v>
      </c>
      <c r="G585" s="40"/>
      <c r="H585" s="46"/>
    </row>
    <row r="586" s="2" customFormat="1" ht="16.8" customHeight="1">
      <c r="A586" s="40"/>
      <c r="B586" s="46"/>
      <c r="C586" s="310" t="s">
        <v>19</v>
      </c>
      <c r="D586" s="310" t="s">
        <v>1516</v>
      </c>
      <c r="E586" s="19" t="s">
        <v>19</v>
      </c>
      <c r="F586" s="311">
        <v>3.6299999999999999</v>
      </c>
      <c r="G586" s="40"/>
      <c r="H586" s="46"/>
    </row>
    <row r="587" s="2" customFormat="1" ht="16.8" customHeight="1">
      <c r="A587" s="40"/>
      <c r="B587" s="46"/>
      <c r="C587" s="310" t="s">
        <v>19</v>
      </c>
      <c r="D587" s="310" t="s">
        <v>1517</v>
      </c>
      <c r="E587" s="19" t="s">
        <v>19</v>
      </c>
      <c r="F587" s="311">
        <v>9.2300000000000004</v>
      </c>
      <c r="G587" s="40"/>
      <c r="H587" s="46"/>
    </row>
    <row r="588" s="2" customFormat="1" ht="16.8" customHeight="1">
      <c r="A588" s="40"/>
      <c r="B588" s="46"/>
      <c r="C588" s="310" t="s">
        <v>19</v>
      </c>
      <c r="D588" s="310" t="s">
        <v>1518</v>
      </c>
      <c r="E588" s="19" t="s">
        <v>19</v>
      </c>
      <c r="F588" s="311">
        <v>14.800000000000001</v>
      </c>
      <c r="G588" s="40"/>
      <c r="H588" s="46"/>
    </row>
    <row r="589" s="2" customFormat="1" ht="16.8" customHeight="1">
      <c r="A589" s="40"/>
      <c r="B589" s="46"/>
      <c r="C589" s="310" t="s">
        <v>19</v>
      </c>
      <c r="D589" s="310" t="s">
        <v>1519</v>
      </c>
      <c r="E589" s="19" t="s">
        <v>19</v>
      </c>
      <c r="F589" s="311">
        <v>18.350000000000001</v>
      </c>
      <c r="G589" s="40"/>
      <c r="H589" s="46"/>
    </row>
    <row r="590" s="2" customFormat="1" ht="16.8" customHeight="1">
      <c r="A590" s="40"/>
      <c r="B590" s="46"/>
      <c r="C590" s="310" t="s">
        <v>19</v>
      </c>
      <c r="D590" s="310" t="s">
        <v>1520</v>
      </c>
      <c r="E590" s="19" t="s">
        <v>19</v>
      </c>
      <c r="F590" s="311">
        <v>21.969999999999999</v>
      </c>
      <c r="G590" s="40"/>
      <c r="H590" s="46"/>
    </row>
    <row r="591" s="2" customFormat="1" ht="16.8" customHeight="1">
      <c r="A591" s="40"/>
      <c r="B591" s="46"/>
      <c r="C591" s="310" t="s">
        <v>19</v>
      </c>
      <c r="D591" s="310" t="s">
        <v>1521</v>
      </c>
      <c r="E591" s="19" t="s">
        <v>19</v>
      </c>
      <c r="F591" s="311">
        <v>7.0999999999999996</v>
      </c>
      <c r="G591" s="40"/>
      <c r="H591" s="46"/>
    </row>
    <row r="592" s="2" customFormat="1" ht="16.8" customHeight="1">
      <c r="A592" s="40"/>
      <c r="B592" s="46"/>
      <c r="C592" s="310" t="s">
        <v>19</v>
      </c>
      <c r="D592" s="310" t="s">
        <v>1522</v>
      </c>
      <c r="E592" s="19" t="s">
        <v>19</v>
      </c>
      <c r="F592" s="311">
        <v>16.879999999999999</v>
      </c>
      <c r="G592" s="40"/>
      <c r="H592" s="46"/>
    </row>
    <row r="593" s="2" customFormat="1" ht="16.8" customHeight="1">
      <c r="A593" s="40"/>
      <c r="B593" s="46"/>
      <c r="C593" s="310" t="s">
        <v>19</v>
      </c>
      <c r="D593" s="310" t="s">
        <v>1523</v>
      </c>
      <c r="E593" s="19" t="s">
        <v>19</v>
      </c>
      <c r="F593" s="311">
        <v>5.1799999999999997</v>
      </c>
      <c r="G593" s="40"/>
      <c r="H593" s="46"/>
    </row>
    <row r="594" s="2" customFormat="1" ht="16.8" customHeight="1">
      <c r="A594" s="40"/>
      <c r="B594" s="46"/>
      <c r="C594" s="310" t="s">
        <v>1061</v>
      </c>
      <c r="D594" s="310" t="s">
        <v>236</v>
      </c>
      <c r="E594" s="19" t="s">
        <v>19</v>
      </c>
      <c r="F594" s="311">
        <v>540.94000000000005</v>
      </c>
      <c r="G594" s="40"/>
      <c r="H594" s="46"/>
    </row>
    <row r="595" s="2" customFormat="1" ht="16.8" customHeight="1">
      <c r="A595" s="40"/>
      <c r="B595" s="46"/>
      <c r="C595" s="312" t="s">
        <v>3697</v>
      </c>
      <c r="D595" s="40"/>
      <c r="E595" s="40"/>
      <c r="F595" s="40"/>
      <c r="G595" s="40"/>
      <c r="H595" s="46"/>
    </row>
    <row r="596" s="2" customFormat="1" ht="16.8" customHeight="1">
      <c r="A596" s="40"/>
      <c r="B596" s="46"/>
      <c r="C596" s="310" t="s">
        <v>1108</v>
      </c>
      <c r="D596" s="310" t="s">
        <v>1109</v>
      </c>
      <c r="E596" s="19" t="s">
        <v>148</v>
      </c>
      <c r="F596" s="311">
        <v>540.94000000000005</v>
      </c>
      <c r="G596" s="40"/>
      <c r="H596" s="46"/>
    </row>
    <row r="597" s="2" customFormat="1" ht="16.8" customHeight="1">
      <c r="A597" s="40"/>
      <c r="B597" s="46"/>
      <c r="C597" s="310" t="s">
        <v>1171</v>
      </c>
      <c r="D597" s="310" t="s">
        <v>1172</v>
      </c>
      <c r="E597" s="19" t="s">
        <v>182</v>
      </c>
      <c r="F597" s="311">
        <v>83.846000000000004</v>
      </c>
      <c r="G597" s="40"/>
      <c r="H597" s="46"/>
    </row>
    <row r="598" s="2" customFormat="1" ht="16.8" customHeight="1">
      <c r="A598" s="40"/>
      <c r="B598" s="46"/>
      <c r="C598" s="306" t="s">
        <v>1457</v>
      </c>
      <c r="D598" s="307" t="s">
        <v>1458</v>
      </c>
      <c r="E598" s="308" t="s">
        <v>152</v>
      </c>
      <c r="F598" s="309">
        <v>61.299999999999997</v>
      </c>
      <c r="G598" s="40"/>
      <c r="H598" s="46"/>
    </row>
    <row r="599" s="2" customFormat="1" ht="16.8" customHeight="1">
      <c r="A599" s="40"/>
      <c r="B599" s="46"/>
      <c r="C599" s="310" t="s">
        <v>19</v>
      </c>
      <c r="D599" s="310" t="s">
        <v>1103</v>
      </c>
      <c r="E599" s="19" t="s">
        <v>19</v>
      </c>
      <c r="F599" s="311">
        <v>0</v>
      </c>
      <c r="G599" s="40"/>
      <c r="H599" s="46"/>
    </row>
    <row r="600" s="2" customFormat="1" ht="16.8" customHeight="1">
      <c r="A600" s="40"/>
      <c r="B600" s="46"/>
      <c r="C600" s="310" t="s">
        <v>19</v>
      </c>
      <c r="D600" s="310" t="s">
        <v>2209</v>
      </c>
      <c r="E600" s="19" t="s">
        <v>19</v>
      </c>
      <c r="F600" s="311">
        <v>13.1</v>
      </c>
      <c r="G600" s="40"/>
      <c r="H600" s="46"/>
    </row>
    <row r="601" s="2" customFormat="1" ht="16.8" customHeight="1">
      <c r="A601" s="40"/>
      <c r="B601" s="46"/>
      <c r="C601" s="310" t="s">
        <v>19</v>
      </c>
      <c r="D601" s="310" t="s">
        <v>2210</v>
      </c>
      <c r="E601" s="19" t="s">
        <v>19</v>
      </c>
      <c r="F601" s="311">
        <v>21.399999999999999</v>
      </c>
      <c r="G601" s="40"/>
      <c r="H601" s="46"/>
    </row>
    <row r="602" s="2" customFormat="1" ht="16.8" customHeight="1">
      <c r="A602" s="40"/>
      <c r="B602" s="46"/>
      <c r="C602" s="310" t="s">
        <v>19</v>
      </c>
      <c r="D602" s="310" t="s">
        <v>2211</v>
      </c>
      <c r="E602" s="19" t="s">
        <v>19</v>
      </c>
      <c r="F602" s="311">
        <v>26.800000000000001</v>
      </c>
      <c r="G602" s="40"/>
      <c r="H602" s="46"/>
    </row>
    <row r="603" s="2" customFormat="1" ht="16.8" customHeight="1">
      <c r="A603" s="40"/>
      <c r="B603" s="46"/>
      <c r="C603" s="310" t="s">
        <v>1457</v>
      </c>
      <c r="D603" s="310" t="s">
        <v>236</v>
      </c>
      <c r="E603" s="19" t="s">
        <v>19</v>
      </c>
      <c r="F603" s="311">
        <v>61.299999999999997</v>
      </c>
      <c r="G603" s="40"/>
      <c r="H603" s="46"/>
    </row>
    <row r="604" s="2" customFormat="1" ht="16.8" customHeight="1">
      <c r="A604" s="40"/>
      <c r="B604" s="46"/>
      <c r="C604" s="312" t="s">
        <v>3697</v>
      </c>
      <c r="D604" s="40"/>
      <c r="E604" s="40"/>
      <c r="F604" s="40"/>
      <c r="G604" s="40"/>
      <c r="H604" s="46"/>
    </row>
    <row r="605" s="2" customFormat="1" ht="16.8" customHeight="1">
      <c r="A605" s="40"/>
      <c r="B605" s="46"/>
      <c r="C605" s="310" t="s">
        <v>2204</v>
      </c>
      <c r="D605" s="310" t="s">
        <v>2205</v>
      </c>
      <c r="E605" s="19" t="s">
        <v>152</v>
      </c>
      <c r="F605" s="311">
        <v>61.299999999999997</v>
      </c>
      <c r="G605" s="40"/>
      <c r="H605" s="46"/>
    </row>
    <row r="606" s="2" customFormat="1" ht="16.8" customHeight="1">
      <c r="A606" s="40"/>
      <c r="B606" s="46"/>
      <c r="C606" s="310" t="s">
        <v>2213</v>
      </c>
      <c r="D606" s="310" t="s">
        <v>2214</v>
      </c>
      <c r="E606" s="19" t="s">
        <v>152</v>
      </c>
      <c r="F606" s="311">
        <v>70.495000000000005</v>
      </c>
      <c r="G606" s="40"/>
      <c r="H606" s="46"/>
    </row>
    <row r="607" s="2" customFormat="1" ht="16.8" customHeight="1">
      <c r="A607" s="40"/>
      <c r="B607" s="46"/>
      <c r="C607" s="306" t="s">
        <v>2236</v>
      </c>
      <c r="D607" s="307" t="s">
        <v>3708</v>
      </c>
      <c r="E607" s="308" t="s">
        <v>152</v>
      </c>
      <c r="F607" s="309">
        <v>160.38200000000001</v>
      </c>
      <c r="G607" s="40"/>
      <c r="H607" s="46"/>
    </row>
    <row r="608" s="2" customFormat="1" ht="16.8" customHeight="1">
      <c r="A608" s="40"/>
      <c r="B608" s="46"/>
      <c r="C608" s="310" t="s">
        <v>19</v>
      </c>
      <c r="D608" s="310" t="s">
        <v>1103</v>
      </c>
      <c r="E608" s="19" t="s">
        <v>19</v>
      </c>
      <c r="F608" s="311">
        <v>0</v>
      </c>
      <c r="G608" s="40"/>
      <c r="H608" s="46"/>
    </row>
    <row r="609" s="2" customFormat="1" ht="16.8" customHeight="1">
      <c r="A609" s="40"/>
      <c r="B609" s="46"/>
      <c r="C609" s="310" t="s">
        <v>19</v>
      </c>
      <c r="D609" s="310" t="s">
        <v>2230</v>
      </c>
      <c r="E609" s="19" t="s">
        <v>19</v>
      </c>
      <c r="F609" s="311">
        <v>0</v>
      </c>
      <c r="G609" s="40"/>
      <c r="H609" s="46"/>
    </row>
    <row r="610" s="2" customFormat="1" ht="16.8" customHeight="1">
      <c r="A610" s="40"/>
      <c r="B610" s="46"/>
      <c r="C610" s="310" t="s">
        <v>19</v>
      </c>
      <c r="D610" s="310" t="s">
        <v>2231</v>
      </c>
      <c r="E610" s="19" t="s">
        <v>19</v>
      </c>
      <c r="F610" s="311">
        <v>40.972000000000001</v>
      </c>
      <c r="G610" s="40"/>
      <c r="H610" s="46"/>
    </row>
    <row r="611" s="2" customFormat="1" ht="16.8" customHeight="1">
      <c r="A611" s="40"/>
      <c r="B611" s="46"/>
      <c r="C611" s="310" t="s">
        <v>19</v>
      </c>
      <c r="D611" s="310" t="s">
        <v>2232</v>
      </c>
      <c r="E611" s="19" t="s">
        <v>19</v>
      </c>
      <c r="F611" s="311">
        <v>58.710000000000001</v>
      </c>
      <c r="G611" s="40"/>
      <c r="H611" s="46"/>
    </row>
    <row r="612" s="2" customFormat="1" ht="16.8" customHeight="1">
      <c r="A612" s="40"/>
      <c r="B612" s="46"/>
      <c r="C612" s="310" t="s">
        <v>19</v>
      </c>
      <c r="D612" s="310" t="s">
        <v>2233</v>
      </c>
      <c r="E612" s="19" t="s">
        <v>19</v>
      </c>
      <c r="F612" s="311">
        <v>31.5</v>
      </c>
      <c r="G612" s="40"/>
      <c r="H612" s="46"/>
    </row>
    <row r="613" s="2" customFormat="1" ht="16.8" customHeight="1">
      <c r="A613" s="40"/>
      <c r="B613" s="46"/>
      <c r="C613" s="310" t="s">
        <v>19</v>
      </c>
      <c r="D613" s="310" t="s">
        <v>2234</v>
      </c>
      <c r="E613" s="19" t="s">
        <v>19</v>
      </c>
      <c r="F613" s="311">
        <v>0</v>
      </c>
      <c r="G613" s="40"/>
      <c r="H613" s="46"/>
    </row>
    <row r="614" s="2" customFormat="1" ht="16.8" customHeight="1">
      <c r="A614" s="40"/>
      <c r="B614" s="46"/>
      <c r="C614" s="310" t="s">
        <v>19</v>
      </c>
      <c r="D614" s="310" t="s">
        <v>2235</v>
      </c>
      <c r="E614" s="19" t="s">
        <v>19</v>
      </c>
      <c r="F614" s="311">
        <v>29.199999999999999</v>
      </c>
      <c r="G614" s="40"/>
      <c r="H614" s="46"/>
    </row>
    <row r="615" s="2" customFormat="1" ht="16.8" customHeight="1">
      <c r="A615" s="40"/>
      <c r="B615" s="46"/>
      <c r="C615" s="310" t="s">
        <v>2236</v>
      </c>
      <c r="D615" s="310" t="s">
        <v>236</v>
      </c>
      <c r="E615" s="19" t="s">
        <v>19</v>
      </c>
      <c r="F615" s="311">
        <v>160.38200000000001</v>
      </c>
      <c r="G615" s="40"/>
      <c r="H615" s="46"/>
    </row>
    <row r="616" s="2" customFormat="1" ht="16.8" customHeight="1">
      <c r="A616" s="40"/>
      <c r="B616" s="46"/>
      <c r="C616" s="306" t="s">
        <v>1460</v>
      </c>
      <c r="D616" s="307" t="s">
        <v>1461</v>
      </c>
      <c r="E616" s="308" t="s">
        <v>158</v>
      </c>
      <c r="F616" s="309">
        <v>19.800000000000001</v>
      </c>
      <c r="G616" s="40"/>
      <c r="H616" s="46"/>
    </row>
    <row r="617" s="2" customFormat="1" ht="16.8" customHeight="1">
      <c r="A617" s="40"/>
      <c r="B617" s="46"/>
      <c r="C617" s="310" t="s">
        <v>19</v>
      </c>
      <c r="D617" s="310" t="s">
        <v>1103</v>
      </c>
      <c r="E617" s="19" t="s">
        <v>19</v>
      </c>
      <c r="F617" s="311">
        <v>0</v>
      </c>
      <c r="G617" s="40"/>
      <c r="H617" s="46"/>
    </row>
    <row r="618" s="2" customFormat="1" ht="16.8" customHeight="1">
      <c r="A618" s="40"/>
      <c r="B618" s="46"/>
      <c r="C618" s="310" t="s">
        <v>19</v>
      </c>
      <c r="D618" s="310" t="s">
        <v>1462</v>
      </c>
      <c r="E618" s="19" t="s">
        <v>19</v>
      </c>
      <c r="F618" s="311">
        <v>19.800000000000001</v>
      </c>
      <c r="G618" s="40"/>
      <c r="H618" s="46"/>
    </row>
    <row r="619" s="2" customFormat="1" ht="16.8" customHeight="1">
      <c r="A619" s="40"/>
      <c r="B619" s="46"/>
      <c r="C619" s="310" t="s">
        <v>1460</v>
      </c>
      <c r="D619" s="310" t="s">
        <v>236</v>
      </c>
      <c r="E619" s="19" t="s">
        <v>19</v>
      </c>
      <c r="F619" s="311">
        <v>19.800000000000001</v>
      </c>
      <c r="G619" s="40"/>
      <c r="H619" s="46"/>
    </row>
    <row r="620" s="2" customFormat="1" ht="16.8" customHeight="1">
      <c r="A620" s="40"/>
      <c r="B620" s="46"/>
      <c r="C620" s="312" t="s">
        <v>3697</v>
      </c>
      <c r="D620" s="40"/>
      <c r="E620" s="40"/>
      <c r="F620" s="40"/>
      <c r="G620" s="40"/>
      <c r="H620" s="46"/>
    </row>
    <row r="621" s="2" customFormat="1" ht="16.8" customHeight="1">
      <c r="A621" s="40"/>
      <c r="B621" s="46"/>
      <c r="C621" s="310" t="s">
        <v>2193</v>
      </c>
      <c r="D621" s="310" t="s">
        <v>2194</v>
      </c>
      <c r="E621" s="19" t="s">
        <v>158</v>
      </c>
      <c r="F621" s="311">
        <v>19.800000000000001</v>
      </c>
      <c r="G621" s="40"/>
      <c r="H621" s="46"/>
    </row>
    <row r="622" s="2" customFormat="1" ht="16.8" customHeight="1">
      <c r="A622" s="40"/>
      <c r="B622" s="46"/>
      <c r="C622" s="310" t="s">
        <v>2198</v>
      </c>
      <c r="D622" s="310" t="s">
        <v>2199</v>
      </c>
      <c r="E622" s="19" t="s">
        <v>517</v>
      </c>
      <c r="F622" s="311">
        <v>109.118</v>
      </c>
      <c r="G622" s="40"/>
      <c r="H622" s="46"/>
    </row>
    <row r="623" s="2" customFormat="1" ht="16.8" customHeight="1">
      <c r="A623" s="40"/>
      <c r="B623" s="46"/>
      <c r="C623" s="306" t="s">
        <v>1067</v>
      </c>
      <c r="D623" s="307" t="s">
        <v>1068</v>
      </c>
      <c r="E623" s="308" t="s">
        <v>158</v>
      </c>
      <c r="F623" s="309">
        <v>57.950000000000003</v>
      </c>
      <c r="G623" s="40"/>
      <c r="H623" s="46"/>
    </row>
    <row r="624" s="2" customFormat="1" ht="16.8" customHeight="1">
      <c r="A624" s="40"/>
      <c r="B624" s="46"/>
      <c r="C624" s="310" t="s">
        <v>19</v>
      </c>
      <c r="D624" s="310" t="s">
        <v>1103</v>
      </c>
      <c r="E624" s="19" t="s">
        <v>19</v>
      </c>
      <c r="F624" s="311">
        <v>0</v>
      </c>
      <c r="G624" s="40"/>
      <c r="H624" s="46"/>
    </row>
    <row r="625" s="2" customFormat="1" ht="16.8" customHeight="1">
      <c r="A625" s="40"/>
      <c r="B625" s="46"/>
      <c r="C625" s="310" t="s">
        <v>19</v>
      </c>
      <c r="D625" s="310" t="s">
        <v>1648</v>
      </c>
      <c r="E625" s="19" t="s">
        <v>19</v>
      </c>
      <c r="F625" s="311">
        <v>33.700000000000003</v>
      </c>
      <c r="G625" s="40"/>
      <c r="H625" s="46"/>
    </row>
    <row r="626" s="2" customFormat="1" ht="16.8" customHeight="1">
      <c r="A626" s="40"/>
      <c r="B626" s="46"/>
      <c r="C626" s="310" t="s">
        <v>19</v>
      </c>
      <c r="D626" s="310" t="s">
        <v>1649</v>
      </c>
      <c r="E626" s="19" t="s">
        <v>19</v>
      </c>
      <c r="F626" s="311">
        <v>24.25</v>
      </c>
      <c r="G626" s="40"/>
      <c r="H626" s="46"/>
    </row>
    <row r="627" s="2" customFormat="1" ht="16.8" customHeight="1">
      <c r="A627" s="40"/>
      <c r="B627" s="46"/>
      <c r="C627" s="310" t="s">
        <v>1067</v>
      </c>
      <c r="D627" s="310" t="s">
        <v>236</v>
      </c>
      <c r="E627" s="19" t="s">
        <v>19</v>
      </c>
      <c r="F627" s="311">
        <v>57.950000000000003</v>
      </c>
      <c r="G627" s="40"/>
      <c r="H627" s="46"/>
    </row>
    <row r="628" s="2" customFormat="1" ht="16.8" customHeight="1">
      <c r="A628" s="40"/>
      <c r="B628" s="46"/>
      <c r="C628" s="312" t="s">
        <v>3697</v>
      </c>
      <c r="D628" s="40"/>
      <c r="E628" s="40"/>
      <c r="F628" s="40"/>
      <c r="G628" s="40"/>
      <c r="H628" s="46"/>
    </row>
    <row r="629" s="2" customFormat="1" ht="16.8" customHeight="1">
      <c r="A629" s="40"/>
      <c r="B629" s="46"/>
      <c r="C629" s="310" t="s">
        <v>1267</v>
      </c>
      <c r="D629" s="310" t="s">
        <v>1268</v>
      </c>
      <c r="E629" s="19" t="s">
        <v>158</v>
      </c>
      <c r="F629" s="311">
        <v>57.950000000000003</v>
      </c>
      <c r="G629" s="40"/>
      <c r="H629" s="46"/>
    </row>
    <row r="630" s="2" customFormat="1" ht="16.8" customHeight="1">
      <c r="A630" s="40"/>
      <c r="B630" s="46"/>
      <c r="C630" s="310" t="s">
        <v>1273</v>
      </c>
      <c r="D630" s="310" t="s">
        <v>1274</v>
      </c>
      <c r="E630" s="19" t="s">
        <v>158</v>
      </c>
      <c r="F630" s="311">
        <v>57.950000000000003</v>
      </c>
      <c r="G630" s="40"/>
      <c r="H630" s="46"/>
    </row>
    <row r="631" s="2" customFormat="1" ht="26.4" customHeight="1">
      <c r="A631" s="40"/>
      <c r="B631" s="46"/>
      <c r="C631" s="305" t="s">
        <v>3709</v>
      </c>
      <c r="D631" s="305" t="s">
        <v>114</v>
      </c>
      <c r="E631" s="40"/>
      <c r="F631" s="40"/>
      <c r="G631" s="40"/>
      <c r="H631" s="46"/>
    </row>
    <row r="632" s="2" customFormat="1" ht="16.8" customHeight="1">
      <c r="A632" s="40"/>
      <c r="B632" s="46"/>
      <c r="C632" s="306" t="s">
        <v>2241</v>
      </c>
      <c r="D632" s="307" t="s">
        <v>2242</v>
      </c>
      <c r="E632" s="308" t="s">
        <v>152</v>
      </c>
      <c r="F632" s="309">
        <v>60.560000000000002</v>
      </c>
      <c r="G632" s="40"/>
      <c r="H632" s="46"/>
    </row>
    <row r="633" s="2" customFormat="1" ht="16.8" customHeight="1">
      <c r="A633" s="40"/>
      <c r="B633" s="46"/>
      <c r="C633" s="310" t="s">
        <v>19</v>
      </c>
      <c r="D633" s="310" t="s">
        <v>2341</v>
      </c>
      <c r="E633" s="19" t="s">
        <v>19</v>
      </c>
      <c r="F633" s="311">
        <v>0</v>
      </c>
      <c r="G633" s="40"/>
      <c r="H633" s="46"/>
    </row>
    <row r="634" s="2" customFormat="1" ht="16.8" customHeight="1">
      <c r="A634" s="40"/>
      <c r="B634" s="46"/>
      <c r="C634" s="310" t="s">
        <v>19</v>
      </c>
      <c r="D634" s="310" t="s">
        <v>2238</v>
      </c>
      <c r="E634" s="19" t="s">
        <v>19</v>
      </c>
      <c r="F634" s="311">
        <v>60.560000000000002</v>
      </c>
      <c r="G634" s="40"/>
      <c r="H634" s="46"/>
    </row>
    <row r="635" s="2" customFormat="1" ht="16.8" customHeight="1">
      <c r="A635" s="40"/>
      <c r="B635" s="46"/>
      <c r="C635" s="310" t="s">
        <v>2241</v>
      </c>
      <c r="D635" s="310" t="s">
        <v>236</v>
      </c>
      <c r="E635" s="19" t="s">
        <v>19</v>
      </c>
      <c r="F635" s="311">
        <v>60.560000000000002</v>
      </c>
      <c r="G635" s="40"/>
      <c r="H635" s="46"/>
    </row>
    <row r="636" s="2" customFormat="1" ht="16.8" customHeight="1">
      <c r="A636" s="40"/>
      <c r="B636" s="46"/>
      <c r="C636" s="312" t="s">
        <v>3697</v>
      </c>
      <c r="D636" s="40"/>
      <c r="E636" s="40"/>
      <c r="F636" s="40"/>
      <c r="G636" s="40"/>
      <c r="H636" s="46"/>
    </row>
    <row r="637" s="2" customFormat="1" ht="16.8" customHeight="1">
      <c r="A637" s="40"/>
      <c r="B637" s="46"/>
      <c r="C637" s="310" t="s">
        <v>2336</v>
      </c>
      <c r="D637" s="310" t="s">
        <v>2337</v>
      </c>
      <c r="E637" s="19" t="s">
        <v>152</v>
      </c>
      <c r="F637" s="311">
        <v>121.12000000000001</v>
      </c>
      <c r="G637" s="40"/>
      <c r="H637" s="46"/>
    </row>
    <row r="638" s="2" customFormat="1" ht="16.8" customHeight="1">
      <c r="A638" s="40"/>
      <c r="B638" s="46"/>
      <c r="C638" s="310" t="s">
        <v>2343</v>
      </c>
      <c r="D638" s="310" t="s">
        <v>2344</v>
      </c>
      <c r="E638" s="19" t="s">
        <v>152</v>
      </c>
      <c r="F638" s="311">
        <v>72.671999999999997</v>
      </c>
      <c r="G638" s="40"/>
      <c r="H638" s="46"/>
    </row>
    <row r="639" s="2" customFormat="1" ht="16.8" customHeight="1">
      <c r="A639" s="40"/>
      <c r="B639" s="46"/>
      <c r="C639" s="310" t="s">
        <v>2348</v>
      </c>
      <c r="D639" s="310" t="s">
        <v>2349</v>
      </c>
      <c r="E639" s="19" t="s">
        <v>152</v>
      </c>
      <c r="F639" s="311">
        <v>72.671999999999997</v>
      </c>
      <c r="G639" s="40"/>
      <c r="H639" s="46"/>
    </row>
    <row r="640" s="2" customFormat="1" ht="16.8" customHeight="1">
      <c r="A640" s="40"/>
      <c r="B640" s="46"/>
      <c r="C640" s="306" t="s">
        <v>1064</v>
      </c>
      <c r="D640" s="307" t="s">
        <v>1065</v>
      </c>
      <c r="E640" s="308" t="s">
        <v>152</v>
      </c>
      <c r="F640" s="309">
        <v>399.464</v>
      </c>
      <c r="G640" s="40"/>
      <c r="H640" s="46"/>
    </row>
    <row r="641" s="2" customFormat="1" ht="16.8" customHeight="1">
      <c r="A641" s="40"/>
      <c r="B641" s="46"/>
      <c r="C641" s="310" t="s">
        <v>19</v>
      </c>
      <c r="D641" s="310" t="s">
        <v>1103</v>
      </c>
      <c r="E641" s="19" t="s">
        <v>19</v>
      </c>
      <c r="F641" s="311">
        <v>0</v>
      </c>
      <c r="G641" s="40"/>
      <c r="H641" s="46"/>
    </row>
    <row r="642" s="2" customFormat="1" ht="16.8" customHeight="1">
      <c r="A642" s="40"/>
      <c r="B642" s="46"/>
      <c r="C642" s="310" t="s">
        <v>19</v>
      </c>
      <c r="D642" s="310" t="s">
        <v>2274</v>
      </c>
      <c r="E642" s="19" t="s">
        <v>19</v>
      </c>
      <c r="F642" s="311">
        <v>0</v>
      </c>
      <c r="G642" s="40"/>
      <c r="H642" s="46"/>
    </row>
    <row r="643" s="2" customFormat="1" ht="16.8" customHeight="1">
      <c r="A643" s="40"/>
      <c r="B643" s="46"/>
      <c r="C643" s="310" t="s">
        <v>19</v>
      </c>
      <c r="D643" s="310" t="s">
        <v>2275</v>
      </c>
      <c r="E643" s="19" t="s">
        <v>19</v>
      </c>
      <c r="F643" s="311">
        <v>115.42</v>
      </c>
      <c r="G643" s="40"/>
      <c r="H643" s="46"/>
    </row>
    <row r="644" s="2" customFormat="1" ht="16.8" customHeight="1">
      <c r="A644" s="40"/>
      <c r="B644" s="46"/>
      <c r="C644" s="310" t="s">
        <v>19</v>
      </c>
      <c r="D644" s="310" t="s">
        <v>2276</v>
      </c>
      <c r="E644" s="19" t="s">
        <v>19</v>
      </c>
      <c r="F644" s="311">
        <v>112.86</v>
      </c>
      <c r="G644" s="40"/>
      <c r="H644" s="46"/>
    </row>
    <row r="645" s="2" customFormat="1" ht="16.8" customHeight="1">
      <c r="A645" s="40"/>
      <c r="B645" s="46"/>
      <c r="C645" s="310" t="s">
        <v>19</v>
      </c>
      <c r="D645" s="310" t="s">
        <v>2234</v>
      </c>
      <c r="E645" s="19" t="s">
        <v>19</v>
      </c>
      <c r="F645" s="311">
        <v>0</v>
      </c>
      <c r="G645" s="40"/>
      <c r="H645" s="46"/>
    </row>
    <row r="646" s="2" customFormat="1" ht="16.8" customHeight="1">
      <c r="A646" s="40"/>
      <c r="B646" s="46"/>
      <c r="C646" s="310" t="s">
        <v>19</v>
      </c>
      <c r="D646" s="310" t="s">
        <v>2277</v>
      </c>
      <c r="E646" s="19" t="s">
        <v>19</v>
      </c>
      <c r="F646" s="311">
        <v>45.399999999999999</v>
      </c>
      <c r="G646" s="40"/>
      <c r="H646" s="46"/>
    </row>
    <row r="647" s="2" customFormat="1" ht="16.8" customHeight="1">
      <c r="A647" s="40"/>
      <c r="B647" s="46"/>
      <c r="C647" s="310" t="s">
        <v>19</v>
      </c>
      <c r="D647" s="310" t="s">
        <v>2278</v>
      </c>
      <c r="E647" s="19" t="s">
        <v>19</v>
      </c>
      <c r="F647" s="311">
        <v>16.800000000000001</v>
      </c>
      <c r="G647" s="40"/>
      <c r="H647" s="46"/>
    </row>
    <row r="648" s="2" customFormat="1" ht="16.8" customHeight="1">
      <c r="A648" s="40"/>
      <c r="B648" s="46"/>
      <c r="C648" s="310" t="s">
        <v>19</v>
      </c>
      <c r="D648" s="310" t="s">
        <v>2279</v>
      </c>
      <c r="E648" s="19" t="s">
        <v>19</v>
      </c>
      <c r="F648" s="311">
        <v>0</v>
      </c>
      <c r="G648" s="40"/>
      <c r="H648" s="46"/>
    </row>
    <row r="649" s="2" customFormat="1" ht="16.8" customHeight="1">
      <c r="A649" s="40"/>
      <c r="B649" s="46"/>
      <c r="C649" s="310" t="s">
        <v>19</v>
      </c>
      <c r="D649" s="310" t="s">
        <v>2280</v>
      </c>
      <c r="E649" s="19" t="s">
        <v>19</v>
      </c>
      <c r="F649" s="311">
        <v>47.119999999999997</v>
      </c>
      <c r="G649" s="40"/>
      <c r="H649" s="46"/>
    </row>
    <row r="650" s="2" customFormat="1" ht="16.8" customHeight="1">
      <c r="A650" s="40"/>
      <c r="B650" s="46"/>
      <c r="C650" s="310" t="s">
        <v>19</v>
      </c>
      <c r="D650" s="310" t="s">
        <v>2281</v>
      </c>
      <c r="E650" s="19" t="s">
        <v>19</v>
      </c>
      <c r="F650" s="311">
        <v>56.520000000000003</v>
      </c>
      <c r="G650" s="40"/>
      <c r="H650" s="46"/>
    </row>
    <row r="651" s="2" customFormat="1" ht="16.8" customHeight="1">
      <c r="A651" s="40"/>
      <c r="B651" s="46"/>
      <c r="C651" s="310" t="s">
        <v>19</v>
      </c>
      <c r="D651" s="310" t="s">
        <v>2282</v>
      </c>
      <c r="E651" s="19" t="s">
        <v>19</v>
      </c>
      <c r="F651" s="311">
        <v>5.3440000000000003</v>
      </c>
      <c r="G651" s="40"/>
      <c r="H651" s="46"/>
    </row>
    <row r="652" s="2" customFormat="1" ht="16.8" customHeight="1">
      <c r="A652" s="40"/>
      <c r="B652" s="46"/>
      <c r="C652" s="310" t="s">
        <v>1064</v>
      </c>
      <c r="D652" s="310" t="s">
        <v>236</v>
      </c>
      <c r="E652" s="19" t="s">
        <v>19</v>
      </c>
      <c r="F652" s="311">
        <v>399.464</v>
      </c>
      <c r="G652" s="40"/>
      <c r="H652" s="46"/>
    </row>
    <row r="653" s="2" customFormat="1" ht="16.8" customHeight="1">
      <c r="A653" s="40"/>
      <c r="B653" s="46"/>
      <c r="C653" s="312" t="s">
        <v>3697</v>
      </c>
      <c r="D653" s="40"/>
      <c r="E653" s="40"/>
      <c r="F653" s="40"/>
      <c r="G653" s="40"/>
      <c r="H653" s="46"/>
    </row>
    <row r="654" s="2" customFormat="1" ht="16.8" customHeight="1">
      <c r="A654" s="40"/>
      <c r="B654" s="46"/>
      <c r="C654" s="310" t="s">
        <v>1131</v>
      </c>
      <c r="D654" s="310" t="s">
        <v>1132</v>
      </c>
      <c r="E654" s="19" t="s">
        <v>152</v>
      </c>
      <c r="F654" s="311">
        <v>399.464</v>
      </c>
      <c r="G654" s="40"/>
      <c r="H654" s="46"/>
    </row>
    <row r="655" s="2" customFormat="1" ht="16.8" customHeight="1">
      <c r="A655" s="40"/>
      <c r="B655" s="46"/>
      <c r="C655" s="310" t="s">
        <v>1155</v>
      </c>
      <c r="D655" s="310" t="s">
        <v>1156</v>
      </c>
      <c r="E655" s="19" t="s">
        <v>152</v>
      </c>
      <c r="F655" s="311">
        <v>399.464</v>
      </c>
      <c r="G655" s="40"/>
      <c r="H655" s="46"/>
    </row>
    <row r="656" s="2" customFormat="1" ht="16.8" customHeight="1">
      <c r="A656" s="40"/>
      <c r="B656" s="46"/>
      <c r="C656" s="306" t="s">
        <v>1061</v>
      </c>
      <c r="D656" s="307" t="s">
        <v>1062</v>
      </c>
      <c r="E656" s="308" t="s">
        <v>148</v>
      </c>
      <c r="F656" s="309">
        <v>136.03999999999999</v>
      </c>
      <c r="G656" s="40"/>
      <c r="H656" s="46"/>
    </row>
    <row r="657" s="2" customFormat="1" ht="16.8" customHeight="1">
      <c r="A657" s="40"/>
      <c r="B657" s="46"/>
      <c r="C657" s="310" t="s">
        <v>19</v>
      </c>
      <c r="D657" s="310" t="s">
        <v>1103</v>
      </c>
      <c r="E657" s="19" t="s">
        <v>19</v>
      </c>
      <c r="F657" s="311">
        <v>0</v>
      </c>
      <c r="G657" s="40"/>
      <c r="H657" s="46"/>
    </row>
    <row r="658" s="2" customFormat="1" ht="16.8" customHeight="1">
      <c r="A658" s="40"/>
      <c r="B658" s="46"/>
      <c r="C658" s="310" t="s">
        <v>19</v>
      </c>
      <c r="D658" s="310" t="s">
        <v>2255</v>
      </c>
      <c r="E658" s="19" t="s">
        <v>19</v>
      </c>
      <c r="F658" s="311">
        <v>15.210000000000001</v>
      </c>
      <c r="G658" s="40"/>
      <c r="H658" s="46"/>
    </row>
    <row r="659" s="2" customFormat="1" ht="16.8" customHeight="1">
      <c r="A659" s="40"/>
      <c r="B659" s="46"/>
      <c r="C659" s="310" t="s">
        <v>19</v>
      </c>
      <c r="D659" s="310" t="s">
        <v>2256</v>
      </c>
      <c r="E659" s="19" t="s">
        <v>19</v>
      </c>
      <c r="F659" s="311">
        <v>2.54</v>
      </c>
      <c r="G659" s="40"/>
      <c r="H659" s="46"/>
    </row>
    <row r="660" s="2" customFormat="1" ht="16.8" customHeight="1">
      <c r="A660" s="40"/>
      <c r="B660" s="46"/>
      <c r="C660" s="310" t="s">
        <v>19</v>
      </c>
      <c r="D660" s="310" t="s">
        <v>2257</v>
      </c>
      <c r="E660" s="19" t="s">
        <v>19</v>
      </c>
      <c r="F660" s="311">
        <v>10.58</v>
      </c>
      <c r="G660" s="40"/>
      <c r="H660" s="46"/>
    </row>
    <row r="661" s="2" customFormat="1" ht="16.8" customHeight="1">
      <c r="A661" s="40"/>
      <c r="B661" s="46"/>
      <c r="C661" s="310" t="s">
        <v>19</v>
      </c>
      <c r="D661" s="310" t="s">
        <v>2258</v>
      </c>
      <c r="E661" s="19" t="s">
        <v>19</v>
      </c>
      <c r="F661" s="311">
        <v>10.640000000000001</v>
      </c>
      <c r="G661" s="40"/>
      <c r="H661" s="46"/>
    </row>
    <row r="662" s="2" customFormat="1" ht="16.8" customHeight="1">
      <c r="A662" s="40"/>
      <c r="B662" s="46"/>
      <c r="C662" s="310" t="s">
        <v>19</v>
      </c>
      <c r="D662" s="310" t="s">
        <v>2259</v>
      </c>
      <c r="E662" s="19" t="s">
        <v>19</v>
      </c>
      <c r="F662" s="311">
        <v>11.48</v>
      </c>
      <c r="G662" s="40"/>
      <c r="H662" s="46"/>
    </row>
    <row r="663" s="2" customFormat="1" ht="16.8" customHeight="1">
      <c r="A663" s="40"/>
      <c r="B663" s="46"/>
      <c r="C663" s="310" t="s">
        <v>19</v>
      </c>
      <c r="D663" s="310" t="s">
        <v>2260</v>
      </c>
      <c r="E663" s="19" t="s">
        <v>19</v>
      </c>
      <c r="F663" s="311">
        <v>5.5800000000000001</v>
      </c>
      <c r="G663" s="40"/>
      <c r="H663" s="46"/>
    </row>
    <row r="664" s="2" customFormat="1" ht="16.8" customHeight="1">
      <c r="A664" s="40"/>
      <c r="B664" s="46"/>
      <c r="C664" s="310" t="s">
        <v>19</v>
      </c>
      <c r="D664" s="310" t="s">
        <v>2261</v>
      </c>
      <c r="E664" s="19" t="s">
        <v>19</v>
      </c>
      <c r="F664" s="311">
        <v>6.6600000000000001</v>
      </c>
      <c r="G664" s="40"/>
      <c r="H664" s="46"/>
    </row>
    <row r="665" s="2" customFormat="1" ht="16.8" customHeight="1">
      <c r="A665" s="40"/>
      <c r="B665" s="46"/>
      <c r="C665" s="310" t="s">
        <v>19</v>
      </c>
      <c r="D665" s="310" t="s">
        <v>2262</v>
      </c>
      <c r="E665" s="19" t="s">
        <v>19</v>
      </c>
      <c r="F665" s="311">
        <v>2.1600000000000001</v>
      </c>
      <c r="G665" s="40"/>
      <c r="H665" s="46"/>
    </row>
    <row r="666" s="2" customFormat="1" ht="16.8" customHeight="1">
      <c r="A666" s="40"/>
      <c r="B666" s="46"/>
      <c r="C666" s="310" t="s">
        <v>19</v>
      </c>
      <c r="D666" s="310" t="s">
        <v>2263</v>
      </c>
      <c r="E666" s="19" t="s">
        <v>19</v>
      </c>
      <c r="F666" s="311">
        <v>1.26</v>
      </c>
      <c r="G666" s="40"/>
      <c r="H666" s="46"/>
    </row>
    <row r="667" s="2" customFormat="1" ht="16.8" customHeight="1">
      <c r="A667" s="40"/>
      <c r="B667" s="46"/>
      <c r="C667" s="310" t="s">
        <v>19</v>
      </c>
      <c r="D667" s="310" t="s">
        <v>2264</v>
      </c>
      <c r="E667" s="19" t="s">
        <v>19</v>
      </c>
      <c r="F667" s="311">
        <v>1.51</v>
      </c>
      <c r="G667" s="40"/>
      <c r="H667" s="46"/>
    </row>
    <row r="668" s="2" customFormat="1" ht="16.8" customHeight="1">
      <c r="A668" s="40"/>
      <c r="B668" s="46"/>
      <c r="C668" s="310" t="s">
        <v>19</v>
      </c>
      <c r="D668" s="310" t="s">
        <v>2265</v>
      </c>
      <c r="E668" s="19" t="s">
        <v>19</v>
      </c>
      <c r="F668" s="311">
        <v>18.579999999999998</v>
      </c>
      <c r="G668" s="40"/>
      <c r="H668" s="46"/>
    </row>
    <row r="669" s="2" customFormat="1" ht="16.8" customHeight="1">
      <c r="A669" s="40"/>
      <c r="B669" s="46"/>
      <c r="C669" s="310" t="s">
        <v>19</v>
      </c>
      <c r="D669" s="310" t="s">
        <v>2265</v>
      </c>
      <c r="E669" s="19" t="s">
        <v>19</v>
      </c>
      <c r="F669" s="311">
        <v>18.579999999999998</v>
      </c>
      <c r="G669" s="40"/>
      <c r="H669" s="46"/>
    </row>
    <row r="670" s="2" customFormat="1" ht="16.8" customHeight="1">
      <c r="A670" s="40"/>
      <c r="B670" s="46"/>
      <c r="C670" s="310" t="s">
        <v>19</v>
      </c>
      <c r="D670" s="310" t="s">
        <v>2266</v>
      </c>
      <c r="E670" s="19" t="s">
        <v>19</v>
      </c>
      <c r="F670" s="311">
        <v>22.789999999999999</v>
      </c>
      <c r="G670" s="40"/>
      <c r="H670" s="46"/>
    </row>
    <row r="671" s="2" customFormat="1" ht="16.8" customHeight="1">
      <c r="A671" s="40"/>
      <c r="B671" s="46"/>
      <c r="C671" s="310" t="s">
        <v>19</v>
      </c>
      <c r="D671" s="310" t="s">
        <v>2267</v>
      </c>
      <c r="E671" s="19" t="s">
        <v>19</v>
      </c>
      <c r="F671" s="311">
        <v>4.4199999999999999</v>
      </c>
      <c r="G671" s="40"/>
      <c r="H671" s="46"/>
    </row>
    <row r="672" s="2" customFormat="1" ht="16.8" customHeight="1">
      <c r="A672" s="40"/>
      <c r="B672" s="46"/>
      <c r="C672" s="310" t="s">
        <v>19</v>
      </c>
      <c r="D672" s="310" t="s">
        <v>2268</v>
      </c>
      <c r="E672" s="19" t="s">
        <v>19</v>
      </c>
      <c r="F672" s="311">
        <v>1.8700000000000001</v>
      </c>
      <c r="G672" s="40"/>
      <c r="H672" s="46"/>
    </row>
    <row r="673" s="2" customFormat="1" ht="16.8" customHeight="1">
      <c r="A673" s="40"/>
      <c r="B673" s="46"/>
      <c r="C673" s="310" t="s">
        <v>19</v>
      </c>
      <c r="D673" s="310" t="s">
        <v>2268</v>
      </c>
      <c r="E673" s="19" t="s">
        <v>19</v>
      </c>
      <c r="F673" s="311">
        <v>1.8700000000000001</v>
      </c>
      <c r="G673" s="40"/>
      <c r="H673" s="46"/>
    </row>
    <row r="674" s="2" customFormat="1" ht="16.8" customHeight="1">
      <c r="A674" s="40"/>
      <c r="B674" s="46"/>
      <c r="C674" s="310" t="s">
        <v>19</v>
      </c>
      <c r="D674" s="310" t="s">
        <v>2269</v>
      </c>
      <c r="E674" s="19" t="s">
        <v>19</v>
      </c>
      <c r="F674" s="311">
        <v>0.31</v>
      </c>
      <c r="G674" s="40"/>
      <c r="H674" s="46"/>
    </row>
    <row r="675" s="2" customFormat="1" ht="16.8" customHeight="1">
      <c r="A675" s="40"/>
      <c r="B675" s="46"/>
      <c r="C675" s="310" t="s">
        <v>1061</v>
      </c>
      <c r="D675" s="310" t="s">
        <v>236</v>
      </c>
      <c r="E675" s="19" t="s">
        <v>19</v>
      </c>
      <c r="F675" s="311">
        <v>136.03999999999999</v>
      </c>
      <c r="G675" s="40"/>
      <c r="H675" s="46"/>
    </row>
    <row r="676" s="2" customFormat="1" ht="16.8" customHeight="1">
      <c r="A676" s="40"/>
      <c r="B676" s="46"/>
      <c r="C676" s="312" t="s">
        <v>3697</v>
      </c>
      <c r="D676" s="40"/>
      <c r="E676" s="40"/>
      <c r="F676" s="40"/>
      <c r="G676" s="40"/>
      <c r="H676" s="46"/>
    </row>
    <row r="677" s="2" customFormat="1" ht="16.8" customHeight="1">
      <c r="A677" s="40"/>
      <c r="B677" s="46"/>
      <c r="C677" s="310" t="s">
        <v>1108</v>
      </c>
      <c r="D677" s="310" t="s">
        <v>1109</v>
      </c>
      <c r="E677" s="19" t="s">
        <v>148</v>
      </c>
      <c r="F677" s="311">
        <v>136.03999999999999</v>
      </c>
      <c r="G677" s="40"/>
      <c r="H677" s="46"/>
    </row>
    <row r="678" s="2" customFormat="1" ht="16.8" customHeight="1">
      <c r="A678" s="40"/>
      <c r="B678" s="46"/>
      <c r="C678" s="310" t="s">
        <v>1171</v>
      </c>
      <c r="D678" s="310" t="s">
        <v>1172</v>
      </c>
      <c r="E678" s="19" t="s">
        <v>182</v>
      </c>
      <c r="F678" s="311">
        <v>19.725999999999999</v>
      </c>
      <c r="G678" s="40"/>
      <c r="H678" s="46"/>
    </row>
    <row r="679" s="2" customFormat="1" ht="16.8" customHeight="1">
      <c r="A679" s="40"/>
      <c r="B679" s="46"/>
      <c r="C679" s="306" t="s">
        <v>1457</v>
      </c>
      <c r="D679" s="307" t="s">
        <v>1458</v>
      </c>
      <c r="E679" s="308" t="s">
        <v>152</v>
      </c>
      <c r="F679" s="309">
        <v>31.050000000000001</v>
      </c>
      <c r="G679" s="40"/>
      <c r="H679" s="46"/>
    </row>
    <row r="680" s="2" customFormat="1" ht="16.8" customHeight="1">
      <c r="A680" s="40"/>
      <c r="B680" s="46"/>
      <c r="C680" s="310" t="s">
        <v>19</v>
      </c>
      <c r="D680" s="310" t="s">
        <v>1103</v>
      </c>
      <c r="E680" s="19" t="s">
        <v>19</v>
      </c>
      <c r="F680" s="311">
        <v>0</v>
      </c>
      <c r="G680" s="40"/>
      <c r="H680" s="46"/>
    </row>
    <row r="681" s="2" customFormat="1" ht="16.8" customHeight="1">
      <c r="A681" s="40"/>
      <c r="B681" s="46"/>
      <c r="C681" s="310" t="s">
        <v>19</v>
      </c>
      <c r="D681" s="310" t="s">
        <v>2421</v>
      </c>
      <c r="E681" s="19" t="s">
        <v>19</v>
      </c>
      <c r="F681" s="311">
        <v>31.050000000000001</v>
      </c>
      <c r="G681" s="40"/>
      <c r="H681" s="46"/>
    </row>
    <row r="682" s="2" customFormat="1" ht="16.8" customHeight="1">
      <c r="A682" s="40"/>
      <c r="B682" s="46"/>
      <c r="C682" s="310" t="s">
        <v>1457</v>
      </c>
      <c r="D682" s="310" t="s">
        <v>236</v>
      </c>
      <c r="E682" s="19" t="s">
        <v>19</v>
      </c>
      <c r="F682" s="311">
        <v>31.050000000000001</v>
      </c>
      <c r="G682" s="40"/>
      <c r="H682" s="46"/>
    </row>
    <row r="683" s="2" customFormat="1" ht="16.8" customHeight="1">
      <c r="A683" s="40"/>
      <c r="B683" s="46"/>
      <c r="C683" s="312" t="s">
        <v>3697</v>
      </c>
      <c r="D683" s="40"/>
      <c r="E683" s="40"/>
      <c r="F683" s="40"/>
      <c r="G683" s="40"/>
      <c r="H683" s="46"/>
    </row>
    <row r="684" s="2" customFormat="1" ht="16.8" customHeight="1">
      <c r="A684" s="40"/>
      <c r="B684" s="46"/>
      <c r="C684" s="310" t="s">
        <v>2204</v>
      </c>
      <c r="D684" s="310" t="s">
        <v>2205</v>
      </c>
      <c r="E684" s="19" t="s">
        <v>152</v>
      </c>
      <c r="F684" s="311">
        <v>31.050000000000001</v>
      </c>
      <c r="G684" s="40"/>
      <c r="H684" s="46"/>
    </row>
    <row r="685" s="2" customFormat="1" ht="16.8" customHeight="1">
      <c r="A685" s="40"/>
      <c r="B685" s="46"/>
      <c r="C685" s="310" t="s">
        <v>2213</v>
      </c>
      <c r="D685" s="310" t="s">
        <v>2214</v>
      </c>
      <c r="E685" s="19" t="s">
        <v>152</v>
      </c>
      <c r="F685" s="311">
        <v>35.707999999999998</v>
      </c>
      <c r="G685" s="40"/>
      <c r="H685" s="46"/>
    </row>
    <row r="686" s="2" customFormat="1" ht="16.8" customHeight="1">
      <c r="A686" s="40"/>
      <c r="B686" s="46"/>
      <c r="C686" s="306" t="s">
        <v>2238</v>
      </c>
      <c r="D686" s="307" t="s">
        <v>2239</v>
      </c>
      <c r="E686" s="308" t="s">
        <v>152</v>
      </c>
      <c r="F686" s="309">
        <v>60.560000000000002</v>
      </c>
      <c r="G686" s="40"/>
      <c r="H686" s="46"/>
    </row>
    <row r="687" s="2" customFormat="1" ht="16.8" customHeight="1">
      <c r="A687" s="40"/>
      <c r="B687" s="46"/>
      <c r="C687" s="310" t="s">
        <v>19</v>
      </c>
      <c r="D687" s="310" t="s">
        <v>1103</v>
      </c>
      <c r="E687" s="19" t="s">
        <v>19</v>
      </c>
      <c r="F687" s="311">
        <v>0</v>
      </c>
      <c r="G687" s="40"/>
      <c r="H687" s="46"/>
    </row>
    <row r="688" s="2" customFormat="1" ht="16.8" customHeight="1">
      <c r="A688" s="40"/>
      <c r="B688" s="46"/>
      <c r="C688" s="310" t="s">
        <v>19</v>
      </c>
      <c r="D688" s="310" t="s">
        <v>2378</v>
      </c>
      <c r="E688" s="19" t="s">
        <v>19</v>
      </c>
      <c r="F688" s="311">
        <v>60.560000000000002</v>
      </c>
      <c r="G688" s="40"/>
      <c r="H688" s="46"/>
    </row>
    <row r="689" s="2" customFormat="1" ht="16.8" customHeight="1">
      <c r="A689" s="40"/>
      <c r="B689" s="46"/>
      <c r="C689" s="310" t="s">
        <v>2238</v>
      </c>
      <c r="D689" s="310" t="s">
        <v>236</v>
      </c>
      <c r="E689" s="19" t="s">
        <v>19</v>
      </c>
      <c r="F689" s="311">
        <v>60.560000000000002</v>
      </c>
      <c r="G689" s="40"/>
      <c r="H689" s="46"/>
    </row>
    <row r="690" s="2" customFormat="1" ht="16.8" customHeight="1">
      <c r="A690" s="40"/>
      <c r="B690" s="46"/>
      <c r="C690" s="312" t="s">
        <v>3697</v>
      </c>
      <c r="D690" s="40"/>
      <c r="E690" s="40"/>
      <c r="F690" s="40"/>
      <c r="G690" s="40"/>
      <c r="H690" s="46"/>
    </row>
    <row r="691" s="2" customFormat="1" ht="16.8" customHeight="1">
      <c r="A691" s="40"/>
      <c r="B691" s="46"/>
      <c r="C691" s="310" t="s">
        <v>2373</v>
      </c>
      <c r="D691" s="310" t="s">
        <v>2374</v>
      </c>
      <c r="E691" s="19" t="s">
        <v>152</v>
      </c>
      <c r="F691" s="311">
        <v>60.560000000000002</v>
      </c>
      <c r="G691" s="40"/>
      <c r="H691" s="46"/>
    </row>
    <row r="692" s="2" customFormat="1" ht="16.8" customHeight="1">
      <c r="A692" s="40"/>
      <c r="B692" s="46"/>
      <c r="C692" s="310" t="s">
        <v>2336</v>
      </c>
      <c r="D692" s="310" t="s">
        <v>2337</v>
      </c>
      <c r="E692" s="19" t="s">
        <v>152</v>
      </c>
      <c r="F692" s="311">
        <v>121.12000000000001</v>
      </c>
      <c r="G692" s="40"/>
      <c r="H692" s="46"/>
    </row>
    <row r="693" s="2" customFormat="1" ht="16.8" customHeight="1">
      <c r="A693" s="40"/>
      <c r="B693" s="46"/>
      <c r="C693" s="310" t="s">
        <v>2364</v>
      </c>
      <c r="D693" s="310" t="s">
        <v>2365</v>
      </c>
      <c r="E693" s="19" t="s">
        <v>152</v>
      </c>
      <c r="F693" s="311">
        <v>60.560000000000002</v>
      </c>
      <c r="G693" s="40"/>
      <c r="H693" s="46"/>
    </row>
    <row r="694" s="2" customFormat="1" ht="16.8" customHeight="1">
      <c r="A694" s="40"/>
      <c r="B694" s="46"/>
      <c r="C694" s="310" t="s">
        <v>2369</v>
      </c>
      <c r="D694" s="310" t="s">
        <v>2370</v>
      </c>
      <c r="E694" s="19" t="s">
        <v>152</v>
      </c>
      <c r="F694" s="311">
        <v>72.671999999999997</v>
      </c>
      <c r="G694" s="40"/>
      <c r="H694" s="46"/>
    </row>
    <row r="695" s="2" customFormat="1" ht="16.8" customHeight="1">
      <c r="A695" s="40"/>
      <c r="B695" s="46"/>
      <c r="C695" s="310" t="s">
        <v>2379</v>
      </c>
      <c r="D695" s="310" t="s">
        <v>2380</v>
      </c>
      <c r="E695" s="19" t="s">
        <v>152</v>
      </c>
      <c r="F695" s="311">
        <v>63.588000000000001</v>
      </c>
      <c r="G695" s="40"/>
      <c r="H695" s="46"/>
    </row>
    <row r="696" s="2" customFormat="1" ht="16.8" customHeight="1">
      <c r="A696" s="40"/>
      <c r="B696" s="46"/>
      <c r="C696" s="306" t="s">
        <v>1070</v>
      </c>
      <c r="D696" s="307" t="s">
        <v>1071</v>
      </c>
      <c r="E696" s="308" t="s">
        <v>152</v>
      </c>
      <c r="F696" s="309">
        <v>108.8</v>
      </c>
      <c r="G696" s="40"/>
      <c r="H696" s="46"/>
    </row>
    <row r="697" s="2" customFormat="1" ht="16.8" customHeight="1">
      <c r="A697" s="40"/>
      <c r="B697" s="46"/>
      <c r="C697" s="310" t="s">
        <v>19</v>
      </c>
      <c r="D697" s="310" t="s">
        <v>1103</v>
      </c>
      <c r="E697" s="19" t="s">
        <v>19</v>
      </c>
      <c r="F697" s="311">
        <v>0</v>
      </c>
      <c r="G697" s="40"/>
      <c r="H697" s="46"/>
    </row>
    <row r="698" s="2" customFormat="1" ht="16.8" customHeight="1">
      <c r="A698" s="40"/>
      <c r="B698" s="46"/>
      <c r="C698" s="310" t="s">
        <v>19</v>
      </c>
      <c r="D698" s="310" t="s">
        <v>2288</v>
      </c>
      <c r="E698" s="19" t="s">
        <v>19</v>
      </c>
      <c r="F698" s="311">
        <v>90.400000000000006</v>
      </c>
      <c r="G698" s="40"/>
      <c r="H698" s="46"/>
    </row>
    <row r="699" s="2" customFormat="1" ht="16.8" customHeight="1">
      <c r="A699" s="40"/>
      <c r="B699" s="46"/>
      <c r="C699" s="310" t="s">
        <v>19</v>
      </c>
      <c r="D699" s="310" t="s">
        <v>2289</v>
      </c>
      <c r="E699" s="19" t="s">
        <v>19</v>
      </c>
      <c r="F699" s="311">
        <v>18.399999999999999</v>
      </c>
      <c r="G699" s="40"/>
      <c r="H699" s="46"/>
    </row>
    <row r="700" s="2" customFormat="1" ht="16.8" customHeight="1">
      <c r="A700" s="40"/>
      <c r="B700" s="46"/>
      <c r="C700" s="310" t="s">
        <v>1070</v>
      </c>
      <c r="D700" s="310" t="s">
        <v>236</v>
      </c>
      <c r="E700" s="19" t="s">
        <v>19</v>
      </c>
      <c r="F700" s="311">
        <v>108.8</v>
      </c>
      <c r="G700" s="40"/>
      <c r="H700" s="46"/>
    </row>
    <row r="701" s="2" customFormat="1" ht="16.8" customHeight="1">
      <c r="A701" s="40"/>
      <c r="B701" s="46"/>
      <c r="C701" s="312" t="s">
        <v>3697</v>
      </c>
      <c r="D701" s="40"/>
      <c r="E701" s="40"/>
      <c r="F701" s="40"/>
      <c r="G701" s="40"/>
      <c r="H701" s="46"/>
    </row>
    <row r="702" s="2" customFormat="1" ht="16.8" customHeight="1">
      <c r="A702" s="40"/>
      <c r="B702" s="46"/>
      <c r="C702" s="310" t="s">
        <v>1284</v>
      </c>
      <c r="D702" s="310" t="s">
        <v>1285</v>
      </c>
      <c r="E702" s="19" t="s">
        <v>152</v>
      </c>
      <c r="F702" s="311">
        <v>108.8</v>
      </c>
      <c r="G702" s="40"/>
      <c r="H702" s="46"/>
    </row>
    <row r="703" s="2" customFormat="1" ht="16.8" customHeight="1">
      <c r="A703" s="40"/>
      <c r="B703" s="46"/>
      <c r="C703" s="310" t="s">
        <v>1291</v>
      </c>
      <c r="D703" s="310" t="s">
        <v>1292</v>
      </c>
      <c r="E703" s="19" t="s">
        <v>152</v>
      </c>
      <c r="F703" s="311">
        <v>3264</v>
      </c>
      <c r="G703" s="40"/>
      <c r="H703" s="46"/>
    </row>
    <row r="704" s="2" customFormat="1" ht="16.8" customHeight="1">
      <c r="A704" s="40"/>
      <c r="B704" s="46"/>
      <c r="C704" s="310" t="s">
        <v>1297</v>
      </c>
      <c r="D704" s="310" t="s">
        <v>1298</v>
      </c>
      <c r="E704" s="19" t="s">
        <v>152</v>
      </c>
      <c r="F704" s="311">
        <v>108.8</v>
      </c>
      <c r="G704" s="40"/>
      <c r="H704" s="46"/>
    </row>
    <row r="705" s="2" customFormat="1" ht="16.8" customHeight="1">
      <c r="A705" s="40"/>
      <c r="B705" s="46"/>
      <c r="C705" s="306" t="s">
        <v>2247</v>
      </c>
      <c r="D705" s="307" t="s">
        <v>2247</v>
      </c>
      <c r="E705" s="308" t="s">
        <v>152</v>
      </c>
      <c r="F705" s="309">
        <v>368.36000000000001</v>
      </c>
      <c r="G705" s="40"/>
      <c r="H705" s="46"/>
    </row>
    <row r="706" s="2" customFormat="1" ht="16.8" customHeight="1">
      <c r="A706" s="40"/>
      <c r="B706" s="46"/>
      <c r="C706" s="310" t="s">
        <v>19</v>
      </c>
      <c r="D706" s="310" t="s">
        <v>2306</v>
      </c>
      <c r="E706" s="19" t="s">
        <v>19</v>
      </c>
      <c r="F706" s="311">
        <v>126</v>
      </c>
      <c r="G706" s="40"/>
      <c r="H706" s="46"/>
    </row>
    <row r="707" s="2" customFormat="1" ht="16.8" customHeight="1">
      <c r="A707" s="40"/>
      <c r="B707" s="46"/>
      <c r="C707" s="310" t="s">
        <v>19</v>
      </c>
      <c r="D707" s="310" t="s">
        <v>2307</v>
      </c>
      <c r="E707" s="19" t="s">
        <v>19</v>
      </c>
      <c r="F707" s="311">
        <v>164.16</v>
      </c>
      <c r="G707" s="40"/>
      <c r="H707" s="46"/>
    </row>
    <row r="708" s="2" customFormat="1" ht="16.8" customHeight="1">
      <c r="A708" s="40"/>
      <c r="B708" s="46"/>
      <c r="C708" s="310" t="s">
        <v>19</v>
      </c>
      <c r="D708" s="310" t="s">
        <v>2308</v>
      </c>
      <c r="E708" s="19" t="s">
        <v>19</v>
      </c>
      <c r="F708" s="311">
        <v>78.200000000000003</v>
      </c>
      <c r="G708" s="40"/>
      <c r="H708" s="46"/>
    </row>
    <row r="709" s="2" customFormat="1" ht="16.8" customHeight="1">
      <c r="A709" s="40"/>
      <c r="B709" s="46"/>
      <c r="C709" s="310" t="s">
        <v>2247</v>
      </c>
      <c r="D709" s="310" t="s">
        <v>236</v>
      </c>
      <c r="E709" s="19" t="s">
        <v>19</v>
      </c>
      <c r="F709" s="311">
        <v>368.36000000000001</v>
      </c>
      <c r="G709" s="40"/>
      <c r="H709" s="46"/>
    </row>
    <row r="710" s="2" customFormat="1" ht="16.8" customHeight="1">
      <c r="A710" s="40"/>
      <c r="B710" s="46"/>
      <c r="C710" s="312" t="s">
        <v>3697</v>
      </c>
      <c r="D710" s="40"/>
      <c r="E710" s="40"/>
      <c r="F710" s="40"/>
      <c r="G710" s="40"/>
      <c r="H710" s="46"/>
    </row>
    <row r="711" s="2" customFormat="1" ht="16.8" customHeight="1">
      <c r="A711" s="40"/>
      <c r="B711" s="46"/>
      <c r="C711" s="310" t="s">
        <v>2301</v>
      </c>
      <c r="D711" s="310" t="s">
        <v>2302</v>
      </c>
      <c r="E711" s="19" t="s">
        <v>152</v>
      </c>
      <c r="F711" s="311">
        <v>368.36000000000001</v>
      </c>
      <c r="G711" s="40"/>
      <c r="H711" s="46"/>
    </row>
    <row r="712" s="2" customFormat="1" ht="16.8" customHeight="1">
      <c r="A712" s="40"/>
      <c r="B712" s="46"/>
      <c r="C712" s="310" t="s">
        <v>2309</v>
      </c>
      <c r="D712" s="310" t="s">
        <v>2310</v>
      </c>
      <c r="E712" s="19" t="s">
        <v>152</v>
      </c>
      <c r="F712" s="311">
        <v>22101.599999999999</v>
      </c>
      <c r="G712" s="40"/>
      <c r="H712" s="46"/>
    </row>
    <row r="713" s="2" customFormat="1" ht="16.8" customHeight="1">
      <c r="A713" s="40"/>
      <c r="B713" s="46"/>
      <c r="C713" s="306" t="s">
        <v>1091</v>
      </c>
      <c r="D713" s="307" t="s">
        <v>1091</v>
      </c>
      <c r="E713" s="308" t="s">
        <v>148</v>
      </c>
      <c r="F713" s="309">
        <v>916.79399999999998</v>
      </c>
      <c r="G713" s="40"/>
      <c r="H713" s="46"/>
    </row>
    <row r="714" s="2" customFormat="1" ht="16.8" customHeight="1">
      <c r="A714" s="40"/>
      <c r="B714" s="46"/>
      <c r="C714" s="310" t="s">
        <v>19</v>
      </c>
      <c r="D714" s="310" t="s">
        <v>1103</v>
      </c>
      <c r="E714" s="19" t="s">
        <v>19</v>
      </c>
      <c r="F714" s="311">
        <v>0</v>
      </c>
      <c r="G714" s="40"/>
      <c r="H714" s="46"/>
    </row>
    <row r="715" s="2" customFormat="1" ht="16.8" customHeight="1">
      <c r="A715" s="40"/>
      <c r="B715" s="46"/>
      <c r="C715" s="310" t="s">
        <v>19</v>
      </c>
      <c r="D715" s="310" t="s">
        <v>2294</v>
      </c>
      <c r="E715" s="19" t="s">
        <v>19</v>
      </c>
      <c r="F715" s="311">
        <v>514.64999999999998</v>
      </c>
      <c r="G715" s="40"/>
      <c r="H715" s="46"/>
    </row>
    <row r="716" s="2" customFormat="1" ht="16.8" customHeight="1">
      <c r="A716" s="40"/>
      <c r="B716" s="46"/>
      <c r="C716" s="310" t="s">
        <v>19</v>
      </c>
      <c r="D716" s="310" t="s">
        <v>2295</v>
      </c>
      <c r="E716" s="19" t="s">
        <v>19</v>
      </c>
      <c r="F716" s="311">
        <v>150.14400000000001</v>
      </c>
      <c r="G716" s="40"/>
      <c r="H716" s="46"/>
    </row>
    <row r="717" s="2" customFormat="1" ht="16.8" customHeight="1">
      <c r="A717" s="40"/>
      <c r="B717" s="46"/>
      <c r="C717" s="310" t="s">
        <v>19</v>
      </c>
      <c r="D717" s="310" t="s">
        <v>2296</v>
      </c>
      <c r="E717" s="19" t="s">
        <v>19</v>
      </c>
      <c r="F717" s="311">
        <v>252</v>
      </c>
      <c r="G717" s="40"/>
      <c r="H717" s="46"/>
    </row>
    <row r="718" s="2" customFormat="1" ht="16.8" customHeight="1">
      <c r="A718" s="40"/>
      <c r="B718" s="46"/>
      <c r="C718" s="310" t="s">
        <v>1091</v>
      </c>
      <c r="D718" s="310" t="s">
        <v>236</v>
      </c>
      <c r="E718" s="19" t="s">
        <v>19</v>
      </c>
      <c r="F718" s="311">
        <v>916.79399999999998</v>
      </c>
      <c r="G718" s="40"/>
      <c r="H718" s="46"/>
    </row>
    <row r="719" s="2" customFormat="1" ht="16.8" customHeight="1">
      <c r="A719" s="40"/>
      <c r="B719" s="46"/>
      <c r="C719" s="312" t="s">
        <v>3697</v>
      </c>
      <c r="D719" s="40"/>
      <c r="E719" s="40"/>
      <c r="F719" s="40"/>
      <c r="G719" s="40"/>
      <c r="H719" s="46"/>
    </row>
    <row r="720" s="2" customFormat="1" ht="16.8" customHeight="1">
      <c r="A720" s="40"/>
      <c r="B720" s="46"/>
      <c r="C720" s="310" t="s">
        <v>1302</v>
      </c>
      <c r="D720" s="310" t="s">
        <v>1303</v>
      </c>
      <c r="E720" s="19" t="s">
        <v>148</v>
      </c>
      <c r="F720" s="311">
        <v>916.79399999999998</v>
      </c>
      <c r="G720" s="40"/>
      <c r="H720" s="46"/>
    </row>
    <row r="721" s="2" customFormat="1" ht="16.8" customHeight="1">
      <c r="A721" s="40"/>
      <c r="B721" s="46"/>
      <c r="C721" s="310" t="s">
        <v>1307</v>
      </c>
      <c r="D721" s="310" t="s">
        <v>1308</v>
      </c>
      <c r="E721" s="19" t="s">
        <v>148</v>
      </c>
      <c r="F721" s="311">
        <v>55007.639999999999</v>
      </c>
      <c r="G721" s="40"/>
      <c r="H721" s="46"/>
    </row>
    <row r="722" s="2" customFormat="1" ht="16.8" customHeight="1">
      <c r="A722" s="40"/>
      <c r="B722" s="46"/>
      <c r="C722" s="310" t="s">
        <v>1312</v>
      </c>
      <c r="D722" s="310" t="s">
        <v>1313</v>
      </c>
      <c r="E722" s="19" t="s">
        <v>148</v>
      </c>
      <c r="F722" s="311">
        <v>916.79399999999998</v>
      </c>
      <c r="G722" s="40"/>
      <c r="H722" s="46"/>
    </row>
    <row r="723" s="2" customFormat="1" ht="16.8" customHeight="1">
      <c r="A723" s="40"/>
      <c r="B723" s="46"/>
      <c r="C723" s="306" t="s">
        <v>2236</v>
      </c>
      <c r="D723" s="307" t="s">
        <v>3708</v>
      </c>
      <c r="E723" s="308" t="s">
        <v>152</v>
      </c>
      <c r="F723" s="309">
        <v>155.196</v>
      </c>
      <c r="G723" s="40"/>
      <c r="H723" s="46"/>
    </row>
    <row r="724" s="2" customFormat="1" ht="16.8" customHeight="1">
      <c r="A724" s="40"/>
      <c r="B724" s="46"/>
      <c r="C724" s="310" t="s">
        <v>19</v>
      </c>
      <c r="D724" s="310" t="s">
        <v>1103</v>
      </c>
      <c r="E724" s="19" t="s">
        <v>19</v>
      </c>
      <c r="F724" s="311">
        <v>0</v>
      </c>
      <c r="G724" s="40"/>
      <c r="H724" s="46"/>
    </row>
    <row r="725" s="2" customFormat="1" ht="16.8" customHeight="1">
      <c r="A725" s="40"/>
      <c r="B725" s="46"/>
      <c r="C725" s="310" t="s">
        <v>19</v>
      </c>
      <c r="D725" s="310" t="s">
        <v>2230</v>
      </c>
      <c r="E725" s="19" t="s">
        <v>19</v>
      </c>
      <c r="F725" s="311">
        <v>0</v>
      </c>
      <c r="G725" s="40"/>
      <c r="H725" s="46"/>
    </row>
    <row r="726" s="2" customFormat="1" ht="16.8" customHeight="1">
      <c r="A726" s="40"/>
      <c r="B726" s="46"/>
      <c r="C726" s="310" t="s">
        <v>19</v>
      </c>
      <c r="D726" s="310" t="s">
        <v>2426</v>
      </c>
      <c r="E726" s="19" t="s">
        <v>19</v>
      </c>
      <c r="F726" s="311">
        <v>99.156000000000006</v>
      </c>
      <c r="G726" s="40"/>
      <c r="H726" s="46"/>
    </row>
    <row r="727" s="2" customFormat="1" ht="16.8" customHeight="1">
      <c r="A727" s="40"/>
      <c r="B727" s="46"/>
      <c r="C727" s="310" t="s">
        <v>19</v>
      </c>
      <c r="D727" s="310" t="s">
        <v>2427</v>
      </c>
      <c r="E727" s="19" t="s">
        <v>19</v>
      </c>
      <c r="F727" s="311">
        <v>10.640000000000001</v>
      </c>
      <c r="G727" s="40"/>
      <c r="H727" s="46"/>
    </row>
    <row r="728" s="2" customFormat="1" ht="16.8" customHeight="1">
      <c r="A728" s="40"/>
      <c r="B728" s="46"/>
      <c r="C728" s="310" t="s">
        <v>19</v>
      </c>
      <c r="D728" s="310" t="s">
        <v>2234</v>
      </c>
      <c r="E728" s="19" t="s">
        <v>19</v>
      </c>
      <c r="F728" s="311">
        <v>0</v>
      </c>
      <c r="G728" s="40"/>
      <c r="H728" s="46"/>
    </row>
    <row r="729" s="2" customFormat="1" ht="16.8" customHeight="1">
      <c r="A729" s="40"/>
      <c r="B729" s="46"/>
      <c r="C729" s="310" t="s">
        <v>19</v>
      </c>
      <c r="D729" s="310" t="s">
        <v>2428</v>
      </c>
      <c r="E729" s="19" t="s">
        <v>19</v>
      </c>
      <c r="F729" s="311">
        <v>45.399999999999999</v>
      </c>
      <c r="G729" s="40"/>
      <c r="H729" s="46"/>
    </row>
    <row r="730" s="2" customFormat="1" ht="16.8" customHeight="1">
      <c r="A730" s="40"/>
      <c r="B730" s="46"/>
      <c r="C730" s="310" t="s">
        <v>2236</v>
      </c>
      <c r="D730" s="310" t="s">
        <v>236</v>
      </c>
      <c r="E730" s="19" t="s">
        <v>19</v>
      </c>
      <c r="F730" s="311">
        <v>155.196</v>
      </c>
      <c r="G730" s="40"/>
      <c r="H730" s="46"/>
    </row>
    <row r="731" s="2" customFormat="1" ht="16.8" customHeight="1">
      <c r="A731" s="40"/>
      <c r="B731" s="46"/>
      <c r="C731" s="306" t="s">
        <v>1460</v>
      </c>
      <c r="D731" s="307" t="s">
        <v>1461</v>
      </c>
      <c r="E731" s="308" t="s">
        <v>158</v>
      </c>
      <c r="F731" s="309">
        <v>27.5</v>
      </c>
      <c r="G731" s="40"/>
      <c r="H731" s="46"/>
    </row>
    <row r="732" s="2" customFormat="1" ht="16.8" customHeight="1">
      <c r="A732" s="40"/>
      <c r="B732" s="46"/>
      <c r="C732" s="310" t="s">
        <v>19</v>
      </c>
      <c r="D732" s="310" t="s">
        <v>1103</v>
      </c>
      <c r="E732" s="19" t="s">
        <v>19</v>
      </c>
      <c r="F732" s="311">
        <v>0</v>
      </c>
      <c r="G732" s="40"/>
      <c r="H732" s="46"/>
    </row>
    <row r="733" s="2" customFormat="1" ht="16.8" customHeight="1">
      <c r="A733" s="40"/>
      <c r="B733" s="46"/>
      <c r="C733" s="310" t="s">
        <v>19</v>
      </c>
      <c r="D733" s="310" t="s">
        <v>2243</v>
      </c>
      <c r="E733" s="19" t="s">
        <v>19</v>
      </c>
      <c r="F733" s="311">
        <v>27.5</v>
      </c>
      <c r="G733" s="40"/>
      <c r="H733" s="46"/>
    </row>
    <row r="734" s="2" customFormat="1" ht="16.8" customHeight="1">
      <c r="A734" s="40"/>
      <c r="B734" s="46"/>
      <c r="C734" s="310" t="s">
        <v>1460</v>
      </c>
      <c r="D734" s="310" t="s">
        <v>236</v>
      </c>
      <c r="E734" s="19" t="s">
        <v>19</v>
      </c>
      <c r="F734" s="311">
        <v>27.5</v>
      </c>
      <c r="G734" s="40"/>
      <c r="H734" s="46"/>
    </row>
    <row r="735" s="2" customFormat="1" ht="16.8" customHeight="1">
      <c r="A735" s="40"/>
      <c r="B735" s="46"/>
      <c r="C735" s="312" t="s">
        <v>3697</v>
      </c>
      <c r="D735" s="40"/>
      <c r="E735" s="40"/>
      <c r="F735" s="40"/>
      <c r="G735" s="40"/>
      <c r="H735" s="46"/>
    </row>
    <row r="736" s="2" customFormat="1" ht="16.8" customHeight="1">
      <c r="A736" s="40"/>
      <c r="B736" s="46"/>
      <c r="C736" s="310" t="s">
        <v>2193</v>
      </c>
      <c r="D736" s="310" t="s">
        <v>2194</v>
      </c>
      <c r="E736" s="19" t="s">
        <v>158</v>
      </c>
      <c r="F736" s="311">
        <v>27.5</v>
      </c>
      <c r="G736" s="40"/>
      <c r="H736" s="46"/>
    </row>
    <row r="737" s="2" customFormat="1" ht="16.8" customHeight="1">
      <c r="A737" s="40"/>
      <c r="B737" s="46"/>
      <c r="C737" s="310" t="s">
        <v>2198</v>
      </c>
      <c r="D737" s="310" t="s">
        <v>2199</v>
      </c>
      <c r="E737" s="19" t="s">
        <v>517</v>
      </c>
      <c r="F737" s="311">
        <v>151.553</v>
      </c>
      <c r="G737" s="40"/>
      <c r="H737" s="46"/>
    </row>
    <row r="738" s="2" customFormat="1" ht="26.4" customHeight="1">
      <c r="A738" s="40"/>
      <c r="B738" s="46"/>
      <c r="C738" s="305" t="s">
        <v>3710</v>
      </c>
      <c r="D738" s="305" t="s">
        <v>120</v>
      </c>
      <c r="E738" s="40"/>
      <c r="F738" s="40"/>
      <c r="G738" s="40"/>
      <c r="H738" s="46"/>
    </row>
    <row r="739" s="2" customFormat="1" ht="16.8" customHeight="1">
      <c r="A739" s="40"/>
      <c r="B739" s="46"/>
      <c r="C739" s="306" t="s">
        <v>1064</v>
      </c>
      <c r="D739" s="307" t="s">
        <v>1065</v>
      </c>
      <c r="E739" s="308" t="s">
        <v>152</v>
      </c>
      <c r="F739" s="309">
        <v>217.37000000000001</v>
      </c>
      <c r="G739" s="40"/>
      <c r="H739" s="46"/>
    </row>
    <row r="740" s="2" customFormat="1" ht="16.8" customHeight="1">
      <c r="A740" s="40"/>
      <c r="B740" s="46"/>
      <c r="C740" s="310" t="s">
        <v>19</v>
      </c>
      <c r="D740" s="310" t="s">
        <v>2538</v>
      </c>
      <c r="E740" s="19" t="s">
        <v>19</v>
      </c>
      <c r="F740" s="311">
        <v>0</v>
      </c>
      <c r="G740" s="40"/>
      <c r="H740" s="46"/>
    </row>
    <row r="741" s="2" customFormat="1" ht="16.8" customHeight="1">
      <c r="A741" s="40"/>
      <c r="B741" s="46"/>
      <c r="C741" s="310" t="s">
        <v>19</v>
      </c>
      <c r="D741" s="310" t="s">
        <v>2539</v>
      </c>
      <c r="E741" s="19" t="s">
        <v>19</v>
      </c>
      <c r="F741" s="311">
        <v>0</v>
      </c>
      <c r="G741" s="40"/>
      <c r="H741" s="46"/>
    </row>
    <row r="742" s="2" customFormat="1" ht="16.8" customHeight="1">
      <c r="A742" s="40"/>
      <c r="B742" s="46"/>
      <c r="C742" s="310" t="s">
        <v>19</v>
      </c>
      <c r="D742" s="310" t="s">
        <v>2553</v>
      </c>
      <c r="E742" s="19" t="s">
        <v>19</v>
      </c>
      <c r="F742" s="311">
        <v>16.489999999999998</v>
      </c>
      <c r="G742" s="40"/>
      <c r="H742" s="46"/>
    </row>
    <row r="743" s="2" customFormat="1" ht="16.8" customHeight="1">
      <c r="A743" s="40"/>
      <c r="B743" s="46"/>
      <c r="C743" s="310" t="s">
        <v>19</v>
      </c>
      <c r="D743" s="310" t="s">
        <v>2554</v>
      </c>
      <c r="E743" s="19" t="s">
        <v>19</v>
      </c>
      <c r="F743" s="311">
        <v>10.6</v>
      </c>
      <c r="G743" s="40"/>
      <c r="H743" s="46"/>
    </row>
    <row r="744" s="2" customFormat="1" ht="16.8" customHeight="1">
      <c r="A744" s="40"/>
      <c r="B744" s="46"/>
      <c r="C744" s="310" t="s">
        <v>19</v>
      </c>
      <c r="D744" s="310" t="s">
        <v>2555</v>
      </c>
      <c r="E744" s="19" t="s">
        <v>19</v>
      </c>
      <c r="F744" s="311">
        <v>10.85</v>
      </c>
      <c r="G744" s="40"/>
      <c r="H744" s="46"/>
    </row>
    <row r="745" s="2" customFormat="1" ht="16.8" customHeight="1">
      <c r="A745" s="40"/>
      <c r="B745" s="46"/>
      <c r="C745" s="310" t="s">
        <v>19</v>
      </c>
      <c r="D745" s="310" t="s">
        <v>2556</v>
      </c>
      <c r="E745" s="19" t="s">
        <v>19</v>
      </c>
      <c r="F745" s="311">
        <v>19.719999999999999</v>
      </c>
      <c r="G745" s="40"/>
      <c r="H745" s="46"/>
    </row>
    <row r="746" s="2" customFormat="1" ht="16.8" customHeight="1">
      <c r="A746" s="40"/>
      <c r="B746" s="46"/>
      <c r="C746" s="310" t="s">
        <v>19</v>
      </c>
      <c r="D746" s="310" t="s">
        <v>2557</v>
      </c>
      <c r="E746" s="19" t="s">
        <v>19</v>
      </c>
      <c r="F746" s="311">
        <v>4.1600000000000001</v>
      </c>
      <c r="G746" s="40"/>
      <c r="H746" s="46"/>
    </row>
    <row r="747" s="2" customFormat="1" ht="16.8" customHeight="1">
      <c r="A747" s="40"/>
      <c r="B747" s="46"/>
      <c r="C747" s="310" t="s">
        <v>19</v>
      </c>
      <c r="D747" s="310" t="s">
        <v>2558</v>
      </c>
      <c r="E747" s="19" t="s">
        <v>19</v>
      </c>
      <c r="F747" s="311">
        <v>1.6399999999999999</v>
      </c>
      <c r="G747" s="40"/>
      <c r="H747" s="46"/>
    </row>
    <row r="748" s="2" customFormat="1" ht="16.8" customHeight="1">
      <c r="A748" s="40"/>
      <c r="B748" s="46"/>
      <c r="C748" s="310" t="s">
        <v>19</v>
      </c>
      <c r="D748" s="310" t="s">
        <v>2559</v>
      </c>
      <c r="E748" s="19" t="s">
        <v>19</v>
      </c>
      <c r="F748" s="311">
        <v>8.9800000000000004</v>
      </c>
      <c r="G748" s="40"/>
      <c r="H748" s="46"/>
    </row>
    <row r="749" s="2" customFormat="1" ht="16.8" customHeight="1">
      <c r="A749" s="40"/>
      <c r="B749" s="46"/>
      <c r="C749" s="310" t="s">
        <v>19</v>
      </c>
      <c r="D749" s="310" t="s">
        <v>2545</v>
      </c>
      <c r="E749" s="19" t="s">
        <v>19</v>
      </c>
      <c r="F749" s="311">
        <v>44.810000000000002</v>
      </c>
      <c r="G749" s="40"/>
      <c r="H749" s="46"/>
    </row>
    <row r="750" s="2" customFormat="1" ht="16.8" customHeight="1">
      <c r="A750" s="40"/>
      <c r="B750" s="46"/>
      <c r="C750" s="310" t="s">
        <v>19</v>
      </c>
      <c r="D750" s="310" t="s">
        <v>19</v>
      </c>
      <c r="E750" s="19" t="s">
        <v>19</v>
      </c>
      <c r="F750" s="311">
        <v>0</v>
      </c>
      <c r="G750" s="40"/>
      <c r="H750" s="46"/>
    </row>
    <row r="751" s="2" customFormat="1" ht="16.8" customHeight="1">
      <c r="A751" s="40"/>
      <c r="B751" s="46"/>
      <c r="C751" s="310" t="s">
        <v>19</v>
      </c>
      <c r="D751" s="310" t="s">
        <v>2546</v>
      </c>
      <c r="E751" s="19" t="s">
        <v>19</v>
      </c>
      <c r="F751" s="311">
        <v>0</v>
      </c>
      <c r="G751" s="40"/>
      <c r="H751" s="46"/>
    </row>
    <row r="752" s="2" customFormat="1" ht="16.8" customHeight="1">
      <c r="A752" s="40"/>
      <c r="B752" s="46"/>
      <c r="C752" s="310" t="s">
        <v>19</v>
      </c>
      <c r="D752" s="310" t="s">
        <v>2560</v>
      </c>
      <c r="E752" s="19" t="s">
        <v>19</v>
      </c>
      <c r="F752" s="311">
        <v>3.2200000000000002</v>
      </c>
      <c r="G752" s="40"/>
      <c r="H752" s="46"/>
    </row>
    <row r="753" s="2" customFormat="1" ht="16.8" customHeight="1">
      <c r="A753" s="40"/>
      <c r="B753" s="46"/>
      <c r="C753" s="310" t="s">
        <v>19</v>
      </c>
      <c r="D753" s="310" t="s">
        <v>2561</v>
      </c>
      <c r="E753" s="19" t="s">
        <v>19</v>
      </c>
      <c r="F753" s="311">
        <v>61.799999999999997</v>
      </c>
      <c r="G753" s="40"/>
      <c r="H753" s="46"/>
    </row>
    <row r="754" s="2" customFormat="1" ht="16.8" customHeight="1">
      <c r="A754" s="40"/>
      <c r="B754" s="46"/>
      <c r="C754" s="310" t="s">
        <v>19</v>
      </c>
      <c r="D754" s="310" t="s">
        <v>2562</v>
      </c>
      <c r="E754" s="19" t="s">
        <v>19</v>
      </c>
      <c r="F754" s="311">
        <v>35.100000000000001</v>
      </c>
      <c r="G754" s="40"/>
      <c r="H754" s="46"/>
    </row>
    <row r="755" s="2" customFormat="1" ht="16.8" customHeight="1">
      <c r="A755" s="40"/>
      <c r="B755" s="46"/>
      <c r="C755" s="310" t="s">
        <v>1064</v>
      </c>
      <c r="D755" s="310" t="s">
        <v>236</v>
      </c>
      <c r="E755" s="19" t="s">
        <v>19</v>
      </c>
      <c r="F755" s="311">
        <v>217.37000000000001</v>
      </c>
      <c r="G755" s="40"/>
      <c r="H755" s="46"/>
    </row>
    <row r="756" s="2" customFormat="1" ht="16.8" customHeight="1">
      <c r="A756" s="40"/>
      <c r="B756" s="46"/>
      <c r="C756" s="312" t="s">
        <v>3697</v>
      </c>
      <c r="D756" s="40"/>
      <c r="E756" s="40"/>
      <c r="F756" s="40"/>
      <c r="G756" s="40"/>
      <c r="H756" s="46"/>
    </row>
    <row r="757" s="2" customFormat="1" ht="16.8" customHeight="1">
      <c r="A757" s="40"/>
      <c r="B757" s="46"/>
      <c r="C757" s="310" t="s">
        <v>1131</v>
      </c>
      <c r="D757" s="310" t="s">
        <v>1132</v>
      </c>
      <c r="E757" s="19" t="s">
        <v>152</v>
      </c>
      <c r="F757" s="311">
        <v>217.37000000000001</v>
      </c>
      <c r="G757" s="40"/>
      <c r="H757" s="46"/>
    </row>
    <row r="758" s="2" customFormat="1" ht="16.8" customHeight="1">
      <c r="A758" s="40"/>
      <c r="B758" s="46"/>
      <c r="C758" s="310" t="s">
        <v>1155</v>
      </c>
      <c r="D758" s="310" t="s">
        <v>1156</v>
      </c>
      <c r="E758" s="19" t="s">
        <v>152</v>
      </c>
      <c r="F758" s="311">
        <v>217.37000000000001</v>
      </c>
      <c r="G758" s="40"/>
      <c r="H758" s="46"/>
    </row>
    <row r="759" s="2" customFormat="1" ht="16.8" customHeight="1">
      <c r="A759" s="40"/>
      <c r="B759" s="46"/>
      <c r="C759" s="306" t="s">
        <v>1076</v>
      </c>
      <c r="D759" s="307" t="s">
        <v>1077</v>
      </c>
      <c r="E759" s="308" t="s">
        <v>152</v>
      </c>
      <c r="F759" s="309">
        <v>155.31999999999999</v>
      </c>
      <c r="G759" s="40"/>
      <c r="H759" s="46"/>
    </row>
    <row r="760" s="2" customFormat="1" ht="16.8" customHeight="1">
      <c r="A760" s="40"/>
      <c r="B760" s="46"/>
      <c r="C760" s="310" t="s">
        <v>19</v>
      </c>
      <c r="D760" s="310" t="s">
        <v>2538</v>
      </c>
      <c r="E760" s="19" t="s">
        <v>19</v>
      </c>
      <c r="F760" s="311">
        <v>0</v>
      </c>
      <c r="G760" s="40"/>
      <c r="H760" s="46"/>
    </row>
    <row r="761" s="2" customFormat="1" ht="16.8" customHeight="1">
      <c r="A761" s="40"/>
      <c r="B761" s="46"/>
      <c r="C761" s="310" t="s">
        <v>19</v>
      </c>
      <c r="D761" s="310" t="s">
        <v>2539</v>
      </c>
      <c r="E761" s="19" t="s">
        <v>19</v>
      </c>
      <c r="F761" s="311">
        <v>0</v>
      </c>
      <c r="G761" s="40"/>
      <c r="H761" s="46"/>
    </row>
    <row r="762" s="2" customFormat="1" ht="16.8" customHeight="1">
      <c r="A762" s="40"/>
      <c r="B762" s="46"/>
      <c r="C762" s="310" t="s">
        <v>19</v>
      </c>
      <c r="D762" s="310" t="s">
        <v>2566</v>
      </c>
      <c r="E762" s="19" t="s">
        <v>19</v>
      </c>
      <c r="F762" s="311">
        <v>17.27</v>
      </c>
      <c r="G762" s="40"/>
      <c r="H762" s="46"/>
    </row>
    <row r="763" s="2" customFormat="1" ht="16.8" customHeight="1">
      <c r="A763" s="40"/>
      <c r="B763" s="46"/>
      <c r="C763" s="310" t="s">
        <v>19</v>
      </c>
      <c r="D763" s="310" t="s">
        <v>2567</v>
      </c>
      <c r="E763" s="19" t="s">
        <v>19</v>
      </c>
      <c r="F763" s="311">
        <v>35.659999999999997</v>
      </c>
      <c r="G763" s="40"/>
      <c r="H763" s="46"/>
    </row>
    <row r="764" s="2" customFormat="1" ht="16.8" customHeight="1">
      <c r="A764" s="40"/>
      <c r="B764" s="46"/>
      <c r="C764" s="310" t="s">
        <v>19</v>
      </c>
      <c r="D764" s="310" t="s">
        <v>2568</v>
      </c>
      <c r="E764" s="19" t="s">
        <v>19</v>
      </c>
      <c r="F764" s="311">
        <v>47.060000000000002</v>
      </c>
      <c r="G764" s="40"/>
      <c r="H764" s="46"/>
    </row>
    <row r="765" s="2" customFormat="1" ht="16.8" customHeight="1">
      <c r="A765" s="40"/>
      <c r="B765" s="46"/>
      <c r="C765" s="310" t="s">
        <v>19</v>
      </c>
      <c r="D765" s="310" t="s">
        <v>2569</v>
      </c>
      <c r="E765" s="19" t="s">
        <v>19</v>
      </c>
      <c r="F765" s="311">
        <v>8.8699999999999992</v>
      </c>
      <c r="G765" s="40"/>
      <c r="H765" s="46"/>
    </row>
    <row r="766" s="2" customFormat="1" ht="16.8" customHeight="1">
      <c r="A766" s="40"/>
      <c r="B766" s="46"/>
      <c r="C766" s="310" t="s">
        <v>19</v>
      </c>
      <c r="D766" s="310" t="s">
        <v>2570</v>
      </c>
      <c r="E766" s="19" t="s">
        <v>19</v>
      </c>
      <c r="F766" s="311">
        <v>43.990000000000002</v>
      </c>
      <c r="G766" s="40"/>
      <c r="H766" s="46"/>
    </row>
    <row r="767" s="2" customFormat="1" ht="16.8" customHeight="1">
      <c r="A767" s="40"/>
      <c r="B767" s="46"/>
      <c r="C767" s="310" t="s">
        <v>19</v>
      </c>
      <c r="D767" s="310" t="s">
        <v>2546</v>
      </c>
      <c r="E767" s="19" t="s">
        <v>19</v>
      </c>
      <c r="F767" s="311">
        <v>0</v>
      </c>
      <c r="G767" s="40"/>
      <c r="H767" s="46"/>
    </row>
    <row r="768" s="2" customFormat="1" ht="16.8" customHeight="1">
      <c r="A768" s="40"/>
      <c r="B768" s="46"/>
      <c r="C768" s="310" t="s">
        <v>19</v>
      </c>
      <c r="D768" s="310" t="s">
        <v>2571</v>
      </c>
      <c r="E768" s="19" t="s">
        <v>19</v>
      </c>
      <c r="F768" s="311">
        <v>2.4700000000000002</v>
      </c>
      <c r="G768" s="40"/>
      <c r="H768" s="46"/>
    </row>
    <row r="769" s="2" customFormat="1" ht="16.8" customHeight="1">
      <c r="A769" s="40"/>
      <c r="B769" s="46"/>
      <c r="C769" s="310" t="s">
        <v>1076</v>
      </c>
      <c r="D769" s="310" t="s">
        <v>236</v>
      </c>
      <c r="E769" s="19" t="s">
        <v>19</v>
      </c>
      <c r="F769" s="311">
        <v>155.31999999999999</v>
      </c>
      <c r="G769" s="40"/>
      <c r="H769" s="46"/>
    </row>
    <row r="770" s="2" customFormat="1" ht="16.8" customHeight="1">
      <c r="A770" s="40"/>
      <c r="B770" s="46"/>
      <c r="C770" s="312" t="s">
        <v>3697</v>
      </c>
      <c r="D770" s="40"/>
      <c r="E770" s="40"/>
      <c r="F770" s="40"/>
      <c r="G770" s="40"/>
      <c r="H770" s="46"/>
    </row>
    <row r="771" s="2" customFormat="1" ht="16.8" customHeight="1">
      <c r="A771" s="40"/>
      <c r="B771" s="46"/>
      <c r="C771" s="310" t="s">
        <v>1145</v>
      </c>
      <c r="D771" s="310" t="s">
        <v>1146</v>
      </c>
      <c r="E771" s="19" t="s">
        <v>152</v>
      </c>
      <c r="F771" s="311">
        <v>155.31999999999999</v>
      </c>
      <c r="G771" s="40"/>
      <c r="H771" s="46"/>
    </row>
    <row r="772" s="2" customFormat="1" ht="16.8" customHeight="1">
      <c r="A772" s="40"/>
      <c r="B772" s="46"/>
      <c r="C772" s="310" t="s">
        <v>1160</v>
      </c>
      <c r="D772" s="310" t="s">
        <v>1161</v>
      </c>
      <c r="E772" s="19" t="s">
        <v>152</v>
      </c>
      <c r="F772" s="311">
        <v>155.31999999999999</v>
      </c>
      <c r="G772" s="40"/>
      <c r="H772" s="46"/>
    </row>
    <row r="773" s="2" customFormat="1" ht="16.8" customHeight="1">
      <c r="A773" s="40"/>
      <c r="B773" s="46"/>
      <c r="C773" s="306" t="s">
        <v>1469</v>
      </c>
      <c r="D773" s="307" t="s">
        <v>1470</v>
      </c>
      <c r="E773" s="308" t="s">
        <v>152</v>
      </c>
      <c r="F773" s="309">
        <v>2.6200000000000001</v>
      </c>
      <c r="G773" s="40"/>
      <c r="H773" s="46"/>
    </row>
    <row r="774" s="2" customFormat="1" ht="16.8" customHeight="1">
      <c r="A774" s="40"/>
      <c r="B774" s="46"/>
      <c r="C774" s="310" t="s">
        <v>19</v>
      </c>
      <c r="D774" s="310" t="s">
        <v>2546</v>
      </c>
      <c r="E774" s="19" t="s">
        <v>19</v>
      </c>
      <c r="F774" s="311">
        <v>0</v>
      </c>
      <c r="G774" s="40"/>
      <c r="H774" s="46"/>
    </row>
    <row r="775" s="2" customFormat="1" ht="16.8" customHeight="1">
      <c r="A775" s="40"/>
      <c r="B775" s="46"/>
      <c r="C775" s="310" t="s">
        <v>19</v>
      </c>
      <c r="D775" s="310" t="s">
        <v>2564</v>
      </c>
      <c r="E775" s="19" t="s">
        <v>19</v>
      </c>
      <c r="F775" s="311">
        <v>2.6200000000000001</v>
      </c>
      <c r="G775" s="40"/>
      <c r="H775" s="46"/>
    </row>
    <row r="776" s="2" customFormat="1" ht="16.8" customHeight="1">
      <c r="A776" s="40"/>
      <c r="B776" s="46"/>
      <c r="C776" s="310" t="s">
        <v>1469</v>
      </c>
      <c r="D776" s="310" t="s">
        <v>236</v>
      </c>
      <c r="E776" s="19" t="s">
        <v>19</v>
      </c>
      <c r="F776" s="311">
        <v>2.6200000000000001</v>
      </c>
      <c r="G776" s="40"/>
      <c r="H776" s="46"/>
    </row>
    <row r="777" s="2" customFormat="1" ht="16.8" customHeight="1">
      <c r="A777" s="40"/>
      <c r="B777" s="46"/>
      <c r="C777" s="312" t="s">
        <v>3697</v>
      </c>
      <c r="D777" s="40"/>
      <c r="E777" s="40"/>
      <c r="F777" s="40"/>
      <c r="G777" s="40"/>
      <c r="H777" s="46"/>
    </row>
    <row r="778" s="2" customFormat="1" ht="16.8" customHeight="1">
      <c r="A778" s="40"/>
      <c r="B778" s="46"/>
      <c r="C778" s="310" t="s">
        <v>1583</v>
      </c>
      <c r="D778" s="310" t="s">
        <v>1584</v>
      </c>
      <c r="E778" s="19" t="s">
        <v>152</v>
      </c>
      <c r="F778" s="311">
        <v>2.6200000000000001</v>
      </c>
      <c r="G778" s="40"/>
      <c r="H778" s="46"/>
    </row>
    <row r="779" s="2" customFormat="1" ht="16.8" customHeight="1">
      <c r="A779" s="40"/>
      <c r="B779" s="46"/>
      <c r="C779" s="310" t="s">
        <v>1608</v>
      </c>
      <c r="D779" s="310" t="s">
        <v>1609</v>
      </c>
      <c r="E779" s="19" t="s">
        <v>152</v>
      </c>
      <c r="F779" s="311">
        <v>2.6200000000000001</v>
      </c>
      <c r="G779" s="40"/>
      <c r="H779" s="46"/>
    </row>
    <row r="780" s="2" customFormat="1" ht="16.8" customHeight="1">
      <c r="A780" s="40"/>
      <c r="B780" s="46"/>
      <c r="C780" s="306" t="s">
        <v>1061</v>
      </c>
      <c r="D780" s="307" t="s">
        <v>1062</v>
      </c>
      <c r="E780" s="308" t="s">
        <v>148</v>
      </c>
      <c r="F780" s="309">
        <v>289.38</v>
      </c>
      <c r="G780" s="40"/>
      <c r="H780" s="46"/>
    </row>
    <row r="781" s="2" customFormat="1" ht="16.8" customHeight="1">
      <c r="A781" s="40"/>
      <c r="B781" s="46"/>
      <c r="C781" s="310" t="s">
        <v>19</v>
      </c>
      <c r="D781" s="310" t="s">
        <v>2538</v>
      </c>
      <c r="E781" s="19" t="s">
        <v>19</v>
      </c>
      <c r="F781" s="311">
        <v>0</v>
      </c>
      <c r="G781" s="40"/>
      <c r="H781" s="46"/>
    </row>
    <row r="782" s="2" customFormat="1" ht="16.8" customHeight="1">
      <c r="A782" s="40"/>
      <c r="B782" s="46"/>
      <c r="C782" s="310" t="s">
        <v>19</v>
      </c>
      <c r="D782" s="310" t="s">
        <v>2539</v>
      </c>
      <c r="E782" s="19" t="s">
        <v>19</v>
      </c>
      <c r="F782" s="311">
        <v>0</v>
      </c>
      <c r="G782" s="40"/>
      <c r="H782" s="46"/>
    </row>
    <row r="783" s="2" customFormat="1" ht="16.8" customHeight="1">
      <c r="A783" s="40"/>
      <c r="B783" s="46"/>
      <c r="C783" s="310" t="s">
        <v>19</v>
      </c>
      <c r="D783" s="310" t="s">
        <v>2540</v>
      </c>
      <c r="E783" s="19" t="s">
        <v>19</v>
      </c>
      <c r="F783" s="311">
        <v>0</v>
      </c>
      <c r="G783" s="40"/>
      <c r="H783" s="46"/>
    </row>
    <row r="784" s="2" customFormat="1" ht="16.8" customHeight="1">
      <c r="A784" s="40"/>
      <c r="B784" s="46"/>
      <c r="C784" s="310" t="s">
        <v>19</v>
      </c>
      <c r="D784" s="310" t="s">
        <v>2541</v>
      </c>
      <c r="E784" s="19" t="s">
        <v>19</v>
      </c>
      <c r="F784" s="311">
        <v>85.530000000000001</v>
      </c>
      <c r="G784" s="40"/>
      <c r="H784" s="46"/>
    </row>
    <row r="785" s="2" customFormat="1" ht="16.8" customHeight="1">
      <c r="A785" s="40"/>
      <c r="B785" s="46"/>
      <c r="C785" s="310" t="s">
        <v>19</v>
      </c>
      <c r="D785" s="310" t="s">
        <v>2542</v>
      </c>
      <c r="E785" s="19" t="s">
        <v>19</v>
      </c>
      <c r="F785" s="311">
        <v>17.329999999999998</v>
      </c>
      <c r="G785" s="40"/>
      <c r="H785" s="46"/>
    </row>
    <row r="786" s="2" customFormat="1" ht="16.8" customHeight="1">
      <c r="A786" s="40"/>
      <c r="B786" s="46"/>
      <c r="C786" s="310" t="s">
        <v>19</v>
      </c>
      <c r="D786" s="310" t="s">
        <v>2543</v>
      </c>
      <c r="E786" s="19" t="s">
        <v>19</v>
      </c>
      <c r="F786" s="311">
        <v>17.559999999999999</v>
      </c>
      <c r="G786" s="40"/>
      <c r="H786" s="46"/>
    </row>
    <row r="787" s="2" customFormat="1" ht="16.8" customHeight="1">
      <c r="A787" s="40"/>
      <c r="B787" s="46"/>
      <c r="C787" s="310" t="s">
        <v>19</v>
      </c>
      <c r="D787" s="310" t="s">
        <v>2544</v>
      </c>
      <c r="E787" s="19" t="s">
        <v>19</v>
      </c>
      <c r="F787" s="311">
        <v>37</v>
      </c>
      <c r="G787" s="40"/>
      <c r="H787" s="46"/>
    </row>
    <row r="788" s="2" customFormat="1" ht="16.8" customHeight="1">
      <c r="A788" s="40"/>
      <c r="B788" s="46"/>
      <c r="C788" s="310" t="s">
        <v>19</v>
      </c>
      <c r="D788" s="310" t="s">
        <v>2545</v>
      </c>
      <c r="E788" s="19" t="s">
        <v>19</v>
      </c>
      <c r="F788" s="311">
        <v>44.810000000000002</v>
      </c>
      <c r="G788" s="40"/>
      <c r="H788" s="46"/>
    </row>
    <row r="789" s="2" customFormat="1" ht="16.8" customHeight="1">
      <c r="A789" s="40"/>
      <c r="B789" s="46"/>
      <c r="C789" s="310" t="s">
        <v>19</v>
      </c>
      <c r="D789" s="310" t="s">
        <v>2546</v>
      </c>
      <c r="E789" s="19" t="s">
        <v>19</v>
      </c>
      <c r="F789" s="311">
        <v>0</v>
      </c>
      <c r="G789" s="40"/>
      <c r="H789" s="46"/>
    </row>
    <row r="790" s="2" customFormat="1" ht="16.8" customHeight="1">
      <c r="A790" s="40"/>
      <c r="B790" s="46"/>
      <c r="C790" s="310" t="s">
        <v>19</v>
      </c>
      <c r="D790" s="310" t="s">
        <v>2547</v>
      </c>
      <c r="E790" s="19" t="s">
        <v>19</v>
      </c>
      <c r="F790" s="311">
        <v>54.789999999999999</v>
      </c>
      <c r="G790" s="40"/>
      <c r="H790" s="46"/>
    </row>
    <row r="791" s="2" customFormat="1" ht="16.8" customHeight="1">
      <c r="A791" s="40"/>
      <c r="B791" s="46"/>
      <c r="C791" s="310" t="s">
        <v>19</v>
      </c>
      <c r="D791" s="310" t="s">
        <v>2548</v>
      </c>
      <c r="E791" s="19" t="s">
        <v>19</v>
      </c>
      <c r="F791" s="311">
        <v>19.140000000000001</v>
      </c>
      <c r="G791" s="40"/>
      <c r="H791" s="46"/>
    </row>
    <row r="792" s="2" customFormat="1" ht="16.8" customHeight="1">
      <c r="A792" s="40"/>
      <c r="B792" s="46"/>
      <c r="C792" s="310" t="s">
        <v>19</v>
      </c>
      <c r="D792" s="310" t="s">
        <v>2549</v>
      </c>
      <c r="E792" s="19" t="s">
        <v>19</v>
      </c>
      <c r="F792" s="311">
        <v>13.220000000000001</v>
      </c>
      <c r="G792" s="40"/>
      <c r="H792" s="46"/>
    </row>
    <row r="793" s="2" customFormat="1" ht="16.8" customHeight="1">
      <c r="A793" s="40"/>
      <c r="B793" s="46"/>
      <c r="C793" s="310" t="s">
        <v>1061</v>
      </c>
      <c r="D793" s="310" t="s">
        <v>236</v>
      </c>
      <c r="E793" s="19" t="s">
        <v>19</v>
      </c>
      <c r="F793" s="311">
        <v>289.38</v>
      </c>
      <c r="G793" s="40"/>
      <c r="H793" s="46"/>
    </row>
    <row r="794" s="2" customFormat="1" ht="16.8" customHeight="1">
      <c r="A794" s="40"/>
      <c r="B794" s="46"/>
      <c r="C794" s="312" t="s">
        <v>3697</v>
      </c>
      <c r="D794" s="40"/>
      <c r="E794" s="40"/>
      <c r="F794" s="40"/>
      <c r="G794" s="40"/>
      <c r="H794" s="46"/>
    </row>
    <row r="795" s="2" customFormat="1" ht="16.8" customHeight="1">
      <c r="A795" s="40"/>
      <c r="B795" s="46"/>
      <c r="C795" s="310" t="s">
        <v>1108</v>
      </c>
      <c r="D795" s="310" t="s">
        <v>1109</v>
      </c>
      <c r="E795" s="19" t="s">
        <v>148</v>
      </c>
      <c r="F795" s="311">
        <v>289.38</v>
      </c>
      <c r="G795" s="40"/>
      <c r="H795" s="46"/>
    </row>
    <row r="796" s="2" customFormat="1" ht="16.8" customHeight="1">
      <c r="A796" s="40"/>
      <c r="B796" s="46"/>
      <c r="C796" s="310" t="s">
        <v>1165</v>
      </c>
      <c r="D796" s="310" t="s">
        <v>1166</v>
      </c>
      <c r="E796" s="19" t="s">
        <v>182</v>
      </c>
      <c r="F796" s="311">
        <v>10.128</v>
      </c>
      <c r="G796" s="40"/>
      <c r="H796" s="46"/>
    </row>
    <row r="797" s="2" customFormat="1" ht="16.8" customHeight="1">
      <c r="A797" s="40"/>
      <c r="B797" s="46"/>
      <c r="C797" s="310" t="s">
        <v>1171</v>
      </c>
      <c r="D797" s="310" t="s">
        <v>1172</v>
      </c>
      <c r="E797" s="19" t="s">
        <v>182</v>
      </c>
      <c r="F797" s="311">
        <v>21.704000000000001</v>
      </c>
      <c r="G797" s="40"/>
      <c r="H797" s="46"/>
    </row>
    <row r="798" s="2" customFormat="1" ht="16.8" customHeight="1">
      <c r="A798" s="40"/>
      <c r="B798" s="46"/>
      <c r="C798" s="306" t="s">
        <v>2527</v>
      </c>
      <c r="D798" s="307" t="s">
        <v>2528</v>
      </c>
      <c r="E798" s="308" t="s">
        <v>152</v>
      </c>
      <c r="F798" s="309">
        <v>23.350000000000001</v>
      </c>
      <c r="G798" s="40"/>
      <c r="H798" s="46"/>
    </row>
    <row r="799" s="2" customFormat="1" ht="16.8" customHeight="1">
      <c r="A799" s="40"/>
      <c r="B799" s="46"/>
      <c r="C799" s="310" t="s">
        <v>19</v>
      </c>
      <c r="D799" s="310" t="s">
        <v>375</v>
      </c>
      <c r="E799" s="19" t="s">
        <v>19</v>
      </c>
      <c r="F799" s="311">
        <v>0</v>
      </c>
      <c r="G799" s="40"/>
      <c r="H799" s="46"/>
    </row>
    <row r="800" s="2" customFormat="1" ht="16.8" customHeight="1">
      <c r="A800" s="40"/>
      <c r="B800" s="46"/>
      <c r="C800" s="310" t="s">
        <v>19</v>
      </c>
      <c r="D800" s="310" t="s">
        <v>2529</v>
      </c>
      <c r="E800" s="19" t="s">
        <v>19</v>
      </c>
      <c r="F800" s="311">
        <v>23.350000000000001</v>
      </c>
      <c r="G800" s="40"/>
      <c r="H800" s="46"/>
    </row>
    <row r="801" s="2" customFormat="1" ht="16.8" customHeight="1">
      <c r="A801" s="40"/>
      <c r="B801" s="46"/>
      <c r="C801" s="310" t="s">
        <v>2527</v>
      </c>
      <c r="D801" s="310" t="s">
        <v>236</v>
      </c>
      <c r="E801" s="19" t="s">
        <v>19</v>
      </c>
      <c r="F801" s="311">
        <v>23.350000000000001</v>
      </c>
      <c r="G801" s="40"/>
      <c r="H801" s="46"/>
    </row>
    <row r="802" s="2" customFormat="1" ht="16.8" customHeight="1">
      <c r="A802" s="40"/>
      <c r="B802" s="46"/>
      <c r="C802" s="312" t="s">
        <v>3697</v>
      </c>
      <c r="D802" s="40"/>
      <c r="E802" s="40"/>
      <c r="F802" s="40"/>
      <c r="G802" s="40"/>
      <c r="H802" s="46"/>
    </row>
    <row r="803" s="2" customFormat="1" ht="16.8" customHeight="1">
      <c r="A803" s="40"/>
      <c r="B803" s="46"/>
      <c r="C803" s="310" t="s">
        <v>2585</v>
      </c>
      <c r="D803" s="310" t="s">
        <v>2586</v>
      </c>
      <c r="E803" s="19" t="s">
        <v>152</v>
      </c>
      <c r="F803" s="311">
        <v>23.350000000000001</v>
      </c>
      <c r="G803" s="40"/>
      <c r="H803" s="46"/>
    </row>
    <row r="804" s="2" customFormat="1" ht="16.8" customHeight="1">
      <c r="A804" s="40"/>
      <c r="B804" s="46"/>
      <c r="C804" s="310" t="s">
        <v>2578</v>
      </c>
      <c r="D804" s="310" t="s">
        <v>2579</v>
      </c>
      <c r="E804" s="19" t="s">
        <v>152</v>
      </c>
      <c r="F804" s="311">
        <v>23.350000000000001</v>
      </c>
      <c r="G804" s="40"/>
      <c r="H804" s="46"/>
    </row>
    <row r="805" s="2" customFormat="1" ht="16.8" customHeight="1">
      <c r="A805" s="40"/>
      <c r="B805" s="46"/>
      <c r="C805" s="306" t="s">
        <v>1070</v>
      </c>
      <c r="D805" s="307" t="s">
        <v>1071</v>
      </c>
      <c r="E805" s="308" t="s">
        <v>152</v>
      </c>
      <c r="F805" s="309">
        <v>197.5</v>
      </c>
      <c r="G805" s="40"/>
      <c r="H805" s="46"/>
    </row>
    <row r="806" s="2" customFormat="1" ht="16.8" customHeight="1">
      <c r="A806" s="40"/>
      <c r="B806" s="46"/>
      <c r="C806" s="310" t="s">
        <v>19</v>
      </c>
      <c r="D806" s="310" t="s">
        <v>1103</v>
      </c>
      <c r="E806" s="19" t="s">
        <v>19</v>
      </c>
      <c r="F806" s="311">
        <v>0</v>
      </c>
      <c r="G806" s="40"/>
      <c r="H806" s="46"/>
    </row>
    <row r="807" s="2" customFormat="1" ht="16.8" customHeight="1">
      <c r="A807" s="40"/>
      <c r="B807" s="46"/>
      <c r="C807" s="310" t="s">
        <v>19</v>
      </c>
      <c r="D807" s="310" t="s">
        <v>2595</v>
      </c>
      <c r="E807" s="19" t="s">
        <v>19</v>
      </c>
      <c r="F807" s="311">
        <v>197.5</v>
      </c>
      <c r="G807" s="40"/>
      <c r="H807" s="46"/>
    </row>
    <row r="808" s="2" customFormat="1" ht="16.8" customHeight="1">
      <c r="A808" s="40"/>
      <c r="B808" s="46"/>
      <c r="C808" s="310" t="s">
        <v>1070</v>
      </c>
      <c r="D808" s="310" t="s">
        <v>236</v>
      </c>
      <c r="E808" s="19" t="s">
        <v>19</v>
      </c>
      <c r="F808" s="311">
        <v>197.5</v>
      </c>
      <c r="G808" s="40"/>
      <c r="H808" s="46"/>
    </row>
    <row r="809" s="2" customFormat="1" ht="16.8" customHeight="1">
      <c r="A809" s="40"/>
      <c r="B809" s="46"/>
      <c r="C809" s="312" t="s">
        <v>3697</v>
      </c>
      <c r="D809" s="40"/>
      <c r="E809" s="40"/>
      <c r="F809" s="40"/>
      <c r="G809" s="40"/>
      <c r="H809" s="46"/>
    </row>
    <row r="810" s="2" customFormat="1" ht="16.8" customHeight="1">
      <c r="A810" s="40"/>
      <c r="B810" s="46"/>
      <c r="C810" s="310" t="s">
        <v>1284</v>
      </c>
      <c r="D810" s="310" t="s">
        <v>1285</v>
      </c>
      <c r="E810" s="19" t="s">
        <v>152</v>
      </c>
      <c r="F810" s="311">
        <v>197.5</v>
      </c>
      <c r="G810" s="40"/>
      <c r="H810" s="46"/>
    </row>
    <row r="811" s="2" customFormat="1" ht="16.8" customHeight="1">
      <c r="A811" s="40"/>
      <c r="B811" s="46"/>
      <c r="C811" s="310" t="s">
        <v>1291</v>
      </c>
      <c r="D811" s="310" t="s">
        <v>1292</v>
      </c>
      <c r="E811" s="19" t="s">
        <v>152</v>
      </c>
      <c r="F811" s="311">
        <v>5925</v>
      </c>
      <c r="G811" s="40"/>
      <c r="H811" s="46"/>
    </row>
    <row r="812" s="2" customFormat="1" ht="16.8" customHeight="1">
      <c r="A812" s="40"/>
      <c r="B812" s="46"/>
      <c r="C812" s="310" t="s">
        <v>1297</v>
      </c>
      <c r="D812" s="310" t="s">
        <v>1298</v>
      </c>
      <c r="E812" s="19" t="s">
        <v>152</v>
      </c>
      <c r="F812" s="311">
        <v>197.5</v>
      </c>
      <c r="G812" s="40"/>
      <c r="H812" s="46"/>
    </row>
    <row r="813" s="2" customFormat="1" ht="16.8" customHeight="1">
      <c r="A813" s="40"/>
      <c r="B813" s="46"/>
      <c r="C813" s="306" t="s">
        <v>1067</v>
      </c>
      <c r="D813" s="307" t="s">
        <v>1068</v>
      </c>
      <c r="E813" s="308" t="s">
        <v>158</v>
      </c>
      <c r="F813" s="309">
        <v>25.649999999999999</v>
      </c>
      <c r="G813" s="40"/>
      <c r="H813" s="46"/>
    </row>
    <row r="814" s="2" customFormat="1" ht="16.8" customHeight="1">
      <c r="A814" s="40"/>
      <c r="B814" s="46"/>
      <c r="C814" s="310" t="s">
        <v>19</v>
      </c>
      <c r="D814" s="310" t="s">
        <v>2538</v>
      </c>
      <c r="E814" s="19" t="s">
        <v>19</v>
      </c>
      <c r="F814" s="311">
        <v>0</v>
      </c>
      <c r="G814" s="40"/>
      <c r="H814" s="46"/>
    </row>
    <row r="815" s="2" customFormat="1" ht="16.8" customHeight="1">
      <c r="A815" s="40"/>
      <c r="B815" s="46"/>
      <c r="C815" s="310" t="s">
        <v>19</v>
      </c>
      <c r="D815" s="310" t="s">
        <v>2591</v>
      </c>
      <c r="E815" s="19" t="s">
        <v>19</v>
      </c>
      <c r="F815" s="311">
        <v>16.199999999999999</v>
      </c>
      <c r="G815" s="40"/>
      <c r="H815" s="46"/>
    </row>
    <row r="816" s="2" customFormat="1" ht="16.8" customHeight="1">
      <c r="A816" s="40"/>
      <c r="B816" s="46"/>
      <c r="C816" s="310" t="s">
        <v>19</v>
      </c>
      <c r="D816" s="310" t="s">
        <v>2592</v>
      </c>
      <c r="E816" s="19" t="s">
        <v>19</v>
      </c>
      <c r="F816" s="311">
        <v>9.4499999999999993</v>
      </c>
      <c r="G816" s="40"/>
      <c r="H816" s="46"/>
    </row>
    <row r="817" s="2" customFormat="1" ht="16.8" customHeight="1">
      <c r="A817" s="40"/>
      <c r="B817" s="46"/>
      <c r="C817" s="310" t="s">
        <v>1067</v>
      </c>
      <c r="D817" s="310" t="s">
        <v>236</v>
      </c>
      <c r="E817" s="19" t="s">
        <v>19</v>
      </c>
      <c r="F817" s="311">
        <v>25.649999999999999</v>
      </c>
      <c r="G817" s="40"/>
      <c r="H817" s="46"/>
    </row>
    <row r="818" s="2" customFormat="1" ht="16.8" customHeight="1">
      <c r="A818" s="40"/>
      <c r="B818" s="46"/>
      <c r="C818" s="312" t="s">
        <v>3697</v>
      </c>
      <c r="D818" s="40"/>
      <c r="E818" s="40"/>
      <c r="F818" s="40"/>
      <c r="G818" s="40"/>
      <c r="H818" s="46"/>
    </row>
    <row r="819" s="2" customFormat="1" ht="16.8" customHeight="1">
      <c r="A819" s="40"/>
      <c r="B819" s="46"/>
      <c r="C819" s="310" t="s">
        <v>1267</v>
      </c>
      <c r="D819" s="310" t="s">
        <v>1268</v>
      </c>
      <c r="E819" s="19" t="s">
        <v>158</v>
      </c>
      <c r="F819" s="311">
        <v>25.649999999999999</v>
      </c>
      <c r="G819" s="40"/>
      <c r="H819" s="46"/>
    </row>
    <row r="820" s="2" customFormat="1" ht="16.8" customHeight="1">
      <c r="A820" s="40"/>
      <c r="B820" s="46"/>
      <c r="C820" s="310" t="s">
        <v>1273</v>
      </c>
      <c r="D820" s="310" t="s">
        <v>1274</v>
      </c>
      <c r="E820" s="19" t="s">
        <v>158</v>
      </c>
      <c r="F820" s="311">
        <v>25.649999999999999</v>
      </c>
      <c r="G820" s="40"/>
      <c r="H820" s="46"/>
    </row>
    <row r="821" s="2" customFormat="1" ht="26.4" customHeight="1">
      <c r="A821" s="40"/>
      <c r="B821" s="46"/>
      <c r="C821" s="305" t="s">
        <v>3711</v>
      </c>
      <c r="D821" s="305" t="s">
        <v>123</v>
      </c>
      <c r="E821" s="40"/>
      <c r="F821" s="40"/>
      <c r="G821" s="40"/>
      <c r="H821" s="46"/>
    </row>
    <row r="822" s="2" customFormat="1" ht="16.8" customHeight="1">
      <c r="A822" s="40"/>
      <c r="B822" s="46"/>
      <c r="C822" s="306" t="s">
        <v>1073</v>
      </c>
      <c r="D822" s="307" t="s">
        <v>1074</v>
      </c>
      <c r="E822" s="308" t="s">
        <v>152</v>
      </c>
      <c r="F822" s="309">
        <v>127.002</v>
      </c>
      <c r="G822" s="40"/>
      <c r="H822" s="46"/>
    </row>
    <row r="823" s="2" customFormat="1" ht="16.8" customHeight="1">
      <c r="A823" s="40"/>
      <c r="B823" s="46"/>
      <c r="C823" s="310" t="s">
        <v>19</v>
      </c>
      <c r="D823" s="310" t="s">
        <v>2641</v>
      </c>
      <c r="E823" s="19" t="s">
        <v>19</v>
      </c>
      <c r="F823" s="311">
        <v>0</v>
      </c>
      <c r="G823" s="40"/>
      <c r="H823" s="46"/>
    </row>
    <row r="824" s="2" customFormat="1" ht="16.8" customHeight="1">
      <c r="A824" s="40"/>
      <c r="B824" s="46"/>
      <c r="C824" s="310" t="s">
        <v>1073</v>
      </c>
      <c r="D824" s="310" t="s">
        <v>2700</v>
      </c>
      <c r="E824" s="19" t="s">
        <v>19</v>
      </c>
      <c r="F824" s="311">
        <v>127.002</v>
      </c>
      <c r="G824" s="40"/>
      <c r="H824" s="46"/>
    </row>
    <row r="825" s="2" customFormat="1" ht="16.8" customHeight="1">
      <c r="A825" s="40"/>
      <c r="B825" s="46"/>
      <c r="C825" s="312" t="s">
        <v>3697</v>
      </c>
      <c r="D825" s="40"/>
      <c r="E825" s="40"/>
      <c r="F825" s="40"/>
      <c r="G825" s="40"/>
      <c r="H825" s="46"/>
    </row>
    <row r="826" s="2" customFormat="1" ht="16.8" customHeight="1">
      <c r="A826" s="40"/>
      <c r="B826" s="46"/>
      <c r="C826" s="310" t="s">
        <v>1380</v>
      </c>
      <c r="D826" s="310" t="s">
        <v>1381</v>
      </c>
      <c r="E826" s="19" t="s">
        <v>152</v>
      </c>
      <c r="F826" s="311">
        <v>127.002</v>
      </c>
      <c r="G826" s="40"/>
      <c r="H826" s="46"/>
    </row>
    <row r="827" s="2" customFormat="1" ht="16.8" customHeight="1">
      <c r="A827" s="40"/>
      <c r="B827" s="46"/>
      <c r="C827" s="310" t="s">
        <v>1391</v>
      </c>
      <c r="D827" s="310" t="s">
        <v>1392</v>
      </c>
      <c r="E827" s="19" t="s">
        <v>152</v>
      </c>
      <c r="F827" s="311">
        <v>127.002</v>
      </c>
      <c r="G827" s="40"/>
      <c r="H827" s="46"/>
    </row>
    <row r="828" s="2" customFormat="1" ht="16.8" customHeight="1">
      <c r="A828" s="40"/>
      <c r="B828" s="46"/>
      <c r="C828" s="310" t="s">
        <v>1387</v>
      </c>
      <c r="D828" s="310" t="s">
        <v>1388</v>
      </c>
      <c r="E828" s="19" t="s">
        <v>182</v>
      </c>
      <c r="F828" s="311">
        <v>0.042999999999999997</v>
      </c>
      <c r="G828" s="40"/>
      <c r="H828" s="46"/>
    </row>
    <row r="829" s="2" customFormat="1" ht="16.8" customHeight="1">
      <c r="A829" s="40"/>
      <c r="B829" s="46"/>
      <c r="C829" s="310" t="s">
        <v>1397</v>
      </c>
      <c r="D829" s="310" t="s">
        <v>1398</v>
      </c>
      <c r="E829" s="19" t="s">
        <v>182</v>
      </c>
      <c r="F829" s="311">
        <v>0.051999999999999998</v>
      </c>
      <c r="G829" s="40"/>
      <c r="H829" s="46"/>
    </row>
    <row r="830" s="2" customFormat="1" ht="16.8" customHeight="1">
      <c r="A830" s="40"/>
      <c r="B830" s="46"/>
      <c r="C830" s="306" t="s">
        <v>2618</v>
      </c>
      <c r="D830" s="307" t="s">
        <v>2619</v>
      </c>
      <c r="E830" s="308" t="s">
        <v>152</v>
      </c>
      <c r="F830" s="309">
        <v>27.899999999999999</v>
      </c>
      <c r="G830" s="40"/>
      <c r="H830" s="46"/>
    </row>
    <row r="831" s="2" customFormat="1" ht="16.8" customHeight="1">
      <c r="A831" s="40"/>
      <c r="B831" s="46"/>
      <c r="C831" s="310" t="s">
        <v>19</v>
      </c>
      <c r="D831" s="310" t="s">
        <v>2641</v>
      </c>
      <c r="E831" s="19" t="s">
        <v>19</v>
      </c>
      <c r="F831" s="311">
        <v>0</v>
      </c>
      <c r="G831" s="40"/>
      <c r="H831" s="46"/>
    </row>
    <row r="832" s="2" customFormat="1" ht="16.8" customHeight="1">
      <c r="A832" s="40"/>
      <c r="B832" s="46"/>
      <c r="C832" s="310" t="s">
        <v>2618</v>
      </c>
      <c r="D832" s="310" t="s">
        <v>2689</v>
      </c>
      <c r="E832" s="19" t="s">
        <v>19</v>
      </c>
      <c r="F832" s="311">
        <v>27.899999999999999</v>
      </c>
      <c r="G832" s="40"/>
      <c r="H832" s="46"/>
    </row>
    <row r="833" s="2" customFormat="1" ht="16.8" customHeight="1">
      <c r="A833" s="40"/>
      <c r="B833" s="46"/>
      <c r="C833" s="312" t="s">
        <v>3697</v>
      </c>
      <c r="D833" s="40"/>
      <c r="E833" s="40"/>
      <c r="F833" s="40"/>
      <c r="G833" s="40"/>
      <c r="H833" s="46"/>
    </row>
    <row r="834" s="2" customFormat="1" ht="16.8" customHeight="1">
      <c r="A834" s="40"/>
      <c r="B834" s="46"/>
      <c r="C834" s="310" t="s">
        <v>2684</v>
      </c>
      <c r="D834" s="310" t="s">
        <v>2685</v>
      </c>
      <c r="E834" s="19" t="s">
        <v>152</v>
      </c>
      <c r="F834" s="311">
        <v>27.899999999999999</v>
      </c>
      <c r="G834" s="40"/>
      <c r="H834" s="46"/>
    </row>
    <row r="835" s="2" customFormat="1" ht="16.8" customHeight="1">
      <c r="A835" s="40"/>
      <c r="B835" s="46"/>
      <c r="C835" s="310" t="s">
        <v>2692</v>
      </c>
      <c r="D835" s="310" t="s">
        <v>2693</v>
      </c>
      <c r="E835" s="19" t="s">
        <v>152</v>
      </c>
      <c r="F835" s="311">
        <v>27.899999999999999</v>
      </c>
      <c r="G835" s="40"/>
      <c r="H835" s="46"/>
    </row>
    <row r="836" s="2" customFormat="1" ht="16.8" customHeight="1">
      <c r="A836" s="40"/>
      <c r="B836" s="46"/>
      <c r="C836" s="310" t="s">
        <v>1387</v>
      </c>
      <c r="D836" s="310" t="s">
        <v>1388</v>
      </c>
      <c r="E836" s="19" t="s">
        <v>182</v>
      </c>
      <c r="F836" s="311">
        <v>0.0080000000000000002</v>
      </c>
      <c r="G836" s="40"/>
      <c r="H836" s="46"/>
    </row>
    <row r="837" s="2" customFormat="1" ht="16.8" customHeight="1">
      <c r="A837" s="40"/>
      <c r="B837" s="46"/>
      <c r="C837" s="310" t="s">
        <v>1397</v>
      </c>
      <c r="D837" s="310" t="s">
        <v>1398</v>
      </c>
      <c r="E837" s="19" t="s">
        <v>182</v>
      </c>
      <c r="F837" s="311">
        <v>0.010999999999999999</v>
      </c>
      <c r="G837" s="40"/>
      <c r="H837" s="46"/>
    </row>
    <row r="838" s="2" customFormat="1" ht="16.8" customHeight="1">
      <c r="A838" s="40"/>
      <c r="B838" s="46"/>
      <c r="C838" s="306" t="s">
        <v>2612</v>
      </c>
      <c r="D838" s="307" t="s">
        <v>1065</v>
      </c>
      <c r="E838" s="308" t="s">
        <v>152</v>
      </c>
      <c r="F838" s="309">
        <v>241.99799999999999</v>
      </c>
      <c r="G838" s="40"/>
      <c r="H838" s="46"/>
    </row>
    <row r="839" s="2" customFormat="1" ht="16.8" customHeight="1">
      <c r="A839" s="40"/>
      <c r="B839" s="46"/>
      <c r="C839" s="310" t="s">
        <v>19</v>
      </c>
      <c r="D839" s="310" t="s">
        <v>2641</v>
      </c>
      <c r="E839" s="19" t="s">
        <v>19</v>
      </c>
      <c r="F839" s="311">
        <v>0</v>
      </c>
      <c r="G839" s="40"/>
      <c r="H839" s="46"/>
    </row>
    <row r="840" s="2" customFormat="1" ht="16.8" customHeight="1">
      <c r="A840" s="40"/>
      <c r="B840" s="46"/>
      <c r="C840" s="310" t="s">
        <v>19</v>
      </c>
      <c r="D840" s="310" t="s">
        <v>2647</v>
      </c>
      <c r="E840" s="19" t="s">
        <v>19</v>
      </c>
      <c r="F840" s="311">
        <v>20.850000000000001</v>
      </c>
      <c r="G840" s="40"/>
      <c r="H840" s="46"/>
    </row>
    <row r="841" s="2" customFormat="1" ht="16.8" customHeight="1">
      <c r="A841" s="40"/>
      <c r="B841" s="46"/>
      <c r="C841" s="310" t="s">
        <v>19</v>
      </c>
      <c r="D841" s="310" t="s">
        <v>2648</v>
      </c>
      <c r="E841" s="19" t="s">
        <v>19</v>
      </c>
      <c r="F841" s="311">
        <v>11.393000000000001</v>
      </c>
      <c r="G841" s="40"/>
      <c r="H841" s="46"/>
    </row>
    <row r="842" s="2" customFormat="1" ht="16.8" customHeight="1">
      <c r="A842" s="40"/>
      <c r="B842" s="46"/>
      <c r="C842" s="310" t="s">
        <v>19</v>
      </c>
      <c r="D842" s="310" t="s">
        <v>2649</v>
      </c>
      <c r="E842" s="19" t="s">
        <v>19</v>
      </c>
      <c r="F842" s="311">
        <v>209.755</v>
      </c>
      <c r="G842" s="40"/>
      <c r="H842" s="46"/>
    </row>
    <row r="843" s="2" customFormat="1" ht="16.8" customHeight="1">
      <c r="A843" s="40"/>
      <c r="B843" s="46"/>
      <c r="C843" s="310" t="s">
        <v>2612</v>
      </c>
      <c r="D843" s="310" t="s">
        <v>236</v>
      </c>
      <c r="E843" s="19" t="s">
        <v>19</v>
      </c>
      <c r="F843" s="311">
        <v>241.99799999999999</v>
      </c>
      <c r="G843" s="40"/>
      <c r="H843" s="46"/>
    </row>
    <row r="844" s="2" customFormat="1" ht="16.8" customHeight="1">
      <c r="A844" s="40"/>
      <c r="B844" s="46"/>
      <c r="C844" s="312" t="s">
        <v>3697</v>
      </c>
      <c r="D844" s="40"/>
      <c r="E844" s="40"/>
      <c r="F844" s="40"/>
      <c r="G844" s="40"/>
      <c r="H844" s="46"/>
    </row>
    <row r="845" s="2" customFormat="1" ht="16.8" customHeight="1">
      <c r="A845" s="40"/>
      <c r="B845" s="46"/>
      <c r="C845" s="310" t="s">
        <v>1131</v>
      </c>
      <c r="D845" s="310" t="s">
        <v>1132</v>
      </c>
      <c r="E845" s="19" t="s">
        <v>152</v>
      </c>
      <c r="F845" s="311">
        <v>241.99799999999999</v>
      </c>
      <c r="G845" s="40"/>
      <c r="H845" s="46"/>
    </row>
    <row r="846" s="2" customFormat="1" ht="16.8" customHeight="1">
      <c r="A846" s="40"/>
      <c r="B846" s="46"/>
      <c r="C846" s="310" t="s">
        <v>1155</v>
      </c>
      <c r="D846" s="310" t="s">
        <v>1156</v>
      </c>
      <c r="E846" s="19" t="s">
        <v>152</v>
      </c>
      <c r="F846" s="311">
        <v>241.99799999999999</v>
      </c>
      <c r="G846" s="40"/>
      <c r="H846" s="46"/>
    </row>
    <row r="847" s="2" customFormat="1" ht="16.8" customHeight="1">
      <c r="A847" s="40"/>
      <c r="B847" s="46"/>
      <c r="C847" s="306" t="s">
        <v>2892</v>
      </c>
      <c r="D847" s="307" t="s">
        <v>2893</v>
      </c>
      <c r="E847" s="308" t="s">
        <v>148</v>
      </c>
      <c r="F847" s="309">
        <v>6.5439999999999996</v>
      </c>
      <c r="G847" s="40"/>
      <c r="H847" s="46"/>
    </row>
    <row r="848" s="2" customFormat="1" ht="16.8" customHeight="1">
      <c r="A848" s="40"/>
      <c r="B848" s="46"/>
      <c r="C848" s="306" t="s">
        <v>2895</v>
      </c>
      <c r="D848" s="307" t="s">
        <v>2896</v>
      </c>
      <c r="E848" s="308" t="s">
        <v>182</v>
      </c>
      <c r="F848" s="309">
        <v>18.649999999999999</v>
      </c>
      <c r="G848" s="40"/>
      <c r="H848" s="46"/>
    </row>
    <row r="849" s="2" customFormat="1" ht="16.8" customHeight="1">
      <c r="A849" s="40"/>
      <c r="B849" s="46"/>
      <c r="C849" s="306" t="s">
        <v>1061</v>
      </c>
      <c r="D849" s="307" t="s">
        <v>1061</v>
      </c>
      <c r="E849" s="308" t="s">
        <v>148</v>
      </c>
      <c r="F849" s="309">
        <v>154.875</v>
      </c>
      <c r="G849" s="40"/>
      <c r="H849" s="46"/>
    </row>
    <row r="850" s="2" customFormat="1" ht="16.8" customHeight="1">
      <c r="A850" s="40"/>
      <c r="B850" s="46"/>
      <c r="C850" s="310" t="s">
        <v>19</v>
      </c>
      <c r="D850" s="310" t="s">
        <v>2640</v>
      </c>
      <c r="E850" s="19" t="s">
        <v>19</v>
      </c>
      <c r="F850" s="311">
        <v>0</v>
      </c>
      <c r="G850" s="40"/>
      <c r="H850" s="46"/>
    </row>
    <row r="851" s="2" customFormat="1" ht="16.8" customHeight="1">
      <c r="A851" s="40"/>
      <c r="B851" s="46"/>
      <c r="C851" s="310" t="s">
        <v>19</v>
      </c>
      <c r="D851" s="310" t="s">
        <v>2641</v>
      </c>
      <c r="E851" s="19" t="s">
        <v>19</v>
      </c>
      <c r="F851" s="311">
        <v>0</v>
      </c>
      <c r="G851" s="40"/>
      <c r="H851" s="46"/>
    </row>
    <row r="852" s="2" customFormat="1" ht="16.8" customHeight="1">
      <c r="A852" s="40"/>
      <c r="B852" s="46"/>
      <c r="C852" s="310" t="s">
        <v>19</v>
      </c>
      <c r="D852" s="310" t="s">
        <v>2642</v>
      </c>
      <c r="E852" s="19" t="s">
        <v>19</v>
      </c>
      <c r="F852" s="311">
        <v>83.049999999999997</v>
      </c>
      <c r="G852" s="40"/>
      <c r="H852" s="46"/>
    </row>
    <row r="853" s="2" customFormat="1" ht="16.8" customHeight="1">
      <c r="A853" s="40"/>
      <c r="B853" s="46"/>
      <c r="C853" s="310" t="s">
        <v>19</v>
      </c>
      <c r="D853" s="310" t="s">
        <v>2643</v>
      </c>
      <c r="E853" s="19" t="s">
        <v>19</v>
      </c>
      <c r="F853" s="311">
        <v>69.634</v>
      </c>
      <c r="G853" s="40"/>
      <c r="H853" s="46"/>
    </row>
    <row r="854" s="2" customFormat="1" ht="16.8" customHeight="1">
      <c r="A854" s="40"/>
      <c r="B854" s="46"/>
      <c r="C854" s="310" t="s">
        <v>19</v>
      </c>
      <c r="D854" s="310" t="s">
        <v>2644</v>
      </c>
      <c r="E854" s="19" t="s">
        <v>19</v>
      </c>
      <c r="F854" s="311">
        <v>2.1909999999999998</v>
      </c>
      <c r="G854" s="40"/>
      <c r="H854" s="46"/>
    </row>
    <row r="855" s="2" customFormat="1" ht="16.8" customHeight="1">
      <c r="A855" s="40"/>
      <c r="B855" s="46"/>
      <c r="C855" s="310" t="s">
        <v>1061</v>
      </c>
      <c r="D855" s="310" t="s">
        <v>236</v>
      </c>
      <c r="E855" s="19" t="s">
        <v>19</v>
      </c>
      <c r="F855" s="311">
        <v>154.875</v>
      </c>
      <c r="G855" s="40"/>
      <c r="H855" s="46"/>
    </row>
    <row r="856" s="2" customFormat="1" ht="16.8" customHeight="1">
      <c r="A856" s="40"/>
      <c r="B856" s="46"/>
      <c r="C856" s="312" t="s">
        <v>3697</v>
      </c>
      <c r="D856" s="40"/>
      <c r="E856" s="40"/>
      <c r="F856" s="40"/>
      <c r="G856" s="40"/>
      <c r="H856" s="46"/>
    </row>
    <row r="857" s="2" customFormat="1" ht="16.8" customHeight="1">
      <c r="A857" s="40"/>
      <c r="B857" s="46"/>
      <c r="C857" s="310" t="s">
        <v>2634</v>
      </c>
      <c r="D857" s="310" t="s">
        <v>2635</v>
      </c>
      <c r="E857" s="19" t="s">
        <v>148</v>
      </c>
      <c r="F857" s="311">
        <v>154.875</v>
      </c>
      <c r="G857" s="40"/>
      <c r="H857" s="46"/>
    </row>
    <row r="858" s="2" customFormat="1" ht="16.8" customHeight="1">
      <c r="A858" s="40"/>
      <c r="B858" s="46"/>
      <c r="C858" s="310" t="s">
        <v>1165</v>
      </c>
      <c r="D858" s="310" t="s">
        <v>1166</v>
      </c>
      <c r="E858" s="19" t="s">
        <v>182</v>
      </c>
      <c r="F858" s="311">
        <v>9.2929999999999993</v>
      </c>
      <c r="G858" s="40"/>
      <c r="H858" s="46"/>
    </row>
    <row r="859" s="2" customFormat="1" ht="16.8" customHeight="1">
      <c r="A859" s="40"/>
      <c r="B859" s="46"/>
      <c r="C859" s="306" t="s">
        <v>2890</v>
      </c>
      <c r="D859" s="307" t="s">
        <v>2890</v>
      </c>
      <c r="E859" s="308" t="s">
        <v>162</v>
      </c>
      <c r="F859" s="309">
        <v>645.95699999999999</v>
      </c>
      <c r="G859" s="40"/>
      <c r="H859" s="46"/>
    </row>
    <row r="860" s="2" customFormat="1" ht="16.8" customHeight="1">
      <c r="A860" s="40"/>
      <c r="B860" s="46"/>
      <c r="C860" s="306" t="s">
        <v>2614</v>
      </c>
      <c r="D860" s="307" t="s">
        <v>2615</v>
      </c>
      <c r="E860" s="308" t="s">
        <v>152</v>
      </c>
      <c r="F860" s="309">
        <v>111.741</v>
      </c>
      <c r="G860" s="40"/>
      <c r="H860" s="46"/>
    </row>
    <row r="861" s="2" customFormat="1" ht="16.8" customHeight="1">
      <c r="A861" s="40"/>
      <c r="B861" s="46"/>
      <c r="C861" s="310" t="s">
        <v>19</v>
      </c>
      <c r="D861" s="310" t="s">
        <v>2641</v>
      </c>
      <c r="E861" s="19" t="s">
        <v>19</v>
      </c>
      <c r="F861" s="311">
        <v>0</v>
      </c>
      <c r="G861" s="40"/>
      <c r="H861" s="46"/>
    </row>
    <row r="862" s="2" customFormat="1" ht="16.8" customHeight="1">
      <c r="A862" s="40"/>
      <c r="B862" s="46"/>
      <c r="C862" s="310" t="s">
        <v>19</v>
      </c>
      <c r="D862" s="310" t="s">
        <v>2664</v>
      </c>
      <c r="E862" s="19" t="s">
        <v>19</v>
      </c>
      <c r="F862" s="311">
        <v>111.741</v>
      </c>
      <c r="G862" s="40"/>
      <c r="H862" s="46"/>
    </row>
    <row r="863" s="2" customFormat="1" ht="16.8" customHeight="1">
      <c r="A863" s="40"/>
      <c r="B863" s="46"/>
      <c r="C863" s="310" t="s">
        <v>2614</v>
      </c>
      <c r="D863" s="310" t="s">
        <v>236</v>
      </c>
      <c r="E863" s="19" t="s">
        <v>19</v>
      </c>
      <c r="F863" s="311">
        <v>111.741</v>
      </c>
      <c r="G863" s="40"/>
      <c r="H863" s="46"/>
    </row>
    <row r="864" s="2" customFormat="1" ht="16.8" customHeight="1">
      <c r="A864" s="40"/>
      <c r="B864" s="46"/>
      <c r="C864" s="312" t="s">
        <v>3697</v>
      </c>
      <c r="D864" s="40"/>
      <c r="E864" s="40"/>
      <c r="F864" s="40"/>
      <c r="G864" s="40"/>
      <c r="H864" s="46"/>
    </row>
    <row r="865" s="2" customFormat="1" ht="16.8" customHeight="1">
      <c r="A865" s="40"/>
      <c r="B865" s="46"/>
      <c r="C865" s="310" t="s">
        <v>1284</v>
      </c>
      <c r="D865" s="310" t="s">
        <v>1285</v>
      </c>
      <c r="E865" s="19" t="s">
        <v>152</v>
      </c>
      <c r="F865" s="311">
        <v>111.741</v>
      </c>
      <c r="G865" s="40"/>
      <c r="H865" s="46"/>
    </row>
    <row r="866" s="2" customFormat="1" ht="16.8" customHeight="1">
      <c r="A866" s="40"/>
      <c r="B866" s="46"/>
      <c r="C866" s="310" t="s">
        <v>1291</v>
      </c>
      <c r="D866" s="310" t="s">
        <v>1292</v>
      </c>
      <c r="E866" s="19" t="s">
        <v>152</v>
      </c>
      <c r="F866" s="311">
        <v>3352.23</v>
      </c>
      <c r="G866" s="40"/>
      <c r="H866" s="46"/>
    </row>
    <row r="867" s="2" customFormat="1" ht="16.8" customHeight="1">
      <c r="A867" s="40"/>
      <c r="B867" s="46"/>
      <c r="C867" s="310" t="s">
        <v>1297</v>
      </c>
      <c r="D867" s="310" t="s">
        <v>1298</v>
      </c>
      <c r="E867" s="19" t="s">
        <v>152</v>
      </c>
      <c r="F867" s="311">
        <v>111.741</v>
      </c>
      <c r="G867" s="40"/>
      <c r="H867" s="46"/>
    </row>
    <row r="868" s="2" customFormat="1" ht="16.8" customHeight="1">
      <c r="A868" s="40"/>
      <c r="B868" s="46"/>
      <c r="C868" s="306" t="s">
        <v>180</v>
      </c>
      <c r="D868" s="307" t="s">
        <v>181</v>
      </c>
      <c r="E868" s="308" t="s">
        <v>182</v>
      </c>
      <c r="F868" s="309">
        <v>0.64600000000000002</v>
      </c>
      <c r="G868" s="40"/>
      <c r="H868" s="46"/>
    </row>
    <row r="869" s="2" customFormat="1" ht="16.8" customHeight="1">
      <c r="A869" s="40"/>
      <c r="B869" s="46"/>
      <c r="C869" s="306" t="s">
        <v>2622</v>
      </c>
      <c r="D869" s="307" t="s">
        <v>2622</v>
      </c>
      <c r="E869" s="308" t="s">
        <v>162</v>
      </c>
      <c r="F869" s="309">
        <v>8.8000000000000007</v>
      </c>
      <c r="G869" s="40"/>
      <c r="H869" s="46"/>
    </row>
    <row r="870" s="2" customFormat="1" ht="16.8" customHeight="1">
      <c r="A870" s="40"/>
      <c r="B870" s="46"/>
      <c r="C870" s="310" t="s">
        <v>19</v>
      </c>
      <c r="D870" s="310" t="s">
        <v>2725</v>
      </c>
      <c r="E870" s="19" t="s">
        <v>19</v>
      </c>
      <c r="F870" s="311">
        <v>0</v>
      </c>
      <c r="G870" s="40"/>
      <c r="H870" s="46"/>
    </row>
    <row r="871" s="2" customFormat="1" ht="16.8" customHeight="1">
      <c r="A871" s="40"/>
      <c r="B871" s="46"/>
      <c r="C871" s="310" t="s">
        <v>2622</v>
      </c>
      <c r="D871" s="310" t="s">
        <v>2623</v>
      </c>
      <c r="E871" s="19" t="s">
        <v>19</v>
      </c>
      <c r="F871" s="311">
        <v>8.8000000000000007</v>
      </c>
      <c r="G871" s="40"/>
      <c r="H871" s="46"/>
    </row>
    <row r="872" s="2" customFormat="1" ht="16.8" customHeight="1">
      <c r="A872" s="40"/>
      <c r="B872" s="46"/>
      <c r="C872" s="312" t="s">
        <v>3697</v>
      </c>
      <c r="D872" s="40"/>
      <c r="E872" s="40"/>
      <c r="F872" s="40"/>
      <c r="G872" s="40"/>
      <c r="H872" s="46"/>
    </row>
    <row r="873" s="2" customFormat="1" ht="16.8" customHeight="1">
      <c r="A873" s="40"/>
      <c r="B873" s="46"/>
      <c r="C873" s="310" t="s">
        <v>2721</v>
      </c>
      <c r="D873" s="310" t="s">
        <v>2722</v>
      </c>
      <c r="E873" s="19" t="s">
        <v>162</v>
      </c>
      <c r="F873" s="311">
        <v>8.8000000000000007</v>
      </c>
      <c r="G873" s="40"/>
      <c r="H873" s="46"/>
    </row>
    <row r="874" s="2" customFormat="1" ht="16.8" customHeight="1">
      <c r="A874" s="40"/>
      <c r="B874" s="46"/>
      <c r="C874" s="310" t="s">
        <v>2022</v>
      </c>
      <c r="D874" s="310" t="s">
        <v>2023</v>
      </c>
      <c r="E874" s="19" t="s">
        <v>162</v>
      </c>
      <c r="F874" s="311">
        <v>8.8000000000000007</v>
      </c>
      <c r="G874" s="40"/>
      <c r="H874" s="46"/>
    </row>
    <row r="875" s="2" customFormat="1" ht="16.8" customHeight="1">
      <c r="A875" s="40"/>
      <c r="B875" s="46"/>
      <c r="C875" s="306" t="s">
        <v>1067</v>
      </c>
      <c r="D875" s="307" t="s">
        <v>1068</v>
      </c>
      <c r="E875" s="308" t="s">
        <v>158</v>
      </c>
      <c r="F875" s="309">
        <v>5.0999999999999996</v>
      </c>
      <c r="G875" s="40"/>
      <c r="H875" s="46"/>
    </row>
    <row r="876" s="2" customFormat="1" ht="16.8" customHeight="1">
      <c r="A876" s="40"/>
      <c r="B876" s="46"/>
      <c r="C876" s="310" t="s">
        <v>19</v>
      </c>
      <c r="D876" s="310" t="s">
        <v>2641</v>
      </c>
      <c r="E876" s="19" t="s">
        <v>19</v>
      </c>
      <c r="F876" s="311">
        <v>0</v>
      </c>
      <c r="G876" s="40"/>
      <c r="H876" s="46"/>
    </row>
    <row r="877" s="2" customFormat="1" ht="16.8" customHeight="1">
      <c r="A877" s="40"/>
      <c r="B877" s="46"/>
      <c r="C877" s="310" t="s">
        <v>19</v>
      </c>
      <c r="D877" s="310" t="s">
        <v>2661</v>
      </c>
      <c r="E877" s="19" t="s">
        <v>19</v>
      </c>
      <c r="F877" s="311">
        <v>5.0999999999999996</v>
      </c>
      <c r="G877" s="40"/>
      <c r="H877" s="46"/>
    </row>
    <row r="878" s="2" customFormat="1" ht="16.8" customHeight="1">
      <c r="A878" s="40"/>
      <c r="B878" s="46"/>
      <c r="C878" s="310" t="s">
        <v>1067</v>
      </c>
      <c r="D878" s="310" t="s">
        <v>236</v>
      </c>
      <c r="E878" s="19" t="s">
        <v>19</v>
      </c>
      <c r="F878" s="311">
        <v>5.0999999999999996</v>
      </c>
      <c r="G878" s="40"/>
      <c r="H878" s="46"/>
    </row>
    <row r="879" s="2" customFormat="1" ht="16.8" customHeight="1">
      <c r="A879" s="40"/>
      <c r="B879" s="46"/>
      <c r="C879" s="312" t="s">
        <v>3697</v>
      </c>
      <c r="D879" s="40"/>
      <c r="E879" s="40"/>
      <c r="F879" s="40"/>
      <c r="G879" s="40"/>
      <c r="H879" s="46"/>
    </row>
    <row r="880" s="2" customFormat="1" ht="16.8" customHeight="1">
      <c r="A880" s="40"/>
      <c r="B880" s="46"/>
      <c r="C880" s="310" t="s">
        <v>1267</v>
      </c>
      <c r="D880" s="310" t="s">
        <v>1268</v>
      </c>
      <c r="E880" s="19" t="s">
        <v>158</v>
      </c>
      <c r="F880" s="311">
        <v>5.0999999999999996</v>
      </c>
      <c r="G880" s="40"/>
      <c r="H880" s="46"/>
    </row>
    <row r="881" s="2" customFormat="1" ht="16.8" customHeight="1">
      <c r="A881" s="40"/>
      <c r="B881" s="46"/>
      <c r="C881" s="310" t="s">
        <v>1273</v>
      </c>
      <c r="D881" s="310" t="s">
        <v>1274</v>
      </c>
      <c r="E881" s="19" t="s">
        <v>158</v>
      </c>
      <c r="F881" s="311">
        <v>5.0999999999999996</v>
      </c>
      <c r="G881" s="40"/>
      <c r="H881" s="46"/>
    </row>
    <row r="882" s="2" customFormat="1" ht="16.8" customHeight="1">
      <c r="A882" s="40"/>
      <c r="B882" s="46"/>
      <c r="C882" s="306" t="s">
        <v>2624</v>
      </c>
      <c r="D882" s="307" t="s">
        <v>2625</v>
      </c>
      <c r="E882" s="308" t="s">
        <v>162</v>
      </c>
      <c r="F882" s="309">
        <v>337.80000000000001</v>
      </c>
      <c r="G882" s="40"/>
      <c r="H882" s="46"/>
    </row>
    <row r="883" s="2" customFormat="1" ht="16.8" customHeight="1">
      <c r="A883" s="40"/>
      <c r="B883" s="46"/>
      <c r="C883" s="310" t="s">
        <v>19</v>
      </c>
      <c r="D883" s="310" t="s">
        <v>2732</v>
      </c>
      <c r="E883" s="19" t="s">
        <v>19</v>
      </c>
      <c r="F883" s="311">
        <v>0</v>
      </c>
      <c r="G883" s="40"/>
      <c r="H883" s="46"/>
    </row>
    <row r="884" s="2" customFormat="1" ht="16.8" customHeight="1">
      <c r="A884" s="40"/>
      <c r="B884" s="46"/>
      <c r="C884" s="310" t="s">
        <v>2624</v>
      </c>
      <c r="D884" s="310" t="s">
        <v>2733</v>
      </c>
      <c r="E884" s="19" t="s">
        <v>19</v>
      </c>
      <c r="F884" s="311">
        <v>337.80000000000001</v>
      </c>
      <c r="G884" s="40"/>
      <c r="H884" s="46"/>
    </row>
    <row r="885" s="2" customFormat="1" ht="16.8" customHeight="1">
      <c r="A885" s="40"/>
      <c r="B885" s="46"/>
      <c r="C885" s="312" t="s">
        <v>3697</v>
      </c>
      <c r="D885" s="40"/>
      <c r="E885" s="40"/>
      <c r="F885" s="40"/>
      <c r="G885" s="40"/>
      <c r="H885" s="46"/>
    </row>
    <row r="886" s="2" customFormat="1" ht="16.8" customHeight="1">
      <c r="A886" s="40"/>
      <c r="B886" s="46"/>
      <c r="C886" s="310" t="s">
        <v>2729</v>
      </c>
      <c r="D886" s="310" t="s">
        <v>2730</v>
      </c>
      <c r="E886" s="19" t="s">
        <v>162</v>
      </c>
      <c r="F886" s="311">
        <v>337.80000000000001</v>
      </c>
      <c r="G886" s="40"/>
      <c r="H886" s="46"/>
    </row>
    <row r="887" s="2" customFormat="1" ht="16.8" customHeight="1">
      <c r="A887" s="40"/>
      <c r="B887" s="46"/>
      <c r="C887" s="310" t="s">
        <v>2113</v>
      </c>
      <c r="D887" s="310" t="s">
        <v>2114</v>
      </c>
      <c r="E887" s="19" t="s">
        <v>162</v>
      </c>
      <c r="F887" s="311">
        <v>337.80000000000001</v>
      </c>
      <c r="G887" s="40"/>
      <c r="H887" s="46"/>
    </row>
    <row r="888" s="2" customFormat="1" ht="16.8" customHeight="1">
      <c r="A888" s="40"/>
      <c r="B888" s="46"/>
      <c r="C888" s="306" t="s">
        <v>2625</v>
      </c>
      <c r="D888" s="307" t="s">
        <v>2625</v>
      </c>
      <c r="E888" s="308" t="s">
        <v>158</v>
      </c>
      <c r="F888" s="309">
        <v>129</v>
      </c>
      <c r="G888" s="40"/>
      <c r="H888" s="46"/>
    </row>
    <row r="889" s="2" customFormat="1" ht="16.8" customHeight="1">
      <c r="A889" s="40"/>
      <c r="B889" s="46"/>
      <c r="C889" s="306" t="s">
        <v>3712</v>
      </c>
      <c r="D889" s="307" t="s">
        <v>3713</v>
      </c>
      <c r="E889" s="308" t="s">
        <v>162</v>
      </c>
      <c r="F889" s="309">
        <v>60</v>
      </c>
      <c r="G889" s="40"/>
      <c r="H889" s="46"/>
    </row>
    <row r="890" s="2" customFormat="1" ht="16.8" customHeight="1">
      <c r="A890" s="40"/>
      <c r="B890" s="46"/>
      <c r="C890" s="306" t="s">
        <v>3714</v>
      </c>
      <c r="D890" s="307" t="s">
        <v>3714</v>
      </c>
      <c r="E890" s="308" t="s">
        <v>162</v>
      </c>
      <c r="F890" s="309">
        <v>56</v>
      </c>
      <c r="G890" s="40"/>
      <c r="H890" s="46"/>
    </row>
    <row r="891" s="2" customFormat="1" ht="16.8" customHeight="1">
      <c r="A891" s="40"/>
      <c r="B891" s="46"/>
      <c r="C891" s="306" t="s">
        <v>3715</v>
      </c>
      <c r="D891" s="307" t="s">
        <v>3715</v>
      </c>
      <c r="E891" s="308" t="s">
        <v>162</v>
      </c>
      <c r="F891" s="309">
        <v>51</v>
      </c>
      <c r="G891" s="40"/>
      <c r="H891" s="46"/>
    </row>
    <row r="892" s="2" customFormat="1" ht="26.4" customHeight="1">
      <c r="A892" s="40"/>
      <c r="B892" s="46"/>
      <c r="C892" s="305" t="s">
        <v>3716</v>
      </c>
      <c r="D892" s="305" t="s">
        <v>126</v>
      </c>
      <c r="E892" s="40"/>
      <c r="F892" s="40"/>
      <c r="G892" s="40"/>
      <c r="H892" s="46"/>
    </row>
    <row r="893" s="2" customFormat="1" ht="16.8" customHeight="1">
      <c r="A893" s="40"/>
      <c r="B893" s="46"/>
      <c r="C893" s="306" t="s">
        <v>2735</v>
      </c>
      <c r="D893" s="307" t="s">
        <v>2735</v>
      </c>
      <c r="E893" s="308" t="s">
        <v>152</v>
      </c>
      <c r="F893" s="309">
        <v>292</v>
      </c>
      <c r="G893" s="40"/>
      <c r="H893" s="46"/>
    </row>
    <row r="894" s="2" customFormat="1" ht="16.8" customHeight="1">
      <c r="A894" s="40"/>
      <c r="B894" s="46"/>
      <c r="C894" s="310" t="s">
        <v>19</v>
      </c>
      <c r="D894" s="310" t="s">
        <v>232</v>
      </c>
      <c r="E894" s="19" t="s">
        <v>19</v>
      </c>
      <c r="F894" s="311">
        <v>0</v>
      </c>
      <c r="G894" s="40"/>
      <c r="H894" s="46"/>
    </row>
    <row r="895" s="2" customFormat="1" ht="16.8" customHeight="1">
      <c r="A895" s="40"/>
      <c r="B895" s="46"/>
      <c r="C895" s="310" t="s">
        <v>2735</v>
      </c>
      <c r="D895" s="310" t="s">
        <v>2770</v>
      </c>
      <c r="E895" s="19" t="s">
        <v>19</v>
      </c>
      <c r="F895" s="311">
        <v>292</v>
      </c>
      <c r="G895" s="40"/>
      <c r="H895" s="46"/>
    </row>
    <row r="896" s="2" customFormat="1" ht="16.8" customHeight="1">
      <c r="A896" s="40"/>
      <c r="B896" s="46"/>
      <c r="C896" s="312" t="s">
        <v>3697</v>
      </c>
      <c r="D896" s="40"/>
      <c r="E896" s="40"/>
      <c r="F896" s="40"/>
      <c r="G896" s="40"/>
      <c r="H896" s="46"/>
    </row>
    <row r="897" s="2" customFormat="1" ht="16.8" customHeight="1">
      <c r="A897" s="40"/>
      <c r="B897" s="46"/>
      <c r="C897" s="310" t="s">
        <v>2765</v>
      </c>
      <c r="D897" s="310" t="s">
        <v>2766</v>
      </c>
      <c r="E897" s="19" t="s">
        <v>152</v>
      </c>
      <c r="F897" s="311">
        <v>292</v>
      </c>
      <c r="G897" s="40"/>
      <c r="H897" s="46"/>
    </row>
    <row r="898" s="2" customFormat="1" ht="16.8" customHeight="1">
      <c r="A898" s="40"/>
      <c r="B898" s="46"/>
      <c r="C898" s="310" t="s">
        <v>2742</v>
      </c>
      <c r="D898" s="310" t="s">
        <v>2743</v>
      </c>
      <c r="E898" s="19" t="s">
        <v>152</v>
      </c>
      <c r="F898" s="311">
        <v>292</v>
      </c>
      <c r="G898" s="40"/>
      <c r="H898" s="46"/>
    </row>
    <row r="899" s="2" customFormat="1" ht="16.8" customHeight="1">
      <c r="A899" s="40"/>
      <c r="B899" s="46"/>
      <c r="C899" s="310" t="s">
        <v>2742</v>
      </c>
      <c r="D899" s="310" t="s">
        <v>2743</v>
      </c>
      <c r="E899" s="19" t="s">
        <v>152</v>
      </c>
      <c r="F899" s="311">
        <v>292</v>
      </c>
      <c r="G899" s="40"/>
      <c r="H899" s="46"/>
    </row>
    <row r="900" s="2" customFormat="1" ht="16.8" customHeight="1">
      <c r="A900" s="40"/>
      <c r="B900" s="46"/>
      <c r="C900" s="310" t="s">
        <v>2750</v>
      </c>
      <c r="D900" s="310" t="s">
        <v>2751</v>
      </c>
      <c r="E900" s="19" t="s">
        <v>152</v>
      </c>
      <c r="F900" s="311">
        <v>292</v>
      </c>
      <c r="G900" s="40"/>
      <c r="H900" s="46"/>
    </row>
    <row r="901" s="2" customFormat="1" ht="16.8" customHeight="1">
      <c r="A901" s="40"/>
      <c r="B901" s="46"/>
      <c r="C901" s="310" t="s">
        <v>2755</v>
      </c>
      <c r="D901" s="310" t="s">
        <v>2756</v>
      </c>
      <c r="E901" s="19" t="s">
        <v>152</v>
      </c>
      <c r="F901" s="311">
        <v>292</v>
      </c>
      <c r="G901" s="40"/>
      <c r="H901" s="46"/>
    </row>
    <row r="902" s="2" customFormat="1" ht="16.8" customHeight="1">
      <c r="A902" s="40"/>
      <c r="B902" s="46"/>
      <c r="C902" s="310" t="s">
        <v>2760</v>
      </c>
      <c r="D902" s="310" t="s">
        <v>2761</v>
      </c>
      <c r="E902" s="19" t="s">
        <v>152</v>
      </c>
      <c r="F902" s="311">
        <v>292</v>
      </c>
      <c r="G902" s="40"/>
      <c r="H902" s="46"/>
    </row>
    <row r="903" s="2" customFormat="1" ht="16.8" customHeight="1">
      <c r="A903" s="40"/>
      <c r="B903" s="46"/>
      <c r="C903" s="306" t="s">
        <v>2737</v>
      </c>
      <c r="D903" s="307" t="s">
        <v>2737</v>
      </c>
      <c r="E903" s="308" t="s">
        <v>158</v>
      </c>
      <c r="F903" s="309">
        <v>120.5</v>
      </c>
      <c r="G903" s="40"/>
      <c r="H903" s="46"/>
    </row>
    <row r="904" s="2" customFormat="1" ht="16.8" customHeight="1">
      <c r="A904" s="40"/>
      <c r="B904" s="46"/>
      <c r="C904" s="310" t="s">
        <v>19</v>
      </c>
      <c r="D904" s="310" t="s">
        <v>232</v>
      </c>
      <c r="E904" s="19" t="s">
        <v>19</v>
      </c>
      <c r="F904" s="311">
        <v>0</v>
      </c>
      <c r="G904" s="40"/>
      <c r="H904" s="46"/>
    </row>
    <row r="905" s="2" customFormat="1" ht="16.8" customHeight="1">
      <c r="A905" s="40"/>
      <c r="B905" s="46"/>
      <c r="C905" s="310" t="s">
        <v>19</v>
      </c>
      <c r="D905" s="310" t="s">
        <v>2776</v>
      </c>
      <c r="E905" s="19" t="s">
        <v>19</v>
      </c>
      <c r="F905" s="311">
        <v>120.5</v>
      </c>
      <c r="G905" s="40"/>
      <c r="H905" s="46"/>
    </row>
    <row r="906" s="2" customFormat="1" ht="16.8" customHeight="1">
      <c r="A906" s="40"/>
      <c r="B906" s="46"/>
      <c r="C906" s="310" t="s">
        <v>2737</v>
      </c>
      <c r="D906" s="310" t="s">
        <v>236</v>
      </c>
      <c r="E906" s="19" t="s">
        <v>19</v>
      </c>
      <c r="F906" s="311">
        <v>120.5</v>
      </c>
      <c r="G906" s="40"/>
      <c r="H906" s="46"/>
    </row>
    <row r="907" s="2" customFormat="1" ht="16.8" customHeight="1">
      <c r="A907" s="40"/>
      <c r="B907" s="46"/>
      <c r="C907" s="312" t="s">
        <v>3697</v>
      </c>
      <c r="D907" s="40"/>
      <c r="E907" s="40"/>
      <c r="F907" s="40"/>
      <c r="G907" s="40"/>
      <c r="H907" s="46"/>
    </row>
    <row r="908" s="2" customFormat="1" ht="16.8" customHeight="1">
      <c r="A908" s="40"/>
      <c r="B908" s="46"/>
      <c r="C908" s="310" t="s">
        <v>2771</v>
      </c>
      <c r="D908" s="310" t="s">
        <v>2772</v>
      </c>
      <c r="E908" s="19" t="s">
        <v>158</v>
      </c>
      <c r="F908" s="311">
        <v>120.5</v>
      </c>
      <c r="G908" s="40"/>
      <c r="H908" s="46"/>
    </row>
    <row r="909" s="2" customFormat="1" ht="16.8" customHeight="1">
      <c r="A909" s="40"/>
      <c r="B909" s="46"/>
      <c r="C909" s="310" t="s">
        <v>2777</v>
      </c>
      <c r="D909" s="310" t="s">
        <v>2778</v>
      </c>
      <c r="E909" s="19" t="s">
        <v>158</v>
      </c>
      <c r="F909" s="311">
        <v>121.10299999999999</v>
      </c>
      <c r="G909" s="40"/>
      <c r="H909" s="46"/>
    </row>
    <row r="910" s="2" customFormat="1" ht="26.4" customHeight="1">
      <c r="A910" s="40"/>
      <c r="B910" s="46"/>
      <c r="C910" s="305" t="s">
        <v>3717</v>
      </c>
      <c r="D910" s="305" t="s">
        <v>135</v>
      </c>
      <c r="E910" s="40"/>
      <c r="F910" s="40"/>
      <c r="G910" s="40"/>
      <c r="H910" s="46"/>
    </row>
    <row r="911" s="2" customFormat="1" ht="16.8" customHeight="1">
      <c r="A911" s="40"/>
      <c r="B911" s="46"/>
      <c r="C911" s="306" t="s">
        <v>2883</v>
      </c>
      <c r="D911" s="307" t="s">
        <v>2884</v>
      </c>
      <c r="E911" s="308" t="s">
        <v>152</v>
      </c>
      <c r="F911" s="309">
        <v>1.879</v>
      </c>
      <c r="G911" s="40"/>
      <c r="H911" s="46"/>
    </row>
    <row r="912" s="2" customFormat="1" ht="16.8" customHeight="1">
      <c r="A912" s="40"/>
      <c r="B912" s="46"/>
      <c r="C912" s="310" t="s">
        <v>19</v>
      </c>
      <c r="D912" s="310" t="s">
        <v>2966</v>
      </c>
      <c r="E912" s="19" t="s">
        <v>19</v>
      </c>
      <c r="F912" s="311">
        <v>0</v>
      </c>
      <c r="G912" s="40"/>
      <c r="H912" s="46"/>
    </row>
    <row r="913" s="2" customFormat="1" ht="16.8" customHeight="1">
      <c r="A913" s="40"/>
      <c r="B913" s="46"/>
      <c r="C913" s="310" t="s">
        <v>19</v>
      </c>
      <c r="D913" s="310" t="s">
        <v>2967</v>
      </c>
      <c r="E913" s="19" t="s">
        <v>19</v>
      </c>
      <c r="F913" s="311">
        <v>1.879</v>
      </c>
      <c r="G913" s="40"/>
      <c r="H913" s="46"/>
    </row>
    <row r="914" s="2" customFormat="1" ht="16.8" customHeight="1">
      <c r="A914" s="40"/>
      <c r="B914" s="46"/>
      <c r="C914" s="310" t="s">
        <v>2883</v>
      </c>
      <c r="D914" s="310" t="s">
        <v>236</v>
      </c>
      <c r="E914" s="19" t="s">
        <v>19</v>
      </c>
      <c r="F914" s="311">
        <v>1.879</v>
      </c>
      <c r="G914" s="40"/>
      <c r="H914" s="46"/>
    </row>
    <row r="915" s="2" customFormat="1" ht="16.8" customHeight="1">
      <c r="A915" s="40"/>
      <c r="B915" s="46"/>
      <c r="C915" s="312" t="s">
        <v>3697</v>
      </c>
      <c r="D915" s="40"/>
      <c r="E915" s="40"/>
      <c r="F915" s="40"/>
      <c r="G915" s="40"/>
      <c r="H915" s="46"/>
    </row>
    <row r="916" s="2" customFormat="1" ht="16.8" customHeight="1">
      <c r="A916" s="40"/>
      <c r="B916" s="46"/>
      <c r="C916" s="310" t="s">
        <v>2963</v>
      </c>
      <c r="D916" s="310" t="s">
        <v>2964</v>
      </c>
      <c r="E916" s="19" t="s">
        <v>152</v>
      </c>
      <c r="F916" s="311">
        <v>1.879</v>
      </c>
      <c r="G916" s="40"/>
      <c r="H916" s="46"/>
    </row>
    <row r="917" s="2" customFormat="1" ht="16.8" customHeight="1">
      <c r="A917" s="40"/>
      <c r="B917" s="46"/>
      <c r="C917" s="310" t="s">
        <v>2969</v>
      </c>
      <c r="D917" s="310" t="s">
        <v>1609</v>
      </c>
      <c r="E917" s="19" t="s">
        <v>152</v>
      </c>
      <c r="F917" s="311">
        <v>1.879</v>
      </c>
      <c r="G917" s="40"/>
      <c r="H917" s="46"/>
    </row>
    <row r="918" s="2" customFormat="1" ht="16.8" customHeight="1">
      <c r="A918" s="40"/>
      <c r="B918" s="46"/>
      <c r="C918" s="306" t="s">
        <v>2612</v>
      </c>
      <c r="D918" s="307" t="s">
        <v>1065</v>
      </c>
      <c r="E918" s="308" t="s">
        <v>152</v>
      </c>
      <c r="F918" s="309">
        <v>13.372</v>
      </c>
      <c r="G918" s="40"/>
      <c r="H918" s="46"/>
    </row>
    <row r="919" s="2" customFormat="1" ht="16.8" customHeight="1">
      <c r="A919" s="40"/>
      <c r="B919" s="46"/>
      <c r="C919" s="310" t="s">
        <v>19</v>
      </c>
      <c r="D919" s="310" t="s">
        <v>2949</v>
      </c>
      <c r="E919" s="19" t="s">
        <v>19</v>
      </c>
      <c r="F919" s="311">
        <v>0</v>
      </c>
      <c r="G919" s="40"/>
      <c r="H919" s="46"/>
    </row>
    <row r="920" s="2" customFormat="1" ht="16.8" customHeight="1">
      <c r="A920" s="40"/>
      <c r="B920" s="46"/>
      <c r="C920" s="310" t="s">
        <v>19</v>
      </c>
      <c r="D920" s="310" t="s">
        <v>2960</v>
      </c>
      <c r="E920" s="19" t="s">
        <v>19</v>
      </c>
      <c r="F920" s="311">
        <v>12.16</v>
      </c>
      <c r="G920" s="40"/>
      <c r="H920" s="46"/>
    </row>
    <row r="921" s="2" customFormat="1" ht="16.8" customHeight="1">
      <c r="A921" s="40"/>
      <c r="B921" s="46"/>
      <c r="C921" s="310" t="s">
        <v>19</v>
      </c>
      <c r="D921" s="310" t="s">
        <v>2961</v>
      </c>
      <c r="E921" s="19" t="s">
        <v>19</v>
      </c>
      <c r="F921" s="311">
        <v>1.1020000000000001</v>
      </c>
      <c r="G921" s="40"/>
      <c r="H921" s="46"/>
    </row>
    <row r="922" s="2" customFormat="1" ht="16.8" customHeight="1">
      <c r="A922" s="40"/>
      <c r="B922" s="46"/>
      <c r="C922" s="310" t="s">
        <v>19</v>
      </c>
      <c r="D922" s="310" t="s">
        <v>2962</v>
      </c>
      <c r="E922" s="19" t="s">
        <v>19</v>
      </c>
      <c r="F922" s="311">
        <v>0.11</v>
      </c>
      <c r="G922" s="40"/>
      <c r="H922" s="46"/>
    </row>
    <row r="923" s="2" customFormat="1" ht="16.8" customHeight="1">
      <c r="A923" s="40"/>
      <c r="B923" s="46"/>
      <c r="C923" s="310" t="s">
        <v>2612</v>
      </c>
      <c r="D923" s="310" t="s">
        <v>236</v>
      </c>
      <c r="E923" s="19" t="s">
        <v>19</v>
      </c>
      <c r="F923" s="311">
        <v>13.372</v>
      </c>
      <c r="G923" s="40"/>
      <c r="H923" s="46"/>
    </row>
    <row r="924" s="2" customFormat="1" ht="16.8" customHeight="1">
      <c r="A924" s="40"/>
      <c r="B924" s="46"/>
      <c r="C924" s="312" t="s">
        <v>3697</v>
      </c>
      <c r="D924" s="40"/>
      <c r="E924" s="40"/>
      <c r="F924" s="40"/>
      <c r="G924" s="40"/>
      <c r="H924" s="46"/>
    </row>
    <row r="925" s="2" customFormat="1" ht="16.8" customHeight="1">
      <c r="A925" s="40"/>
      <c r="B925" s="46"/>
      <c r="C925" s="310" t="s">
        <v>1131</v>
      </c>
      <c r="D925" s="310" t="s">
        <v>1132</v>
      </c>
      <c r="E925" s="19" t="s">
        <v>152</v>
      </c>
      <c r="F925" s="311">
        <v>13.372</v>
      </c>
      <c r="G925" s="40"/>
      <c r="H925" s="46"/>
    </row>
    <row r="926" s="2" customFormat="1" ht="16.8" customHeight="1">
      <c r="A926" s="40"/>
      <c r="B926" s="46"/>
      <c r="C926" s="310" t="s">
        <v>1155</v>
      </c>
      <c r="D926" s="310" t="s">
        <v>1156</v>
      </c>
      <c r="E926" s="19" t="s">
        <v>152</v>
      </c>
      <c r="F926" s="311">
        <v>13.372</v>
      </c>
      <c r="G926" s="40"/>
      <c r="H926" s="46"/>
    </row>
    <row r="927" s="2" customFormat="1" ht="16.8" customHeight="1">
      <c r="A927" s="40"/>
      <c r="B927" s="46"/>
      <c r="C927" s="306" t="s">
        <v>2892</v>
      </c>
      <c r="D927" s="307" t="s">
        <v>2893</v>
      </c>
      <c r="E927" s="308" t="s">
        <v>148</v>
      </c>
      <c r="F927" s="309">
        <v>6.9489999999999998</v>
      </c>
      <c r="G927" s="40"/>
      <c r="H927" s="46"/>
    </row>
    <row r="928" s="2" customFormat="1" ht="16.8" customHeight="1">
      <c r="A928" s="40"/>
      <c r="B928" s="46"/>
      <c r="C928" s="310" t="s">
        <v>19</v>
      </c>
      <c r="D928" s="310" t="s">
        <v>2949</v>
      </c>
      <c r="E928" s="19" t="s">
        <v>19</v>
      </c>
      <c r="F928" s="311">
        <v>0</v>
      </c>
      <c r="G928" s="40"/>
      <c r="H928" s="46"/>
    </row>
    <row r="929" s="2" customFormat="1" ht="16.8" customHeight="1">
      <c r="A929" s="40"/>
      <c r="B929" s="46"/>
      <c r="C929" s="310" t="s">
        <v>19</v>
      </c>
      <c r="D929" s="310" t="s">
        <v>2995</v>
      </c>
      <c r="E929" s="19" t="s">
        <v>19</v>
      </c>
      <c r="F929" s="311">
        <v>6.5570000000000004</v>
      </c>
      <c r="G929" s="40"/>
      <c r="H929" s="46"/>
    </row>
    <row r="930" s="2" customFormat="1" ht="16.8" customHeight="1">
      <c r="A930" s="40"/>
      <c r="B930" s="46"/>
      <c r="C930" s="310" t="s">
        <v>19</v>
      </c>
      <c r="D930" s="310" t="s">
        <v>2996</v>
      </c>
      <c r="E930" s="19" t="s">
        <v>19</v>
      </c>
      <c r="F930" s="311">
        <v>0.11</v>
      </c>
      <c r="G930" s="40"/>
      <c r="H930" s="46"/>
    </row>
    <row r="931" s="2" customFormat="1" ht="16.8" customHeight="1">
      <c r="A931" s="40"/>
      <c r="B931" s="46"/>
      <c r="C931" s="310" t="s">
        <v>19</v>
      </c>
      <c r="D931" s="310" t="s">
        <v>2997</v>
      </c>
      <c r="E931" s="19" t="s">
        <v>19</v>
      </c>
      <c r="F931" s="311">
        <v>0.188</v>
      </c>
      <c r="G931" s="40"/>
      <c r="H931" s="46"/>
    </row>
    <row r="932" s="2" customFormat="1" ht="16.8" customHeight="1">
      <c r="A932" s="40"/>
      <c r="B932" s="46"/>
      <c r="C932" s="310" t="s">
        <v>19</v>
      </c>
      <c r="D932" s="310" t="s">
        <v>2998</v>
      </c>
      <c r="E932" s="19" t="s">
        <v>19</v>
      </c>
      <c r="F932" s="311">
        <v>0.039</v>
      </c>
      <c r="G932" s="40"/>
      <c r="H932" s="46"/>
    </row>
    <row r="933" s="2" customFormat="1" ht="16.8" customHeight="1">
      <c r="A933" s="40"/>
      <c r="B933" s="46"/>
      <c r="C933" s="310" t="s">
        <v>19</v>
      </c>
      <c r="D933" s="310" t="s">
        <v>2999</v>
      </c>
      <c r="E933" s="19" t="s">
        <v>19</v>
      </c>
      <c r="F933" s="311">
        <v>0</v>
      </c>
      <c r="G933" s="40"/>
      <c r="H933" s="46"/>
    </row>
    <row r="934" s="2" customFormat="1" ht="16.8" customHeight="1">
      <c r="A934" s="40"/>
      <c r="B934" s="46"/>
      <c r="C934" s="310" t="s">
        <v>19</v>
      </c>
      <c r="D934" s="310" t="s">
        <v>2958</v>
      </c>
      <c r="E934" s="19" t="s">
        <v>19</v>
      </c>
      <c r="F934" s="311">
        <v>0.055</v>
      </c>
      <c r="G934" s="40"/>
      <c r="H934" s="46"/>
    </row>
    <row r="935" s="2" customFormat="1" ht="16.8" customHeight="1">
      <c r="A935" s="40"/>
      <c r="B935" s="46"/>
      <c r="C935" s="310" t="s">
        <v>2892</v>
      </c>
      <c r="D935" s="310" t="s">
        <v>236</v>
      </c>
      <c r="E935" s="19" t="s">
        <v>19</v>
      </c>
      <c r="F935" s="311">
        <v>6.9489999999999998</v>
      </c>
      <c r="G935" s="40"/>
      <c r="H935" s="46"/>
    </row>
    <row r="936" s="2" customFormat="1" ht="16.8" customHeight="1">
      <c r="A936" s="40"/>
      <c r="B936" s="46"/>
      <c r="C936" s="312" t="s">
        <v>3697</v>
      </c>
      <c r="D936" s="40"/>
      <c r="E936" s="40"/>
      <c r="F936" s="40"/>
      <c r="G936" s="40"/>
      <c r="H936" s="46"/>
    </row>
    <row r="937" s="2" customFormat="1" ht="16.8" customHeight="1">
      <c r="A937" s="40"/>
      <c r="B937" s="46"/>
      <c r="C937" s="310" t="s">
        <v>393</v>
      </c>
      <c r="D937" s="310" t="s">
        <v>394</v>
      </c>
      <c r="E937" s="19" t="s">
        <v>148</v>
      </c>
      <c r="F937" s="311">
        <v>6.9489999999999998</v>
      </c>
      <c r="G937" s="40"/>
      <c r="H937" s="46"/>
    </row>
    <row r="938" s="2" customFormat="1" ht="16.8" customHeight="1">
      <c r="A938" s="40"/>
      <c r="B938" s="46"/>
      <c r="C938" s="310" t="s">
        <v>3045</v>
      </c>
      <c r="D938" s="310" t="s">
        <v>3046</v>
      </c>
      <c r="E938" s="19" t="s">
        <v>182</v>
      </c>
      <c r="F938" s="311">
        <v>17.024999999999999</v>
      </c>
      <c r="G938" s="40"/>
      <c r="H938" s="46"/>
    </row>
    <row r="939" s="2" customFormat="1" ht="16.8" customHeight="1">
      <c r="A939" s="40"/>
      <c r="B939" s="46"/>
      <c r="C939" s="306" t="s">
        <v>2895</v>
      </c>
      <c r="D939" s="307" t="s">
        <v>2896</v>
      </c>
      <c r="E939" s="308" t="s">
        <v>182</v>
      </c>
      <c r="F939" s="309">
        <v>17.024999999999999</v>
      </c>
      <c r="G939" s="40"/>
      <c r="H939" s="46"/>
    </row>
    <row r="940" s="2" customFormat="1" ht="16.8" customHeight="1">
      <c r="A940" s="40"/>
      <c r="B940" s="46"/>
      <c r="C940" s="310" t="s">
        <v>19</v>
      </c>
      <c r="D940" s="310" t="s">
        <v>3050</v>
      </c>
      <c r="E940" s="19" t="s">
        <v>19</v>
      </c>
      <c r="F940" s="311">
        <v>17.024999999999999</v>
      </c>
      <c r="G940" s="40"/>
      <c r="H940" s="46"/>
    </row>
    <row r="941" s="2" customFormat="1" ht="16.8" customHeight="1">
      <c r="A941" s="40"/>
      <c r="B941" s="46"/>
      <c r="C941" s="310" t="s">
        <v>2895</v>
      </c>
      <c r="D941" s="310" t="s">
        <v>236</v>
      </c>
      <c r="E941" s="19" t="s">
        <v>19</v>
      </c>
      <c r="F941" s="311">
        <v>17.024999999999999</v>
      </c>
      <c r="G941" s="40"/>
      <c r="H941" s="46"/>
    </row>
    <row r="942" s="2" customFormat="1" ht="16.8" customHeight="1">
      <c r="A942" s="40"/>
      <c r="B942" s="46"/>
      <c r="C942" s="312" t="s">
        <v>3697</v>
      </c>
      <c r="D942" s="40"/>
      <c r="E942" s="40"/>
      <c r="F942" s="40"/>
      <c r="G942" s="40"/>
      <c r="H942" s="46"/>
    </row>
    <row r="943" s="2" customFormat="1" ht="16.8" customHeight="1">
      <c r="A943" s="40"/>
      <c r="B943" s="46"/>
      <c r="C943" s="310" t="s">
        <v>3045</v>
      </c>
      <c r="D943" s="310" t="s">
        <v>3046</v>
      </c>
      <c r="E943" s="19" t="s">
        <v>182</v>
      </c>
      <c r="F943" s="311">
        <v>17.024999999999999</v>
      </c>
      <c r="G943" s="40"/>
      <c r="H943" s="46"/>
    </row>
    <row r="944" s="2" customFormat="1" ht="16.8" customHeight="1">
      <c r="A944" s="40"/>
      <c r="B944" s="46"/>
      <c r="C944" s="310" t="s">
        <v>452</v>
      </c>
      <c r="D944" s="310" t="s">
        <v>453</v>
      </c>
      <c r="E944" s="19" t="s">
        <v>182</v>
      </c>
      <c r="F944" s="311">
        <v>17.024999999999999</v>
      </c>
      <c r="G944" s="40"/>
      <c r="H944" s="46"/>
    </row>
    <row r="945" s="2" customFormat="1" ht="16.8" customHeight="1">
      <c r="A945" s="40"/>
      <c r="B945" s="46"/>
      <c r="C945" s="310" t="s">
        <v>458</v>
      </c>
      <c r="D945" s="310" t="s">
        <v>459</v>
      </c>
      <c r="E945" s="19" t="s">
        <v>182</v>
      </c>
      <c r="F945" s="311">
        <v>323.47500000000002</v>
      </c>
      <c r="G945" s="40"/>
      <c r="H945" s="46"/>
    </row>
    <row r="946" s="2" customFormat="1" ht="16.8" customHeight="1">
      <c r="A946" s="40"/>
      <c r="B946" s="46"/>
      <c r="C946" s="306" t="s">
        <v>1061</v>
      </c>
      <c r="D946" s="307" t="s">
        <v>1061</v>
      </c>
      <c r="E946" s="308" t="s">
        <v>148</v>
      </c>
      <c r="F946" s="309">
        <v>8.3979999999999997</v>
      </c>
      <c r="G946" s="40"/>
      <c r="H946" s="46"/>
    </row>
    <row r="947" s="2" customFormat="1" ht="16.8" customHeight="1">
      <c r="A947" s="40"/>
      <c r="B947" s="46"/>
      <c r="C947" s="310" t="s">
        <v>19</v>
      </c>
      <c r="D947" s="310" t="s">
        <v>2640</v>
      </c>
      <c r="E947" s="19" t="s">
        <v>19</v>
      </c>
      <c r="F947" s="311">
        <v>0</v>
      </c>
      <c r="G947" s="40"/>
      <c r="H947" s="46"/>
    </row>
    <row r="948" s="2" customFormat="1" ht="16.8" customHeight="1">
      <c r="A948" s="40"/>
      <c r="B948" s="46"/>
      <c r="C948" s="310" t="s">
        <v>19</v>
      </c>
      <c r="D948" s="310" t="s">
        <v>2949</v>
      </c>
      <c r="E948" s="19" t="s">
        <v>19</v>
      </c>
      <c r="F948" s="311">
        <v>0</v>
      </c>
      <c r="G948" s="40"/>
      <c r="H948" s="46"/>
    </row>
    <row r="949" s="2" customFormat="1" ht="16.8" customHeight="1">
      <c r="A949" s="40"/>
      <c r="B949" s="46"/>
      <c r="C949" s="310" t="s">
        <v>19</v>
      </c>
      <c r="D949" s="310" t="s">
        <v>2950</v>
      </c>
      <c r="E949" s="19" t="s">
        <v>19</v>
      </c>
      <c r="F949" s="311">
        <v>8.3979999999999997</v>
      </c>
      <c r="G949" s="40"/>
      <c r="H949" s="46"/>
    </row>
    <row r="950" s="2" customFormat="1" ht="16.8" customHeight="1">
      <c r="A950" s="40"/>
      <c r="B950" s="46"/>
      <c r="C950" s="310" t="s">
        <v>1061</v>
      </c>
      <c r="D950" s="310" t="s">
        <v>236</v>
      </c>
      <c r="E950" s="19" t="s">
        <v>19</v>
      </c>
      <c r="F950" s="311">
        <v>8.3979999999999997</v>
      </c>
      <c r="G950" s="40"/>
      <c r="H950" s="46"/>
    </row>
    <row r="951" s="2" customFormat="1" ht="16.8" customHeight="1">
      <c r="A951" s="40"/>
      <c r="B951" s="46"/>
      <c r="C951" s="306" t="s">
        <v>2890</v>
      </c>
      <c r="D951" s="307" t="s">
        <v>2890</v>
      </c>
      <c r="E951" s="308" t="s">
        <v>162</v>
      </c>
      <c r="F951" s="309">
        <v>645.95699999999999</v>
      </c>
      <c r="G951" s="40"/>
      <c r="H951" s="46"/>
    </row>
    <row r="952" s="2" customFormat="1" ht="16.8" customHeight="1">
      <c r="A952" s="40"/>
      <c r="B952" s="46"/>
      <c r="C952" s="310" t="s">
        <v>19</v>
      </c>
      <c r="D952" s="310" t="s">
        <v>2987</v>
      </c>
      <c r="E952" s="19" t="s">
        <v>19</v>
      </c>
      <c r="F952" s="311">
        <v>0</v>
      </c>
      <c r="G952" s="40"/>
      <c r="H952" s="46"/>
    </row>
    <row r="953" s="2" customFormat="1" ht="16.8" customHeight="1">
      <c r="A953" s="40"/>
      <c r="B953" s="46"/>
      <c r="C953" s="310" t="s">
        <v>19</v>
      </c>
      <c r="D953" s="310" t="s">
        <v>3066</v>
      </c>
      <c r="E953" s="19" t="s">
        <v>19</v>
      </c>
      <c r="F953" s="311">
        <v>581.33000000000004</v>
      </c>
      <c r="G953" s="40"/>
      <c r="H953" s="46"/>
    </row>
    <row r="954" s="2" customFormat="1" ht="16.8" customHeight="1">
      <c r="A954" s="40"/>
      <c r="B954" s="46"/>
      <c r="C954" s="310" t="s">
        <v>19</v>
      </c>
      <c r="D954" s="310" t="s">
        <v>3067</v>
      </c>
      <c r="E954" s="19" t="s">
        <v>19</v>
      </c>
      <c r="F954" s="311">
        <v>64.626999999999995</v>
      </c>
      <c r="G954" s="40"/>
      <c r="H954" s="46"/>
    </row>
    <row r="955" s="2" customFormat="1" ht="16.8" customHeight="1">
      <c r="A955" s="40"/>
      <c r="B955" s="46"/>
      <c r="C955" s="310" t="s">
        <v>2890</v>
      </c>
      <c r="D955" s="310" t="s">
        <v>236</v>
      </c>
      <c r="E955" s="19" t="s">
        <v>19</v>
      </c>
      <c r="F955" s="311">
        <v>645.95699999999999</v>
      </c>
      <c r="G955" s="40"/>
      <c r="H955" s="46"/>
    </row>
    <row r="956" s="2" customFormat="1" ht="16.8" customHeight="1">
      <c r="A956" s="40"/>
      <c r="B956" s="46"/>
      <c r="C956" s="312" t="s">
        <v>3697</v>
      </c>
      <c r="D956" s="40"/>
      <c r="E956" s="40"/>
      <c r="F956" s="40"/>
      <c r="G956" s="40"/>
      <c r="H956" s="46"/>
    </row>
    <row r="957" s="2" customFormat="1" ht="16.8" customHeight="1">
      <c r="A957" s="40"/>
      <c r="B957" s="46"/>
      <c r="C957" s="310" t="s">
        <v>3061</v>
      </c>
      <c r="D957" s="310" t="s">
        <v>3062</v>
      </c>
      <c r="E957" s="19" t="s">
        <v>162</v>
      </c>
      <c r="F957" s="311">
        <v>645.95699999999999</v>
      </c>
      <c r="G957" s="40"/>
      <c r="H957" s="46"/>
    </row>
    <row r="958" s="2" customFormat="1" ht="16.8" customHeight="1">
      <c r="A958" s="40"/>
      <c r="B958" s="46"/>
      <c r="C958" s="310" t="s">
        <v>445</v>
      </c>
      <c r="D958" s="310" t="s">
        <v>446</v>
      </c>
      <c r="E958" s="19" t="s">
        <v>182</v>
      </c>
      <c r="F958" s="311">
        <v>0.64600000000000002</v>
      </c>
      <c r="G958" s="40"/>
      <c r="H958" s="46"/>
    </row>
    <row r="959" s="2" customFormat="1" ht="16.8" customHeight="1">
      <c r="A959" s="40"/>
      <c r="B959" s="46"/>
      <c r="C959" s="306" t="s">
        <v>2898</v>
      </c>
      <c r="D959" s="307" t="s">
        <v>2899</v>
      </c>
      <c r="E959" s="308" t="s">
        <v>148</v>
      </c>
      <c r="F959" s="309">
        <v>25.823</v>
      </c>
      <c r="G959" s="40"/>
      <c r="H959" s="46"/>
    </row>
    <row r="960" s="2" customFormat="1" ht="16.8" customHeight="1">
      <c r="A960" s="40"/>
      <c r="B960" s="46"/>
      <c r="C960" s="310" t="s">
        <v>19</v>
      </c>
      <c r="D960" s="310" t="s">
        <v>2945</v>
      </c>
      <c r="E960" s="19" t="s">
        <v>19</v>
      </c>
      <c r="F960" s="311">
        <v>0</v>
      </c>
      <c r="G960" s="40"/>
      <c r="H960" s="46"/>
    </row>
    <row r="961" s="2" customFormat="1" ht="16.8" customHeight="1">
      <c r="A961" s="40"/>
      <c r="B961" s="46"/>
      <c r="C961" s="310" t="s">
        <v>19</v>
      </c>
      <c r="D961" s="310" t="s">
        <v>2946</v>
      </c>
      <c r="E961" s="19" t="s">
        <v>19</v>
      </c>
      <c r="F961" s="311">
        <v>25.823</v>
      </c>
      <c r="G961" s="40"/>
      <c r="H961" s="46"/>
    </row>
    <row r="962" s="2" customFormat="1" ht="16.8" customHeight="1">
      <c r="A962" s="40"/>
      <c r="B962" s="46"/>
      <c r="C962" s="310" t="s">
        <v>2898</v>
      </c>
      <c r="D962" s="310" t="s">
        <v>236</v>
      </c>
      <c r="E962" s="19" t="s">
        <v>19</v>
      </c>
      <c r="F962" s="311">
        <v>25.823</v>
      </c>
      <c r="G962" s="40"/>
      <c r="H962" s="46"/>
    </row>
    <row r="963" s="2" customFormat="1" ht="16.8" customHeight="1">
      <c r="A963" s="40"/>
      <c r="B963" s="46"/>
      <c r="C963" s="312" t="s">
        <v>3697</v>
      </c>
      <c r="D963" s="40"/>
      <c r="E963" s="40"/>
      <c r="F963" s="40"/>
      <c r="G963" s="40"/>
      <c r="H963" s="46"/>
    </row>
    <row r="964" s="2" customFormat="1" ht="16.8" customHeight="1">
      <c r="A964" s="40"/>
      <c r="B964" s="46"/>
      <c r="C964" s="310" t="s">
        <v>2939</v>
      </c>
      <c r="D964" s="310" t="s">
        <v>2940</v>
      </c>
      <c r="E964" s="19" t="s">
        <v>148</v>
      </c>
      <c r="F964" s="311">
        <v>25.823</v>
      </c>
      <c r="G964" s="40"/>
      <c r="H964" s="46"/>
    </row>
    <row r="965" s="2" customFormat="1" ht="16.8" customHeight="1">
      <c r="A965" s="40"/>
      <c r="B965" s="46"/>
      <c r="C965" s="310" t="s">
        <v>2914</v>
      </c>
      <c r="D965" s="310" t="s">
        <v>2915</v>
      </c>
      <c r="E965" s="19" t="s">
        <v>148</v>
      </c>
      <c r="F965" s="311">
        <v>8.6080000000000005</v>
      </c>
      <c r="G965" s="40"/>
      <c r="H965" s="46"/>
    </row>
    <row r="966" s="2" customFormat="1" ht="16.8" customHeight="1">
      <c r="A966" s="40"/>
      <c r="B966" s="46"/>
      <c r="C966" s="310" t="s">
        <v>2920</v>
      </c>
      <c r="D966" s="310" t="s">
        <v>2921</v>
      </c>
      <c r="E966" s="19" t="s">
        <v>148</v>
      </c>
      <c r="F966" s="311">
        <v>17.215</v>
      </c>
      <c r="G966" s="40"/>
      <c r="H966" s="46"/>
    </row>
    <row r="967" s="2" customFormat="1" ht="16.8" customHeight="1">
      <c r="A967" s="40"/>
      <c r="B967" s="46"/>
      <c r="C967" s="310" t="s">
        <v>2926</v>
      </c>
      <c r="D967" s="310" t="s">
        <v>2927</v>
      </c>
      <c r="E967" s="19" t="s">
        <v>148</v>
      </c>
      <c r="F967" s="311">
        <v>51.646000000000001</v>
      </c>
      <c r="G967" s="40"/>
      <c r="H967" s="46"/>
    </row>
    <row r="968" s="2" customFormat="1" ht="16.8" customHeight="1">
      <c r="A968" s="40"/>
      <c r="B968" s="46"/>
      <c r="C968" s="310" t="s">
        <v>2934</v>
      </c>
      <c r="D968" s="310" t="s">
        <v>2935</v>
      </c>
      <c r="E968" s="19" t="s">
        <v>148</v>
      </c>
      <c r="F968" s="311">
        <v>25.823</v>
      </c>
      <c r="G968" s="40"/>
      <c r="H968" s="46"/>
    </row>
    <row r="969" s="2" customFormat="1" ht="16.8" customHeight="1">
      <c r="A969" s="40"/>
      <c r="B969" s="46"/>
      <c r="C969" s="306" t="s">
        <v>2614</v>
      </c>
      <c r="D969" s="307" t="s">
        <v>2615</v>
      </c>
      <c r="E969" s="308" t="s">
        <v>152</v>
      </c>
      <c r="F969" s="309">
        <v>21.850000000000001</v>
      </c>
      <c r="G969" s="40"/>
      <c r="H969" s="46"/>
    </row>
    <row r="970" s="2" customFormat="1" ht="16.8" customHeight="1">
      <c r="A970" s="40"/>
      <c r="B970" s="46"/>
      <c r="C970" s="310" t="s">
        <v>19</v>
      </c>
      <c r="D970" s="310" t="s">
        <v>2949</v>
      </c>
      <c r="E970" s="19" t="s">
        <v>19</v>
      </c>
      <c r="F970" s="311">
        <v>0</v>
      </c>
      <c r="G970" s="40"/>
      <c r="H970" s="46"/>
    </row>
    <row r="971" s="2" customFormat="1" ht="16.8" customHeight="1">
      <c r="A971" s="40"/>
      <c r="B971" s="46"/>
      <c r="C971" s="310" t="s">
        <v>19</v>
      </c>
      <c r="D971" s="310" t="s">
        <v>2979</v>
      </c>
      <c r="E971" s="19" t="s">
        <v>19</v>
      </c>
      <c r="F971" s="311">
        <v>21.850000000000001</v>
      </c>
      <c r="G971" s="40"/>
      <c r="H971" s="46"/>
    </row>
    <row r="972" s="2" customFormat="1" ht="16.8" customHeight="1">
      <c r="A972" s="40"/>
      <c r="B972" s="46"/>
      <c r="C972" s="310" t="s">
        <v>2614</v>
      </c>
      <c r="D972" s="310" t="s">
        <v>236</v>
      </c>
      <c r="E972" s="19" t="s">
        <v>19</v>
      </c>
      <c r="F972" s="311">
        <v>21.850000000000001</v>
      </c>
      <c r="G972" s="40"/>
      <c r="H972" s="46"/>
    </row>
    <row r="973" s="2" customFormat="1" ht="16.8" customHeight="1">
      <c r="A973" s="40"/>
      <c r="B973" s="46"/>
      <c r="C973" s="312" t="s">
        <v>3697</v>
      </c>
      <c r="D973" s="40"/>
      <c r="E973" s="40"/>
      <c r="F973" s="40"/>
      <c r="G973" s="40"/>
      <c r="H973" s="46"/>
    </row>
    <row r="974" s="2" customFormat="1" ht="16.8" customHeight="1">
      <c r="A974" s="40"/>
      <c r="B974" s="46"/>
      <c r="C974" s="310" t="s">
        <v>1284</v>
      </c>
      <c r="D974" s="310" t="s">
        <v>1285</v>
      </c>
      <c r="E974" s="19" t="s">
        <v>152</v>
      </c>
      <c r="F974" s="311">
        <v>21.850000000000001</v>
      </c>
      <c r="G974" s="40"/>
      <c r="H974" s="46"/>
    </row>
    <row r="975" s="2" customFormat="1" ht="16.8" customHeight="1">
      <c r="A975" s="40"/>
      <c r="B975" s="46"/>
      <c r="C975" s="310" t="s">
        <v>1291</v>
      </c>
      <c r="D975" s="310" t="s">
        <v>1292</v>
      </c>
      <c r="E975" s="19" t="s">
        <v>152</v>
      </c>
      <c r="F975" s="311">
        <v>655.5</v>
      </c>
      <c r="G975" s="40"/>
      <c r="H975" s="46"/>
    </row>
    <row r="976" s="2" customFormat="1" ht="16.8" customHeight="1">
      <c r="A976" s="40"/>
      <c r="B976" s="46"/>
      <c r="C976" s="310" t="s">
        <v>1297</v>
      </c>
      <c r="D976" s="310" t="s">
        <v>1298</v>
      </c>
      <c r="E976" s="19" t="s">
        <v>152</v>
      </c>
      <c r="F976" s="311">
        <v>21.850000000000001</v>
      </c>
      <c r="G976" s="40"/>
      <c r="H976" s="46"/>
    </row>
    <row r="977" s="2" customFormat="1" ht="16.8" customHeight="1">
      <c r="A977" s="40"/>
      <c r="B977" s="46"/>
      <c r="C977" s="306" t="s">
        <v>180</v>
      </c>
      <c r="D977" s="307" t="s">
        <v>181</v>
      </c>
      <c r="E977" s="308" t="s">
        <v>182</v>
      </c>
      <c r="F977" s="309">
        <v>0.64600000000000002</v>
      </c>
      <c r="G977" s="40"/>
      <c r="H977" s="46"/>
    </row>
    <row r="978" s="2" customFormat="1" ht="16.8" customHeight="1">
      <c r="A978" s="40"/>
      <c r="B978" s="46"/>
      <c r="C978" s="310" t="s">
        <v>19</v>
      </c>
      <c r="D978" s="310" t="s">
        <v>3040</v>
      </c>
      <c r="E978" s="19" t="s">
        <v>19</v>
      </c>
      <c r="F978" s="311">
        <v>0</v>
      </c>
      <c r="G978" s="40"/>
      <c r="H978" s="46"/>
    </row>
    <row r="979" s="2" customFormat="1" ht="16.8" customHeight="1">
      <c r="A979" s="40"/>
      <c r="B979" s="46"/>
      <c r="C979" s="310" t="s">
        <v>19</v>
      </c>
      <c r="D979" s="310" t="s">
        <v>3041</v>
      </c>
      <c r="E979" s="19" t="s">
        <v>19</v>
      </c>
      <c r="F979" s="311">
        <v>0.64600000000000002</v>
      </c>
      <c r="G979" s="40"/>
      <c r="H979" s="46"/>
    </row>
    <row r="980" s="2" customFormat="1" ht="16.8" customHeight="1">
      <c r="A980" s="40"/>
      <c r="B980" s="46"/>
      <c r="C980" s="310" t="s">
        <v>180</v>
      </c>
      <c r="D980" s="310" t="s">
        <v>236</v>
      </c>
      <c r="E980" s="19" t="s">
        <v>19</v>
      </c>
      <c r="F980" s="311">
        <v>0.64600000000000002</v>
      </c>
      <c r="G980" s="40"/>
      <c r="H980" s="46"/>
    </row>
    <row r="981" s="2" customFormat="1" ht="16.8" customHeight="1">
      <c r="A981" s="40"/>
      <c r="B981" s="46"/>
      <c r="C981" s="312" t="s">
        <v>3697</v>
      </c>
      <c r="D981" s="40"/>
      <c r="E981" s="40"/>
      <c r="F981" s="40"/>
      <c r="G981" s="40"/>
      <c r="H981" s="46"/>
    </row>
    <row r="982" s="2" customFormat="1" ht="16.8" customHeight="1">
      <c r="A982" s="40"/>
      <c r="B982" s="46"/>
      <c r="C982" s="310" t="s">
        <v>445</v>
      </c>
      <c r="D982" s="310" t="s">
        <v>446</v>
      </c>
      <c r="E982" s="19" t="s">
        <v>182</v>
      </c>
      <c r="F982" s="311">
        <v>0.64600000000000002</v>
      </c>
      <c r="G982" s="40"/>
      <c r="H982" s="46"/>
    </row>
    <row r="983" s="2" customFormat="1" ht="16.8" customHeight="1">
      <c r="A983" s="40"/>
      <c r="B983" s="46"/>
      <c r="C983" s="310" t="s">
        <v>440</v>
      </c>
      <c r="D983" s="310" t="s">
        <v>441</v>
      </c>
      <c r="E983" s="19" t="s">
        <v>162</v>
      </c>
      <c r="F983" s="311">
        <v>646</v>
      </c>
      <c r="G983" s="40"/>
      <c r="H983" s="46"/>
    </row>
    <row r="984" s="2" customFormat="1" ht="16.8" customHeight="1">
      <c r="A984" s="40"/>
      <c r="B984" s="46"/>
      <c r="C984" s="310" t="s">
        <v>488</v>
      </c>
      <c r="D984" s="310" t="s">
        <v>489</v>
      </c>
      <c r="E984" s="19" t="s">
        <v>182</v>
      </c>
      <c r="F984" s="311">
        <v>0.64600000000000002</v>
      </c>
      <c r="G984" s="40"/>
      <c r="H984" s="46"/>
    </row>
    <row r="985" s="2" customFormat="1" ht="16.8" customHeight="1">
      <c r="A985" s="40"/>
      <c r="B985" s="46"/>
      <c r="C985" s="306" t="s">
        <v>2889</v>
      </c>
      <c r="D985" s="307" t="s">
        <v>2889</v>
      </c>
      <c r="E985" s="308" t="s">
        <v>162</v>
      </c>
      <c r="F985" s="309">
        <v>16</v>
      </c>
      <c r="G985" s="40"/>
      <c r="H985" s="46"/>
    </row>
    <row r="986" s="2" customFormat="1" ht="16.8" customHeight="1">
      <c r="A986" s="40"/>
      <c r="B986" s="46"/>
      <c r="C986" s="310" t="s">
        <v>19</v>
      </c>
      <c r="D986" s="310" t="s">
        <v>3059</v>
      </c>
      <c r="E986" s="19" t="s">
        <v>19</v>
      </c>
      <c r="F986" s="311">
        <v>0</v>
      </c>
      <c r="G986" s="40"/>
      <c r="H986" s="46"/>
    </row>
    <row r="987" s="2" customFormat="1" ht="16.8" customHeight="1">
      <c r="A987" s="40"/>
      <c r="B987" s="46"/>
      <c r="C987" s="310" t="s">
        <v>19</v>
      </c>
      <c r="D987" s="310" t="s">
        <v>3060</v>
      </c>
      <c r="E987" s="19" t="s">
        <v>19</v>
      </c>
      <c r="F987" s="311">
        <v>16</v>
      </c>
      <c r="G987" s="40"/>
      <c r="H987" s="46"/>
    </row>
    <row r="988" s="2" customFormat="1" ht="16.8" customHeight="1">
      <c r="A988" s="40"/>
      <c r="B988" s="46"/>
      <c r="C988" s="310" t="s">
        <v>2889</v>
      </c>
      <c r="D988" s="310" t="s">
        <v>236</v>
      </c>
      <c r="E988" s="19" t="s">
        <v>19</v>
      </c>
      <c r="F988" s="311">
        <v>16</v>
      </c>
      <c r="G988" s="40"/>
      <c r="H988" s="46"/>
    </row>
    <row r="989" s="2" customFormat="1" ht="16.8" customHeight="1">
      <c r="A989" s="40"/>
      <c r="B989" s="46"/>
      <c r="C989" s="312" t="s">
        <v>3697</v>
      </c>
      <c r="D989" s="40"/>
      <c r="E989" s="40"/>
      <c r="F989" s="40"/>
      <c r="G989" s="40"/>
      <c r="H989" s="46"/>
    </row>
    <row r="990" s="2" customFormat="1" ht="16.8" customHeight="1">
      <c r="A990" s="40"/>
      <c r="B990" s="46"/>
      <c r="C990" s="310" t="s">
        <v>3054</v>
      </c>
      <c r="D990" s="310" t="s">
        <v>3055</v>
      </c>
      <c r="E990" s="19" t="s">
        <v>162</v>
      </c>
      <c r="F990" s="311">
        <v>16</v>
      </c>
      <c r="G990" s="40"/>
      <c r="H990" s="46"/>
    </row>
    <row r="991" s="2" customFormat="1" ht="16.8" customHeight="1">
      <c r="A991" s="40"/>
      <c r="B991" s="46"/>
      <c r="C991" s="310" t="s">
        <v>2022</v>
      </c>
      <c r="D991" s="310" t="s">
        <v>2023</v>
      </c>
      <c r="E991" s="19" t="s">
        <v>162</v>
      </c>
      <c r="F991" s="311">
        <v>16</v>
      </c>
      <c r="G991" s="40"/>
      <c r="H991" s="46"/>
    </row>
    <row r="992" s="2" customFormat="1" ht="26.4" customHeight="1">
      <c r="A992" s="40"/>
      <c r="B992" s="46"/>
      <c r="C992" s="305" t="s">
        <v>3718</v>
      </c>
      <c r="D992" s="305" t="s">
        <v>138</v>
      </c>
      <c r="E992" s="40"/>
      <c r="F992" s="40"/>
      <c r="G992" s="40"/>
      <c r="H992" s="46"/>
    </row>
    <row r="993" s="2" customFormat="1" ht="16.8" customHeight="1">
      <c r="A993" s="40"/>
      <c r="B993" s="46"/>
      <c r="C993" s="306" t="s">
        <v>3075</v>
      </c>
      <c r="D993" s="307" t="s">
        <v>3075</v>
      </c>
      <c r="E993" s="308" t="s">
        <v>148</v>
      </c>
      <c r="F993" s="309">
        <v>5348.2700000000004</v>
      </c>
      <c r="G993" s="40"/>
      <c r="H993" s="46"/>
    </row>
    <row r="994" s="2" customFormat="1" ht="16.8" customHeight="1">
      <c r="A994" s="40"/>
      <c r="B994" s="46"/>
      <c r="C994" s="310" t="s">
        <v>19</v>
      </c>
      <c r="D994" s="310" t="s">
        <v>3090</v>
      </c>
      <c r="E994" s="19" t="s">
        <v>19</v>
      </c>
      <c r="F994" s="311">
        <v>0</v>
      </c>
      <c r="G994" s="40"/>
      <c r="H994" s="46"/>
    </row>
    <row r="995" s="2" customFormat="1" ht="16.8" customHeight="1">
      <c r="A995" s="40"/>
      <c r="B995" s="46"/>
      <c r="C995" s="310" t="s">
        <v>19</v>
      </c>
      <c r="D995" s="310" t="s">
        <v>3073</v>
      </c>
      <c r="E995" s="19" t="s">
        <v>19</v>
      </c>
      <c r="F995" s="311">
        <v>5348.2700000000004</v>
      </c>
      <c r="G995" s="40"/>
      <c r="H995" s="46"/>
    </row>
    <row r="996" s="2" customFormat="1" ht="16.8" customHeight="1">
      <c r="A996" s="40"/>
      <c r="B996" s="46"/>
      <c r="C996" s="310" t="s">
        <v>3075</v>
      </c>
      <c r="D996" s="310" t="s">
        <v>236</v>
      </c>
      <c r="E996" s="19" t="s">
        <v>19</v>
      </c>
      <c r="F996" s="311">
        <v>5348.2700000000004</v>
      </c>
      <c r="G996" s="40"/>
      <c r="H996" s="46"/>
    </row>
    <row r="997" s="2" customFormat="1" ht="16.8" customHeight="1">
      <c r="A997" s="40"/>
      <c r="B997" s="46"/>
      <c r="C997" s="312" t="s">
        <v>3697</v>
      </c>
      <c r="D997" s="40"/>
      <c r="E997" s="40"/>
      <c r="F997" s="40"/>
      <c r="G997" s="40"/>
      <c r="H997" s="46"/>
    </row>
    <row r="998" s="2" customFormat="1" ht="16.8" customHeight="1">
      <c r="A998" s="40"/>
      <c r="B998" s="46"/>
      <c r="C998" s="310" t="s">
        <v>318</v>
      </c>
      <c r="D998" s="310" t="s">
        <v>319</v>
      </c>
      <c r="E998" s="19" t="s">
        <v>148</v>
      </c>
      <c r="F998" s="311">
        <v>5348.2700000000004</v>
      </c>
      <c r="G998" s="40"/>
      <c r="H998" s="46"/>
    </row>
    <row r="999" s="2" customFormat="1" ht="16.8" customHeight="1">
      <c r="A999" s="40"/>
      <c r="B999" s="46"/>
      <c r="C999" s="310" t="s">
        <v>328</v>
      </c>
      <c r="D999" s="310" t="s">
        <v>329</v>
      </c>
      <c r="E999" s="19" t="s">
        <v>148</v>
      </c>
      <c r="F999" s="311">
        <v>42786.160000000003</v>
      </c>
      <c r="G999" s="40"/>
      <c r="H999" s="46"/>
    </row>
    <row r="1000" s="2" customFormat="1" ht="16.8" customHeight="1">
      <c r="A1000" s="40"/>
      <c r="B1000" s="46"/>
      <c r="C1000" s="310" t="s">
        <v>3093</v>
      </c>
      <c r="D1000" s="310" t="s">
        <v>3094</v>
      </c>
      <c r="E1000" s="19" t="s">
        <v>148</v>
      </c>
      <c r="F1000" s="311">
        <v>5348.2700000000004</v>
      </c>
      <c r="G1000" s="40"/>
      <c r="H1000" s="46"/>
    </row>
    <row r="1001" s="2" customFormat="1" ht="16.8" customHeight="1">
      <c r="A1001" s="40"/>
      <c r="B1001" s="46"/>
      <c r="C1001" s="310" t="s">
        <v>3099</v>
      </c>
      <c r="D1001" s="310" t="s">
        <v>3100</v>
      </c>
      <c r="E1001" s="19" t="s">
        <v>148</v>
      </c>
      <c r="F1001" s="311">
        <v>5348.2700000000004</v>
      </c>
      <c r="G1001" s="40"/>
      <c r="H1001" s="46"/>
    </row>
    <row r="1002" s="2" customFormat="1" ht="16.8" customHeight="1">
      <c r="A1002" s="40"/>
      <c r="B1002" s="46"/>
      <c r="C1002" s="310" t="s">
        <v>342</v>
      </c>
      <c r="D1002" s="310" t="s">
        <v>343</v>
      </c>
      <c r="E1002" s="19" t="s">
        <v>182</v>
      </c>
      <c r="F1002" s="311">
        <v>10161.713</v>
      </c>
      <c r="G1002" s="40"/>
      <c r="H1002" s="46"/>
    </row>
    <row r="1003" s="2" customFormat="1" ht="16.8" customHeight="1">
      <c r="A1003" s="40"/>
      <c r="B1003" s="46"/>
      <c r="C1003" s="310" t="s">
        <v>3107</v>
      </c>
      <c r="D1003" s="310" t="s">
        <v>3108</v>
      </c>
      <c r="E1003" s="19" t="s">
        <v>148</v>
      </c>
      <c r="F1003" s="311">
        <v>5348.2700000000004</v>
      </c>
      <c r="G1003" s="40"/>
      <c r="H1003" s="46"/>
    </row>
    <row r="1004" s="2" customFormat="1" ht="16.8" customHeight="1">
      <c r="A1004" s="40"/>
      <c r="B1004" s="46"/>
      <c r="C1004" s="306" t="s">
        <v>3073</v>
      </c>
      <c r="D1004" s="307" t="s">
        <v>3073</v>
      </c>
      <c r="E1004" s="308" t="s">
        <v>148</v>
      </c>
      <c r="F1004" s="309">
        <v>5348.2700000000004</v>
      </c>
      <c r="G1004" s="40"/>
      <c r="H1004" s="46"/>
    </row>
    <row r="1005" s="2" customFormat="1" ht="16.8" customHeight="1">
      <c r="A1005" s="40"/>
      <c r="B1005" s="46"/>
      <c r="C1005" s="310" t="s">
        <v>19</v>
      </c>
      <c r="D1005" s="310" t="s">
        <v>3083</v>
      </c>
      <c r="E1005" s="19" t="s">
        <v>19</v>
      </c>
      <c r="F1005" s="311">
        <v>0</v>
      </c>
      <c r="G1005" s="40"/>
      <c r="H1005" s="46"/>
    </row>
    <row r="1006" s="2" customFormat="1" ht="16.8" customHeight="1">
      <c r="A1006" s="40"/>
      <c r="B1006" s="46"/>
      <c r="C1006" s="310" t="s">
        <v>19</v>
      </c>
      <c r="D1006" s="310" t="s">
        <v>3084</v>
      </c>
      <c r="E1006" s="19" t="s">
        <v>19</v>
      </c>
      <c r="F1006" s="311">
        <v>0</v>
      </c>
      <c r="G1006" s="40"/>
      <c r="H1006" s="46"/>
    </row>
    <row r="1007" s="2" customFormat="1" ht="16.8" customHeight="1">
      <c r="A1007" s="40"/>
      <c r="B1007" s="46"/>
      <c r="C1007" s="310" t="s">
        <v>19</v>
      </c>
      <c r="D1007" s="310" t="s">
        <v>3085</v>
      </c>
      <c r="E1007" s="19" t="s">
        <v>19</v>
      </c>
      <c r="F1007" s="311">
        <v>1547.8320000000001</v>
      </c>
      <c r="G1007" s="40"/>
      <c r="H1007" s="46"/>
    </row>
    <row r="1008" s="2" customFormat="1" ht="16.8" customHeight="1">
      <c r="A1008" s="40"/>
      <c r="B1008" s="46"/>
      <c r="C1008" s="310" t="s">
        <v>19</v>
      </c>
      <c r="D1008" s="310" t="s">
        <v>3086</v>
      </c>
      <c r="E1008" s="19" t="s">
        <v>19</v>
      </c>
      <c r="F1008" s="311">
        <v>44.274999999999999</v>
      </c>
      <c r="G1008" s="40"/>
      <c r="H1008" s="46"/>
    </row>
    <row r="1009" s="2" customFormat="1" ht="16.8" customHeight="1">
      <c r="A1009" s="40"/>
      <c r="B1009" s="46"/>
      <c r="C1009" s="310" t="s">
        <v>19</v>
      </c>
      <c r="D1009" s="310" t="s">
        <v>3087</v>
      </c>
      <c r="E1009" s="19" t="s">
        <v>19</v>
      </c>
      <c r="F1009" s="311">
        <v>0</v>
      </c>
      <c r="G1009" s="40"/>
      <c r="H1009" s="46"/>
    </row>
    <row r="1010" s="2" customFormat="1" ht="16.8" customHeight="1">
      <c r="A1010" s="40"/>
      <c r="B1010" s="46"/>
      <c r="C1010" s="310" t="s">
        <v>19</v>
      </c>
      <c r="D1010" s="310" t="s">
        <v>3088</v>
      </c>
      <c r="E1010" s="19" t="s">
        <v>19</v>
      </c>
      <c r="F1010" s="311">
        <v>3756.163</v>
      </c>
      <c r="G1010" s="40"/>
      <c r="H1010" s="46"/>
    </row>
    <row r="1011" s="2" customFormat="1" ht="16.8" customHeight="1">
      <c r="A1011" s="40"/>
      <c r="B1011" s="46"/>
      <c r="C1011" s="310" t="s">
        <v>3073</v>
      </c>
      <c r="D1011" s="310" t="s">
        <v>236</v>
      </c>
      <c r="E1011" s="19" t="s">
        <v>19</v>
      </c>
      <c r="F1011" s="311">
        <v>5348.2700000000004</v>
      </c>
      <c r="G1011" s="40"/>
      <c r="H1011" s="46"/>
    </row>
    <row r="1012" s="2" customFormat="1" ht="16.8" customHeight="1">
      <c r="A1012" s="40"/>
      <c r="B1012" s="46"/>
      <c r="C1012" s="312" t="s">
        <v>3697</v>
      </c>
      <c r="D1012" s="40"/>
      <c r="E1012" s="40"/>
      <c r="F1012" s="40"/>
      <c r="G1012" s="40"/>
      <c r="H1012" s="46"/>
    </row>
    <row r="1013" s="2" customFormat="1" ht="16.8" customHeight="1">
      <c r="A1013" s="40"/>
      <c r="B1013" s="46"/>
      <c r="C1013" s="310" t="s">
        <v>3077</v>
      </c>
      <c r="D1013" s="310" t="s">
        <v>3078</v>
      </c>
      <c r="E1013" s="19" t="s">
        <v>148</v>
      </c>
      <c r="F1013" s="311">
        <v>5348.2700000000004</v>
      </c>
      <c r="G1013" s="40"/>
      <c r="H1013" s="46"/>
    </row>
    <row r="1014" s="2" customFormat="1" ht="16.8" customHeight="1">
      <c r="A1014" s="40"/>
      <c r="B1014" s="46"/>
      <c r="C1014" s="310" t="s">
        <v>318</v>
      </c>
      <c r="D1014" s="310" t="s">
        <v>319</v>
      </c>
      <c r="E1014" s="19" t="s">
        <v>148</v>
      </c>
      <c r="F1014" s="311">
        <v>5348.2700000000004</v>
      </c>
      <c r="G1014" s="40"/>
      <c r="H1014" s="46"/>
    </row>
    <row r="1015" s="2" customFormat="1" ht="26.4" customHeight="1">
      <c r="A1015" s="40"/>
      <c r="B1015" s="46"/>
      <c r="C1015" s="305" t="s">
        <v>3719</v>
      </c>
      <c r="D1015" s="305" t="s">
        <v>141</v>
      </c>
      <c r="E1015" s="40"/>
      <c r="F1015" s="40"/>
      <c r="G1015" s="40"/>
      <c r="H1015" s="46"/>
    </row>
    <row r="1016" s="2" customFormat="1" ht="16.8" customHeight="1">
      <c r="A1016" s="40"/>
      <c r="B1016" s="46"/>
      <c r="C1016" s="306" t="s">
        <v>1064</v>
      </c>
      <c r="D1016" s="307" t="s">
        <v>1065</v>
      </c>
      <c r="E1016" s="308" t="s">
        <v>152</v>
      </c>
      <c r="F1016" s="309">
        <v>22.640000000000001</v>
      </c>
      <c r="G1016" s="40"/>
      <c r="H1016" s="46"/>
    </row>
    <row r="1017" s="2" customFormat="1" ht="16.8" customHeight="1">
      <c r="A1017" s="40"/>
      <c r="B1017" s="46"/>
      <c r="C1017" s="310" t="s">
        <v>19</v>
      </c>
      <c r="D1017" s="310" t="s">
        <v>3311</v>
      </c>
      <c r="E1017" s="19" t="s">
        <v>19</v>
      </c>
      <c r="F1017" s="311">
        <v>0</v>
      </c>
      <c r="G1017" s="40"/>
      <c r="H1017" s="46"/>
    </row>
    <row r="1018" s="2" customFormat="1" ht="16.8" customHeight="1">
      <c r="A1018" s="40"/>
      <c r="B1018" s="46"/>
      <c r="C1018" s="310" t="s">
        <v>19</v>
      </c>
      <c r="D1018" s="310" t="s">
        <v>3316</v>
      </c>
      <c r="E1018" s="19" t="s">
        <v>19</v>
      </c>
      <c r="F1018" s="311">
        <v>11.19</v>
      </c>
      <c r="G1018" s="40"/>
      <c r="H1018" s="46"/>
    </row>
    <row r="1019" s="2" customFormat="1" ht="16.8" customHeight="1">
      <c r="A1019" s="40"/>
      <c r="B1019" s="46"/>
      <c r="C1019" s="310" t="s">
        <v>19</v>
      </c>
      <c r="D1019" s="310" t="s">
        <v>3317</v>
      </c>
      <c r="E1019" s="19" t="s">
        <v>19</v>
      </c>
      <c r="F1019" s="311">
        <v>6.8739999999999997</v>
      </c>
      <c r="G1019" s="40"/>
      <c r="H1019" s="46"/>
    </row>
    <row r="1020" s="2" customFormat="1" ht="16.8" customHeight="1">
      <c r="A1020" s="40"/>
      <c r="B1020" s="46"/>
      <c r="C1020" s="310" t="s">
        <v>19</v>
      </c>
      <c r="D1020" s="310" t="s">
        <v>3318</v>
      </c>
      <c r="E1020" s="19" t="s">
        <v>19</v>
      </c>
      <c r="F1020" s="311">
        <v>4.5759999999999996</v>
      </c>
      <c r="G1020" s="40"/>
      <c r="H1020" s="46"/>
    </row>
    <row r="1021" s="2" customFormat="1" ht="16.8" customHeight="1">
      <c r="A1021" s="40"/>
      <c r="B1021" s="46"/>
      <c r="C1021" s="310" t="s">
        <v>1064</v>
      </c>
      <c r="D1021" s="310" t="s">
        <v>236</v>
      </c>
      <c r="E1021" s="19" t="s">
        <v>19</v>
      </c>
      <c r="F1021" s="311">
        <v>22.640000000000001</v>
      </c>
      <c r="G1021" s="40"/>
      <c r="H1021" s="46"/>
    </row>
    <row r="1022" s="2" customFormat="1" ht="16.8" customHeight="1">
      <c r="A1022" s="40"/>
      <c r="B1022" s="46"/>
      <c r="C1022" s="312" t="s">
        <v>3697</v>
      </c>
      <c r="D1022" s="40"/>
      <c r="E1022" s="40"/>
      <c r="F1022" s="40"/>
      <c r="G1022" s="40"/>
      <c r="H1022" s="46"/>
    </row>
    <row r="1023" s="2" customFormat="1" ht="16.8" customHeight="1">
      <c r="A1023" s="40"/>
      <c r="B1023" s="46"/>
      <c r="C1023" s="310" t="s">
        <v>1131</v>
      </c>
      <c r="D1023" s="310" t="s">
        <v>1132</v>
      </c>
      <c r="E1023" s="19" t="s">
        <v>152</v>
      </c>
      <c r="F1023" s="311">
        <v>22.640000000000001</v>
      </c>
      <c r="G1023" s="40"/>
      <c r="H1023" s="46"/>
    </row>
    <row r="1024" s="2" customFormat="1" ht="16.8" customHeight="1">
      <c r="A1024" s="40"/>
      <c r="B1024" s="46"/>
      <c r="C1024" s="310" t="s">
        <v>1155</v>
      </c>
      <c r="D1024" s="310" t="s">
        <v>1156</v>
      </c>
      <c r="E1024" s="19" t="s">
        <v>152</v>
      </c>
      <c r="F1024" s="311">
        <v>22.640000000000001</v>
      </c>
      <c r="G1024" s="40"/>
      <c r="H1024" s="46"/>
    </row>
    <row r="1025" s="2" customFormat="1" ht="16.8" customHeight="1">
      <c r="A1025" s="40"/>
      <c r="B1025" s="46"/>
      <c r="C1025" s="306" t="s">
        <v>157</v>
      </c>
      <c r="D1025" s="307" t="s">
        <v>157</v>
      </c>
      <c r="E1025" s="308" t="s">
        <v>158</v>
      </c>
      <c r="F1025" s="309">
        <v>14.300000000000001</v>
      </c>
      <c r="G1025" s="40"/>
      <c r="H1025" s="46"/>
    </row>
    <row r="1026" s="2" customFormat="1" ht="16.8" customHeight="1">
      <c r="A1026" s="40"/>
      <c r="B1026" s="46"/>
      <c r="C1026" s="306" t="s">
        <v>1061</v>
      </c>
      <c r="D1026" s="307" t="s">
        <v>1062</v>
      </c>
      <c r="E1026" s="308" t="s">
        <v>148</v>
      </c>
      <c r="F1026" s="309">
        <v>4.718</v>
      </c>
      <c r="G1026" s="40"/>
      <c r="H1026" s="46"/>
    </row>
    <row r="1027" s="2" customFormat="1" ht="16.8" customHeight="1">
      <c r="A1027" s="40"/>
      <c r="B1027" s="46"/>
      <c r="C1027" s="310" t="s">
        <v>19</v>
      </c>
      <c r="D1027" s="310" t="s">
        <v>3311</v>
      </c>
      <c r="E1027" s="19" t="s">
        <v>19</v>
      </c>
      <c r="F1027" s="311">
        <v>0</v>
      </c>
      <c r="G1027" s="40"/>
      <c r="H1027" s="46"/>
    </row>
    <row r="1028" s="2" customFormat="1" ht="16.8" customHeight="1">
      <c r="A1028" s="40"/>
      <c r="B1028" s="46"/>
      <c r="C1028" s="310" t="s">
        <v>19</v>
      </c>
      <c r="D1028" s="310" t="s">
        <v>3312</v>
      </c>
      <c r="E1028" s="19" t="s">
        <v>19</v>
      </c>
      <c r="F1028" s="311">
        <v>2.641</v>
      </c>
      <c r="G1028" s="40"/>
      <c r="H1028" s="46"/>
    </row>
    <row r="1029" s="2" customFormat="1" ht="16.8" customHeight="1">
      <c r="A1029" s="40"/>
      <c r="B1029" s="46"/>
      <c r="C1029" s="310" t="s">
        <v>19</v>
      </c>
      <c r="D1029" s="310" t="s">
        <v>3313</v>
      </c>
      <c r="E1029" s="19" t="s">
        <v>19</v>
      </c>
      <c r="F1029" s="311">
        <v>0.69899999999999995</v>
      </c>
      <c r="G1029" s="40"/>
      <c r="H1029" s="46"/>
    </row>
    <row r="1030" s="2" customFormat="1" ht="16.8" customHeight="1">
      <c r="A1030" s="40"/>
      <c r="B1030" s="46"/>
      <c r="C1030" s="310" t="s">
        <v>19</v>
      </c>
      <c r="D1030" s="310" t="s">
        <v>3314</v>
      </c>
      <c r="E1030" s="19" t="s">
        <v>19</v>
      </c>
      <c r="F1030" s="311">
        <v>1.3779999999999999</v>
      </c>
      <c r="G1030" s="40"/>
      <c r="H1030" s="46"/>
    </row>
    <row r="1031" s="2" customFormat="1" ht="16.8" customHeight="1">
      <c r="A1031" s="40"/>
      <c r="B1031" s="46"/>
      <c r="C1031" s="310" t="s">
        <v>1061</v>
      </c>
      <c r="D1031" s="310" t="s">
        <v>236</v>
      </c>
      <c r="E1031" s="19" t="s">
        <v>19</v>
      </c>
      <c r="F1031" s="311">
        <v>4.718</v>
      </c>
      <c r="G1031" s="40"/>
      <c r="H1031" s="46"/>
    </row>
    <row r="1032" s="2" customFormat="1" ht="16.8" customHeight="1">
      <c r="A1032" s="40"/>
      <c r="B1032" s="46"/>
      <c r="C1032" s="312" t="s">
        <v>3697</v>
      </c>
      <c r="D1032" s="40"/>
      <c r="E1032" s="40"/>
      <c r="F1032" s="40"/>
      <c r="G1032" s="40"/>
      <c r="H1032" s="46"/>
    </row>
    <row r="1033" s="2" customFormat="1" ht="16.8" customHeight="1">
      <c r="A1033" s="40"/>
      <c r="B1033" s="46"/>
      <c r="C1033" s="310" t="s">
        <v>1108</v>
      </c>
      <c r="D1033" s="310" t="s">
        <v>3308</v>
      </c>
      <c r="E1033" s="19" t="s">
        <v>148</v>
      </c>
      <c r="F1033" s="311">
        <v>4.718</v>
      </c>
      <c r="G1033" s="40"/>
      <c r="H1033" s="46"/>
    </row>
    <row r="1034" s="2" customFormat="1" ht="16.8" customHeight="1">
      <c r="A1034" s="40"/>
      <c r="B1034" s="46"/>
      <c r="C1034" s="310" t="s">
        <v>1171</v>
      </c>
      <c r="D1034" s="310" t="s">
        <v>1172</v>
      </c>
      <c r="E1034" s="19" t="s">
        <v>182</v>
      </c>
      <c r="F1034" s="311">
        <v>0.47199999999999998</v>
      </c>
      <c r="G1034" s="40"/>
      <c r="H1034" s="46"/>
    </row>
    <row r="1035" s="2" customFormat="1" ht="16.8" customHeight="1">
      <c r="A1035" s="40"/>
      <c r="B1035" s="46"/>
      <c r="C1035" s="306" t="s">
        <v>2527</v>
      </c>
      <c r="D1035" s="307" t="s">
        <v>2528</v>
      </c>
      <c r="E1035" s="308" t="s">
        <v>152</v>
      </c>
      <c r="F1035" s="309">
        <v>143.11000000000001</v>
      </c>
      <c r="G1035" s="40"/>
      <c r="H1035" s="46"/>
    </row>
    <row r="1036" s="2" customFormat="1" ht="16.8" customHeight="1">
      <c r="A1036" s="40"/>
      <c r="B1036" s="46"/>
      <c r="C1036" s="310" t="s">
        <v>19</v>
      </c>
      <c r="D1036" s="310" t="s">
        <v>375</v>
      </c>
      <c r="E1036" s="19" t="s">
        <v>19</v>
      </c>
      <c r="F1036" s="311">
        <v>0</v>
      </c>
      <c r="G1036" s="40"/>
      <c r="H1036" s="46"/>
    </row>
    <row r="1037" s="2" customFormat="1" ht="16.8" customHeight="1">
      <c r="A1037" s="40"/>
      <c r="B1037" s="46"/>
      <c r="C1037" s="310" t="s">
        <v>19</v>
      </c>
      <c r="D1037" s="310" t="s">
        <v>3453</v>
      </c>
      <c r="E1037" s="19" t="s">
        <v>19</v>
      </c>
      <c r="F1037" s="311">
        <v>143.11000000000001</v>
      </c>
      <c r="G1037" s="40"/>
      <c r="H1037" s="46"/>
    </row>
    <row r="1038" s="2" customFormat="1" ht="16.8" customHeight="1">
      <c r="A1038" s="40"/>
      <c r="B1038" s="46"/>
      <c r="C1038" s="310" t="s">
        <v>2527</v>
      </c>
      <c r="D1038" s="310" t="s">
        <v>236</v>
      </c>
      <c r="E1038" s="19" t="s">
        <v>19</v>
      </c>
      <c r="F1038" s="311">
        <v>143.11000000000001</v>
      </c>
      <c r="G1038" s="40"/>
      <c r="H1038" s="46"/>
    </row>
    <row r="1039" s="2" customFormat="1" ht="16.8" customHeight="1">
      <c r="A1039" s="40"/>
      <c r="B1039" s="46"/>
      <c r="C1039" s="312" t="s">
        <v>3697</v>
      </c>
      <c r="D1039" s="40"/>
      <c r="E1039" s="40"/>
      <c r="F1039" s="40"/>
      <c r="G1039" s="40"/>
      <c r="H1039" s="46"/>
    </row>
    <row r="1040" s="2" customFormat="1" ht="16.8" customHeight="1">
      <c r="A1040" s="40"/>
      <c r="B1040" s="46"/>
      <c r="C1040" s="310" t="s">
        <v>2585</v>
      </c>
      <c r="D1040" s="310" t="s">
        <v>2586</v>
      </c>
      <c r="E1040" s="19" t="s">
        <v>152</v>
      </c>
      <c r="F1040" s="311">
        <v>143.11000000000001</v>
      </c>
      <c r="G1040" s="40"/>
      <c r="H1040" s="46"/>
    </row>
    <row r="1041" s="2" customFormat="1" ht="16.8" customHeight="1">
      <c r="A1041" s="40"/>
      <c r="B1041" s="46"/>
      <c r="C1041" s="310" t="s">
        <v>2578</v>
      </c>
      <c r="D1041" s="310" t="s">
        <v>2579</v>
      </c>
      <c r="E1041" s="19" t="s">
        <v>152</v>
      </c>
      <c r="F1041" s="311">
        <v>143.11000000000001</v>
      </c>
      <c r="G1041" s="40"/>
      <c r="H1041" s="46"/>
    </row>
    <row r="1042" s="2" customFormat="1" ht="16.8" customHeight="1">
      <c r="A1042" s="40"/>
      <c r="B1042" s="46"/>
      <c r="C1042" s="306" t="s">
        <v>3140</v>
      </c>
      <c r="D1042" s="307" t="s">
        <v>3141</v>
      </c>
      <c r="E1042" s="308" t="s">
        <v>517</v>
      </c>
      <c r="F1042" s="309">
        <v>1</v>
      </c>
      <c r="G1042" s="40"/>
      <c r="H1042" s="46"/>
    </row>
    <row r="1043" s="2" customFormat="1" ht="16.8" customHeight="1">
      <c r="A1043" s="40"/>
      <c r="B1043" s="46"/>
      <c r="C1043" s="310" t="s">
        <v>19</v>
      </c>
      <c r="D1043" s="310" t="s">
        <v>3519</v>
      </c>
      <c r="E1043" s="19" t="s">
        <v>19</v>
      </c>
      <c r="F1043" s="311">
        <v>0</v>
      </c>
      <c r="G1043" s="40"/>
      <c r="H1043" s="46"/>
    </row>
    <row r="1044" s="2" customFormat="1" ht="16.8" customHeight="1">
      <c r="A1044" s="40"/>
      <c r="B1044" s="46"/>
      <c r="C1044" s="310" t="s">
        <v>19</v>
      </c>
      <c r="D1044" s="310" t="s">
        <v>84</v>
      </c>
      <c r="E1044" s="19" t="s">
        <v>19</v>
      </c>
      <c r="F1044" s="311">
        <v>1</v>
      </c>
      <c r="G1044" s="40"/>
      <c r="H1044" s="46"/>
    </row>
    <row r="1045" s="2" customFormat="1" ht="16.8" customHeight="1">
      <c r="A1045" s="40"/>
      <c r="B1045" s="46"/>
      <c r="C1045" s="310" t="s">
        <v>3140</v>
      </c>
      <c r="D1045" s="310" t="s">
        <v>236</v>
      </c>
      <c r="E1045" s="19" t="s">
        <v>19</v>
      </c>
      <c r="F1045" s="311">
        <v>1</v>
      </c>
      <c r="G1045" s="40"/>
      <c r="H1045" s="46"/>
    </row>
    <row r="1046" s="2" customFormat="1" ht="16.8" customHeight="1">
      <c r="A1046" s="40"/>
      <c r="B1046" s="46"/>
      <c r="C1046" s="312" t="s">
        <v>3697</v>
      </c>
      <c r="D1046" s="40"/>
      <c r="E1046" s="40"/>
      <c r="F1046" s="40"/>
      <c r="G1046" s="40"/>
      <c r="H1046" s="46"/>
    </row>
    <row r="1047" s="2" customFormat="1" ht="16.8" customHeight="1">
      <c r="A1047" s="40"/>
      <c r="B1047" s="46"/>
      <c r="C1047" s="310" t="s">
        <v>3516</v>
      </c>
      <c r="D1047" s="310" t="s">
        <v>3517</v>
      </c>
      <c r="E1047" s="19" t="s">
        <v>517</v>
      </c>
      <c r="F1047" s="311">
        <v>1</v>
      </c>
      <c r="G1047" s="40"/>
      <c r="H1047" s="46"/>
    </row>
    <row r="1048" s="2" customFormat="1" ht="16.8" customHeight="1">
      <c r="A1048" s="40"/>
      <c r="B1048" s="46"/>
      <c r="C1048" s="310" t="s">
        <v>3512</v>
      </c>
      <c r="D1048" s="310" t="s">
        <v>3513</v>
      </c>
      <c r="E1048" s="19" t="s">
        <v>517</v>
      </c>
      <c r="F1048" s="311">
        <v>1</v>
      </c>
      <c r="G1048" s="40"/>
      <c r="H1048" s="46"/>
    </row>
    <row r="1049" s="2" customFormat="1" ht="16.8" customHeight="1">
      <c r="A1049" s="40"/>
      <c r="B1049" s="46"/>
      <c r="C1049" s="306" t="s">
        <v>3720</v>
      </c>
      <c r="D1049" s="307" t="s">
        <v>3721</v>
      </c>
      <c r="E1049" s="308" t="s">
        <v>158</v>
      </c>
      <c r="F1049" s="309">
        <v>58.670000000000002</v>
      </c>
      <c r="G1049" s="40"/>
      <c r="H1049" s="46"/>
    </row>
    <row r="1050" s="2" customFormat="1" ht="16.8" customHeight="1">
      <c r="A1050" s="40"/>
      <c r="B1050" s="46"/>
      <c r="C1050" s="306" t="s">
        <v>3121</v>
      </c>
      <c r="D1050" s="307" t="s">
        <v>3121</v>
      </c>
      <c r="E1050" s="308" t="s">
        <v>148</v>
      </c>
      <c r="F1050" s="309">
        <v>23.513999999999999</v>
      </c>
      <c r="G1050" s="40"/>
      <c r="H1050" s="46"/>
    </row>
    <row r="1051" s="2" customFormat="1" ht="16.8" customHeight="1">
      <c r="A1051" s="40"/>
      <c r="B1051" s="46"/>
      <c r="C1051" s="310" t="s">
        <v>19</v>
      </c>
      <c r="D1051" s="310" t="s">
        <v>3169</v>
      </c>
      <c r="E1051" s="19" t="s">
        <v>19</v>
      </c>
      <c r="F1051" s="311">
        <v>0</v>
      </c>
      <c r="G1051" s="40"/>
      <c r="H1051" s="46"/>
    </row>
    <row r="1052" s="2" customFormat="1" ht="16.8" customHeight="1">
      <c r="A1052" s="40"/>
      <c r="B1052" s="46"/>
      <c r="C1052" s="310" t="s">
        <v>19</v>
      </c>
      <c r="D1052" s="310" t="s">
        <v>408</v>
      </c>
      <c r="E1052" s="19" t="s">
        <v>19</v>
      </c>
      <c r="F1052" s="311">
        <v>0</v>
      </c>
      <c r="G1052" s="40"/>
      <c r="H1052" s="46"/>
    </row>
    <row r="1053" s="2" customFormat="1" ht="16.8" customHeight="1">
      <c r="A1053" s="40"/>
      <c r="B1053" s="46"/>
      <c r="C1053" s="310" t="s">
        <v>19</v>
      </c>
      <c r="D1053" s="310" t="s">
        <v>3170</v>
      </c>
      <c r="E1053" s="19" t="s">
        <v>19</v>
      </c>
      <c r="F1053" s="311">
        <v>6.8220000000000001</v>
      </c>
      <c r="G1053" s="40"/>
      <c r="H1053" s="46"/>
    </row>
    <row r="1054" s="2" customFormat="1" ht="16.8" customHeight="1">
      <c r="A1054" s="40"/>
      <c r="B1054" s="46"/>
      <c r="C1054" s="310" t="s">
        <v>19</v>
      </c>
      <c r="D1054" s="310" t="s">
        <v>3171</v>
      </c>
      <c r="E1054" s="19" t="s">
        <v>19</v>
      </c>
      <c r="F1054" s="311">
        <v>16.599</v>
      </c>
      <c r="G1054" s="40"/>
      <c r="H1054" s="46"/>
    </row>
    <row r="1055" s="2" customFormat="1" ht="16.8" customHeight="1">
      <c r="A1055" s="40"/>
      <c r="B1055" s="46"/>
      <c r="C1055" s="310" t="s">
        <v>19</v>
      </c>
      <c r="D1055" s="310" t="s">
        <v>3172</v>
      </c>
      <c r="E1055" s="19" t="s">
        <v>19</v>
      </c>
      <c r="F1055" s="311">
        <v>0</v>
      </c>
      <c r="G1055" s="40"/>
      <c r="H1055" s="46"/>
    </row>
    <row r="1056" s="2" customFormat="1" ht="16.8" customHeight="1">
      <c r="A1056" s="40"/>
      <c r="B1056" s="46"/>
      <c r="C1056" s="310" t="s">
        <v>19</v>
      </c>
      <c r="D1056" s="310" t="s">
        <v>3173</v>
      </c>
      <c r="E1056" s="19" t="s">
        <v>19</v>
      </c>
      <c r="F1056" s="311">
        <v>0.092999999999999999</v>
      </c>
      <c r="G1056" s="40"/>
      <c r="H1056" s="46"/>
    </row>
    <row r="1057" s="2" customFormat="1" ht="16.8" customHeight="1">
      <c r="A1057" s="40"/>
      <c r="B1057" s="46"/>
      <c r="C1057" s="310" t="s">
        <v>3121</v>
      </c>
      <c r="D1057" s="310" t="s">
        <v>236</v>
      </c>
      <c r="E1057" s="19" t="s">
        <v>19</v>
      </c>
      <c r="F1057" s="311">
        <v>23.513999999999999</v>
      </c>
      <c r="G1057" s="40"/>
      <c r="H1057" s="46"/>
    </row>
    <row r="1058" s="2" customFormat="1" ht="16.8" customHeight="1">
      <c r="A1058" s="40"/>
      <c r="B1058" s="46"/>
      <c r="C1058" s="312" t="s">
        <v>3697</v>
      </c>
      <c r="D1058" s="40"/>
      <c r="E1058" s="40"/>
      <c r="F1058" s="40"/>
      <c r="G1058" s="40"/>
      <c r="H1058" s="46"/>
    </row>
    <row r="1059" s="2" customFormat="1" ht="16.8" customHeight="1">
      <c r="A1059" s="40"/>
      <c r="B1059" s="46"/>
      <c r="C1059" s="310" t="s">
        <v>3164</v>
      </c>
      <c r="D1059" s="310" t="s">
        <v>3165</v>
      </c>
      <c r="E1059" s="19" t="s">
        <v>148</v>
      </c>
      <c r="F1059" s="311">
        <v>23.513999999999999</v>
      </c>
      <c r="G1059" s="40"/>
      <c r="H1059" s="46"/>
    </row>
    <row r="1060" s="2" customFormat="1" ht="16.8" customHeight="1">
      <c r="A1060" s="40"/>
      <c r="B1060" s="46"/>
      <c r="C1060" s="310" t="s">
        <v>318</v>
      </c>
      <c r="D1060" s="310" t="s">
        <v>319</v>
      </c>
      <c r="E1060" s="19" t="s">
        <v>148</v>
      </c>
      <c r="F1060" s="311">
        <v>49.771000000000001</v>
      </c>
      <c r="G1060" s="40"/>
      <c r="H1060" s="46"/>
    </row>
    <row r="1061" s="2" customFormat="1" ht="16.8" customHeight="1">
      <c r="A1061" s="40"/>
      <c r="B1061" s="46"/>
      <c r="C1061" s="306" t="s">
        <v>3119</v>
      </c>
      <c r="D1061" s="307" t="s">
        <v>186</v>
      </c>
      <c r="E1061" s="308" t="s">
        <v>148</v>
      </c>
      <c r="F1061" s="309">
        <v>15.797000000000001</v>
      </c>
      <c r="G1061" s="40"/>
      <c r="H1061" s="46"/>
    </row>
    <row r="1062" s="2" customFormat="1" ht="16.8" customHeight="1">
      <c r="A1062" s="40"/>
      <c r="B1062" s="46"/>
      <c r="C1062" s="310" t="s">
        <v>19</v>
      </c>
      <c r="D1062" s="310" t="s">
        <v>3169</v>
      </c>
      <c r="E1062" s="19" t="s">
        <v>19</v>
      </c>
      <c r="F1062" s="311">
        <v>0</v>
      </c>
      <c r="G1062" s="40"/>
      <c r="H1062" s="46"/>
    </row>
    <row r="1063" s="2" customFormat="1" ht="16.8" customHeight="1">
      <c r="A1063" s="40"/>
      <c r="B1063" s="46"/>
      <c r="C1063" s="310" t="s">
        <v>19</v>
      </c>
      <c r="D1063" s="310" t="s">
        <v>3179</v>
      </c>
      <c r="E1063" s="19" t="s">
        <v>19</v>
      </c>
      <c r="F1063" s="311">
        <v>6.8040000000000003</v>
      </c>
      <c r="G1063" s="40"/>
      <c r="H1063" s="46"/>
    </row>
    <row r="1064" s="2" customFormat="1" ht="16.8" customHeight="1">
      <c r="A1064" s="40"/>
      <c r="B1064" s="46"/>
      <c r="C1064" s="310" t="s">
        <v>19</v>
      </c>
      <c r="D1064" s="310" t="s">
        <v>3180</v>
      </c>
      <c r="E1064" s="19" t="s">
        <v>19</v>
      </c>
      <c r="F1064" s="311">
        <v>8.9930000000000003</v>
      </c>
      <c r="G1064" s="40"/>
      <c r="H1064" s="46"/>
    </row>
    <row r="1065" s="2" customFormat="1" ht="16.8" customHeight="1">
      <c r="A1065" s="40"/>
      <c r="B1065" s="46"/>
      <c r="C1065" s="310" t="s">
        <v>3119</v>
      </c>
      <c r="D1065" s="310" t="s">
        <v>236</v>
      </c>
      <c r="E1065" s="19" t="s">
        <v>19</v>
      </c>
      <c r="F1065" s="311">
        <v>15.797000000000001</v>
      </c>
      <c r="G1065" s="40"/>
      <c r="H1065" s="46"/>
    </row>
    <row r="1066" s="2" customFormat="1" ht="16.8" customHeight="1">
      <c r="A1066" s="40"/>
      <c r="B1066" s="46"/>
      <c r="C1066" s="312" t="s">
        <v>3697</v>
      </c>
      <c r="D1066" s="40"/>
      <c r="E1066" s="40"/>
      <c r="F1066" s="40"/>
      <c r="G1066" s="40"/>
      <c r="H1066" s="46"/>
    </row>
    <row r="1067" s="2" customFormat="1" ht="16.8" customHeight="1">
      <c r="A1067" s="40"/>
      <c r="B1067" s="46"/>
      <c r="C1067" s="310" t="s">
        <v>3174</v>
      </c>
      <c r="D1067" s="310" t="s">
        <v>3175</v>
      </c>
      <c r="E1067" s="19" t="s">
        <v>148</v>
      </c>
      <c r="F1067" s="311">
        <v>15.797000000000001</v>
      </c>
      <c r="G1067" s="40"/>
      <c r="H1067" s="46"/>
    </row>
    <row r="1068" s="2" customFormat="1" ht="16.8" customHeight="1">
      <c r="A1068" s="40"/>
      <c r="B1068" s="46"/>
      <c r="C1068" s="310" t="s">
        <v>318</v>
      </c>
      <c r="D1068" s="310" t="s">
        <v>319</v>
      </c>
      <c r="E1068" s="19" t="s">
        <v>148</v>
      </c>
      <c r="F1068" s="311">
        <v>49.771000000000001</v>
      </c>
      <c r="G1068" s="40"/>
      <c r="H1068" s="46"/>
    </row>
    <row r="1069" s="2" customFormat="1" ht="16.8" customHeight="1">
      <c r="A1069" s="40"/>
      <c r="B1069" s="46"/>
      <c r="C1069" s="306" t="s">
        <v>3123</v>
      </c>
      <c r="D1069" s="307" t="s">
        <v>3124</v>
      </c>
      <c r="E1069" s="308" t="s">
        <v>517</v>
      </c>
      <c r="F1069" s="309">
        <v>1</v>
      </c>
      <c r="G1069" s="40"/>
      <c r="H1069" s="46"/>
    </row>
    <row r="1070" s="2" customFormat="1" ht="16.8" customHeight="1">
      <c r="A1070" s="40"/>
      <c r="B1070" s="46"/>
      <c r="C1070" s="310" t="s">
        <v>19</v>
      </c>
      <c r="D1070" s="310" t="s">
        <v>3311</v>
      </c>
      <c r="E1070" s="19" t="s">
        <v>19</v>
      </c>
      <c r="F1070" s="311">
        <v>0</v>
      </c>
      <c r="G1070" s="40"/>
      <c r="H1070" s="46"/>
    </row>
    <row r="1071" s="2" customFormat="1" ht="16.8" customHeight="1">
      <c r="A1071" s="40"/>
      <c r="B1071" s="46"/>
      <c r="C1071" s="310" t="s">
        <v>3123</v>
      </c>
      <c r="D1071" s="310" t="s">
        <v>3485</v>
      </c>
      <c r="E1071" s="19" t="s">
        <v>19</v>
      </c>
      <c r="F1071" s="311">
        <v>1</v>
      </c>
      <c r="G1071" s="40"/>
      <c r="H1071" s="46"/>
    </row>
    <row r="1072" s="2" customFormat="1" ht="16.8" customHeight="1">
      <c r="A1072" s="40"/>
      <c r="B1072" s="46"/>
      <c r="C1072" s="312" t="s">
        <v>3697</v>
      </c>
      <c r="D1072" s="40"/>
      <c r="E1072" s="40"/>
      <c r="F1072" s="40"/>
      <c r="G1072" s="40"/>
      <c r="H1072" s="46"/>
    </row>
    <row r="1073" s="2" customFormat="1" ht="16.8" customHeight="1">
      <c r="A1073" s="40"/>
      <c r="B1073" s="46"/>
      <c r="C1073" s="310" t="s">
        <v>3482</v>
      </c>
      <c r="D1073" s="310" t="s">
        <v>3483</v>
      </c>
      <c r="E1073" s="19" t="s">
        <v>517</v>
      </c>
      <c r="F1073" s="311">
        <v>1</v>
      </c>
      <c r="G1073" s="40"/>
      <c r="H1073" s="46"/>
    </row>
    <row r="1074" s="2" customFormat="1" ht="16.8" customHeight="1">
      <c r="A1074" s="40"/>
      <c r="B1074" s="46"/>
      <c r="C1074" s="310" t="s">
        <v>3477</v>
      </c>
      <c r="D1074" s="310" t="s">
        <v>3478</v>
      </c>
      <c r="E1074" s="19" t="s">
        <v>517</v>
      </c>
      <c r="F1074" s="311">
        <v>1</v>
      </c>
      <c r="G1074" s="40"/>
      <c r="H1074" s="46"/>
    </row>
    <row r="1075" s="2" customFormat="1" ht="16.8" customHeight="1">
      <c r="A1075" s="40"/>
      <c r="B1075" s="46"/>
      <c r="C1075" s="310" t="s">
        <v>3486</v>
      </c>
      <c r="D1075" s="310" t="s">
        <v>3487</v>
      </c>
      <c r="E1075" s="19" t="s">
        <v>517</v>
      </c>
      <c r="F1075" s="311">
        <v>1</v>
      </c>
      <c r="G1075" s="40"/>
      <c r="H1075" s="46"/>
    </row>
    <row r="1076" s="2" customFormat="1" ht="16.8" customHeight="1">
      <c r="A1076" s="40"/>
      <c r="B1076" s="46"/>
      <c r="C1076" s="306" t="s">
        <v>3135</v>
      </c>
      <c r="D1076" s="307" t="s">
        <v>3135</v>
      </c>
      <c r="E1076" s="308" t="s">
        <v>148</v>
      </c>
      <c r="F1076" s="309">
        <v>31.366</v>
      </c>
      <c r="G1076" s="40"/>
      <c r="H1076" s="46"/>
    </row>
    <row r="1077" s="2" customFormat="1" ht="16.8" customHeight="1">
      <c r="A1077" s="40"/>
      <c r="B1077" s="46"/>
      <c r="C1077" s="310" t="s">
        <v>19</v>
      </c>
      <c r="D1077" s="310" t="s">
        <v>3223</v>
      </c>
      <c r="E1077" s="19" t="s">
        <v>19</v>
      </c>
      <c r="F1077" s="311">
        <v>31.366</v>
      </c>
      <c r="G1077" s="40"/>
      <c r="H1077" s="46"/>
    </row>
    <row r="1078" s="2" customFormat="1" ht="16.8" customHeight="1">
      <c r="A1078" s="40"/>
      <c r="B1078" s="46"/>
      <c r="C1078" s="310" t="s">
        <v>3135</v>
      </c>
      <c r="D1078" s="310" t="s">
        <v>236</v>
      </c>
      <c r="E1078" s="19" t="s">
        <v>19</v>
      </c>
      <c r="F1078" s="311">
        <v>31.366</v>
      </c>
      <c r="G1078" s="40"/>
      <c r="H1078" s="46"/>
    </row>
    <row r="1079" s="2" customFormat="1" ht="16.8" customHeight="1">
      <c r="A1079" s="40"/>
      <c r="B1079" s="46"/>
      <c r="C1079" s="312" t="s">
        <v>3697</v>
      </c>
      <c r="D1079" s="40"/>
      <c r="E1079" s="40"/>
      <c r="F1079" s="40"/>
      <c r="G1079" s="40"/>
      <c r="H1079" s="46"/>
    </row>
    <row r="1080" s="2" customFormat="1" ht="16.8" customHeight="1">
      <c r="A1080" s="40"/>
      <c r="B1080" s="46"/>
      <c r="C1080" s="310" t="s">
        <v>3219</v>
      </c>
      <c r="D1080" s="310" t="s">
        <v>3220</v>
      </c>
      <c r="E1080" s="19" t="s">
        <v>182</v>
      </c>
      <c r="F1080" s="311">
        <v>56.459000000000003</v>
      </c>
      <c r="G1080" s="40"/>
      <c r="H1080" s="46"/>
    </row>
    <row r="1081" s="2" customFormat="1" ht="16.8" customHeight="1">
      <c r="A1081" s="40"/>
      <c r="B1081" s="46"/>
      <c r="C1081" s="306" t="s">
        <v>178</v>
      </c>
      <c r="D1081" s="307" t="s">
        <v>178</v>
      </c>
      <c r="E1081" s="308" t="s">
        <v>148</v>
      </c>
      <c r="F1081" s="309">
        <v>49.771000000000001</v>
      </c>
      <c r="G1081" s="40"/>
      <c r="H1081" s="46"/>
    </row>
    <row r="1082" s="2" customFormat="1" ht="16.8" customHeight="1">
      <c r="A1082" s="40"/>
      <c r="B1082" s="46"/>
      <c r="C1082" s="310" t="s">
        <v>19</v>
      </c>
      <c r="D1082" s="310" t="s">
        <v>323</v>
      </c>
      <c r="E1082" s="19" t="s">
        <v>19</v>
      </c>
      <c r="F1082" s="311">
        <v>0</v>
      </c>
      <c r="G1082" s="40"/>
      <c r="H1082" s="46"/>
    </row>
    <row r="1083" s="2" customFormat="1" ht="16.8" customHeight="1">
      <c r="A1083" s="40"/>
      <c r="B1083" s="46"/>
      <c r="C1083" s="310" t="s">
        <v>19</v>
      </c>
      <c r="D1083" s="310" t="s">
        <v>3121</v>
      </c>
      <c r="E1083" s="19" t="s">
        <v>19</v>
      </c>
      <c r="F1083" s="311">
        <v>23.513999999999999</v>
      </c>
      <c r="G1083" s="40"/>
      <c r="H1083" s="46"/>
    </row>
    <row r="1084" s="2" customFormat="1" ht="16.8" customHeight="1">
      <c r="A1084" s="40"/>
      <c r="B1084" s="46"/>
      <c r="C1084" s="310" t="s">
        <v>19</v>
      </c>
      <c r="D1084" s="310" t="s">
        <v>3119</v>
      </c>
      <c r="E1084" s="19" t="s">
        <v>19</v>
      </c>
      <c r="F1084" s="311">
        <v>15.797000000000001</v>
      </c>
      <c r="G1084" s="40"/>
      <c r="H1084" s="46"/>
    </row>
    <row r="1085" s="2" customFormat="1" ht="16.8" customHeight="1">
      <c r="A1085" s="40"/>
      <c r="B1085" s="46"/>
      <c r="C1085" s="310" t="s">
        <v>19</v>
      </c>
      <c r="D1085" s="310" t="s">
        <v>3162</v>
      </c>
      <c r="E1085" s="19" t="s">
        <v>19</v>
      </c>
      <c r="F1085" s="311">
        <v>49.143999999999998</v>
      </c>
      <c r="G1085" s="40"/>
      <c r="H1085" s="46"/>
    </row>
    <row r="1086" s="2" customFormat="1" ht="16.8" customHeight="1">
      <c r="A1086" s="40"/>
      <c r="B1086" s="46"/>
      <c r="C1086" s="310" t="s">
        <v>19</v>
      </c>
      <c r="D1086" s="310" t="s">
        <v>3206</v>
      </c>
      <c r="E1086" s="19" t="s">
        <v>19</v>
      </c>
      <c r="F1086" s="311">
        <v>-31.366</v>
      </c>
      <c r="G1086" s="40"/>
      <c r="H1086" s="46"/>
    </row>
    <row r="1087" s="2" customFormat="1" ht="16.8" customHeight="1">
      <c r="A1087" s="40"/>
      <c r="B1087" s="46"/>
      <c r="C1087" s="310" t="s">
        <v>19</v>
      </c>
      <c r="D1087" s="310" t="s">
        <v>3207</v>
      </c>
      <c r="E1087" s="19" t="s">
        <v>19</v>
      </c>
      <c r="F1087" s="311">
        <v>-7.3179999999999996</v>
      </c>
      <c r="G1087" s="40"/>
      <c r="H1087" s="46"/>
    </row>
    <row r="1088" s="2" customFormat="1" ht="16.8" customHeight="1">
      <c r="A1088" s="40"/>
      <c r="B1088" s="46"/>
      <c r="C1088" s="310" t="s">
        <v>178</v>
      </c>
      <c r="D1088" s="310" t="s">
        <v>236</v>
      </c>
      <c r="E1088" s="19" t="s">
        <v>19</v>
      </c>
      <c r="F1088" s="311">
        <v>49.771000000000001</v>
      </c>
      <c r="G1088" s="40"/>
      <c r="H1088" s="46"/>
    </row>
    <row r="1089" s="2" customFormat="1" ht="16.8" customHeight="1">
      <c r="A1089" s="40"/>
      <c r="B1089" s="46"/>
      <c r="C1089" s="312" t="s">
        <v>3697</v>
      </c>
      <c r="D1089" s="40"/>
      <c r="E1089" s="40"/>
      <c r="F1089" s="40"/>
      <c r="G1089" s="40"/>
      <c r="H1089" s="46"/>
    </row>
    <row r="1090" s="2" customFormat="1" ht="16.8" customHeight="1">
      <c r="A1090" s="40"/>
      <c r="B1090" s="46"/>
      <c r="C1090" s="310" t="s">
        <v>318</v>
      </c>
      <c r="D1090" s="310" t="s">
        <v>319</v>
      </c>
      <c r="E1090" s="19" t="s">
        <v>148</v>
      </c>
      <c r="F1090" s="311">
        <v>49.771000000000001</v>
      </c>
      <c r="G1090" s="40"/>
      <c r="H1090" s="46"/>
    </row>
    <row r="1091" s="2" customFormat="1" ht="16.8" customHeight="1">
      <c r="A1091" s="40"/>
      <c r="B1091" s="46"/>
      <c r="C1091" s="310" t="s">
        <v>328</v>
      </c>
      <c r="D1091" s="310" t="s">
        <v>329</v>
      </c>
      <c r="E1091" s="19" t="s">
        <v>148</v>
      </c>
      <c r="F1091" s="311">
        <v>398.16800000000001</v>
      </c>
      <c r="G1091" s="40"/>
      <c r="H1091" s="46"/>
    </row>
    <row r="1092" s="2" customFormat="1" ht="16.8" customHeight="1">
      <c r="A1092" s="40"/>
      <c r="B1092" s="46"/>
      <c r="C1092" s="310" t="s">
        <v>342</v>
      </c>
      <c r="D1092" s="310" t="s">
        <v>343</v>
      </c>
      <c r="E1092" s="19" t="s">
        <v>182</v>
      </c>
      <c r="F1092" s="311">
        <v>87.099000000000004</v>
      </c>
      <c r="G1092" s="40"/>
      <c r="H1092" s="46"/>
    </row>
    <row r="1093" s="2" customFormat="1" ht="16.8" customHeight="1">
      <c r="A1093" s="40"/>
      <c r="B1093" s="46"/>
      <c r="C1093" s="306" t="s">
        <v>3151</v>
      </c>
      <c r="D1093" s="307" t="s">
        <v>3152</v>
      </c>
      <c r="E1093" s="308" t="s">
        <v>152</v>
      </c>
      <c r="F1093" s="309">
        <v>110.59999999999999</v>
      </c>
      <c r="G1093" s="40"/>
      <c r="H1093" s="46"/>
    </row>
    <row r="1094" s="2" customFormat="1" ht="16.8" customHeight="1">
      <c r="A1094" s="40"/>
      <c r="B1094" s="46"/>
      <c r="C1094" s="310" t="s">
        <v>19</v>
      </c>
      <c r="D1094" s="310" t="s">
        <v>3240</v>
      </c>
      <c r="E1094" s="19" t="s">
        <v>19</v>
      </c>
      <c r="F1094" s="311">
        <v>0</v>
      </c>
      <c r="G1094" s="40"/>
      <c r="H1094" s="46"/>
    </row>
    <row r="1095" s="2" customFormat="1" ht="16.8" customHeight="1">
      <c r="A1095" s="40"/>
      <c r="B1095" s="46"/>
      <c r="C1095" s="310" t="s">
        <v>19</v>
      </c>
      <c r="D1095" s="310" t="s">
        <v>3153</v>
      </c>
      <c r="E1095" s="19" t="s">
        <v>19</v>
      </c>
      <c r="F1095" s="311">
        <v>110.59999999999999</v>
      </c>
      <c r="G1095" s="40"/>
      <c r="H1095" s="46"/>
    </row>
    <row r="1096" s="2" customFormat="1" ht="16.8" customHeight="1">
      <c r="A1096" s="40"/>
      <c r="B1096" s="46"/>
      <c r="C1096" s="310" t="s">
        <v>3151</v>
      </c>
      <c r="D1096" s="310" t="s">
        <v>236</v>
      </c>
      <c r="E1096" s="19" t="s">
        <v>19</v>
      </c>
      <c r="F1096" s="311">
        <v>110.59999999999999</v>
      </c>
      <c r="G1096" s="40"/>
      <c r="H1096" s="46"/>
    </row>
    <row r="1097" s="2" customFormat="1" ht="16.8" customHeight="1">
      <c r="A1097" s="40"/>
      <c r="B1097" s="46"/>
      <c r="C1097" s="312" t="s">
        <v>3697</v>
      </c>
      <c r="D1097" s="40"/>
      <c r="E1097" s="40"/>
      <c r="F1097" s="40"/>
      <c r="G1097" s="40"/>
      <c r="H1097" s="46"/>
    </row>
    <row r="1098" s="2" customFormat="1" ht="16.8" customHeight="1">
      <c r="A1098" s="40"/>
      <c r="B1098" s="46"/>
      <c r="C1098" s="310" t="s">
        <v>3235</v>
      </c>
      <c r="D1098" s="310" t="s">
        <v>3236</v>
      </c>
      <c r="E1098" s="19" t="s">
        <v>152</v>
      </c>
      <c r="F1098" s="311">
        <v>110.59999999999999</v>
      </c>
      <c r="G1098" s="40"/>
      <c r="H1098" s="46"/>
    </row>
    <row r="1099" s="2" customFormat="1" ht="16.8" customHeight="1">
      <c r="A1099" s="40"/>
      <c r="B1099" s="46"/>
      <c r="C1099" s="310" t="s">
        <v>310</v>
      </c>
      <c r="D1099" s="310" t="s">
        <v>311</v>
      </c>
      <c r="E1099" s="19" t="s">
        <v>148</v>
      </c>
      <c r="F1099" s="311">
        <v>95.549999999999997</v>
      </c>
      <c r="G1099" s="40"/>
      <c r="H1099" s="46"/>
    </row>
    <row r="1100" s="2" customFormat="1" ht="16.8" customHeight="1">
      <c r="A1100" s="40"/>
      <c r="B1100" s="46"/>
      <c r="C1100" s="310" t="s">
        <v>3241</v>
      </c>
      <c r="D1100" s="310" t="s">
        <v>3242</v>
      </c>
      <c r="E1100" s="19" t="s">
        <v>152</v>
      </c>
      <c r="F1100" s="311">
        <v>110.59999999999999</v>
      </c>
      <c r="G1100" s="40"/>
      <c r="H1100" s="46"/>
    </row>
    <row r="1101" s="2" customFormat="1" ht="16.8" customHeight="1">
      <c r="A1101" s="40"/>
      <c r="B1101" s="46"/>
      <c r="C1101" s="310" t="s">
        <v>3259</v>
      </c>
      <c r="D1101" s="310" t="s">
        <v>3260</v>
      </c>
      <c r="E1101" s="19" t="s">
        <v>152</v>
      </c>
      <c r="F1101" s="311">
        <v>110.59999999999999</v>
      </c>
      <c r="G1101" s="40"/>
      <c r="H1101" s="46"/>
    </row>
    <row r="1102" s="2" customFormat="1" ht="16.8" customHeight="1">
      <c r="A1102" s="40"/>
      <c r="B1102" s="46"/>
      <c r="C1102" s="310" t="s">
        <v>3275</v>
      </c>
      <c r="D1102" s="310" t="s">
        <v>3276</v>
      </c>
      <c r="E1102" s="19" t="s">
        <v>152</v>
      </c>
      <c r="F1102" s="311">
        <v>110.59999999999999</v>
      </c>
      <c r="G1102" s="40"/>
      <c r="H1102" s="46"/>
    </row>
    <row r="1103" s="2" customFormat="1" ht="16.8" customHeight="1">
      <c r="A1103" s="40"/>
      <c r="B1103" s="46"/>
      <c r="C1103" s="310" t="s">
        <v>3285</v>
      </c>
      <c r="D1103" s="310" t="s">
        <v>3286</v>
      </c>
      <c r="E1103" s="19" t="s">
        <v>148</v>
      </c>
      <c r="F1103" s="311">
        <v>3.637</v>
      </c>
      <c r="G1103" s="40"/>
      <c r="H1103" s="46"/>
    </row>
    <row r="1104" s="2" customFormat="1" ht="16.8" customHeight="1">
      <c r="A1104" s="40"/>
      <c r="B1104" s="46"/>
      <c r="C1104" s="310" t="s">
        <v>3246</v>
      </c>
      <c r="D1104" s="310" t="s">
        <v>3247</v>
      </c>
      <c r="E1104" s="19" t="s">
        <v>162</v>
      </c>
      <c r="F1104" s="311">
        <v>3.3180000000000001</v>
      </c>
      <c r="G1104" s="40"/>
      <c r="H1104" s="46"/>
    </row>
    <row r="1105" s="2" customFormat="1" ht="16.8" customHeight="1">
      <c r="A1105" s="40"/>
      <c r="B1105" s="46"/>
      <c r="C1105" s="306" t="s">
        <v>3154</v>
      </c>
      <c r="D1105" s="307" t="s">
        <v>3155</v>
      </c>
      <c r="E1105" s="308" t="s">
        <v>152</v>
      </c>
      <c r="F1105" s="309">
        <v>10.621</v>
      </c>
      <c r="G1105" s="40"/>
      <c r="H1105" s="46"/>
    </row>
    <row r="1106" s="2" customFormat="1" ht="16.8" customHeight="1">
      <c r="A1106" s="40"/>
      <c r="B1106" s="46"/>
      <c r="C1106" s="310" t="s">
        <v>19</v>
      </c>
      <c r="D1106" s="310" t="s">
        <v>3240</v>
      </c>
      <c r="E1106" s="19" t="s">
        <v>19</v>
      </c>
      <c r="F1106" s="311">
        <v>0</v>
      </c>
      <c r="G1106" s="40"/>
      <c r="H1106" s="46"/>
    </row>
    <row r="1107" s="2" customFormat="1" ht="16.8" customHeight="1">
      <c r="A1107" s="40"/>
      <c r="B1107" s="46"/>
      <c r="C1107" s="310" t="s">
        <v>19</v>
      </c>
      <c r="D1107" s="310" t="s">
        <v>3274</v>
      </c>
      <c r="E1107" s="19" t="s">
        <v>19</v>
      </c>
      <c r="F1107" s="311">
        <v>10.621</v>
      </c>
      <c r="G1107" s="40"/>
      <c r="H1107" s="46"/>
    </row>
    <row r="1108" s="2" customFormat="1" ht="16.8" customHeight="1">
      <c r="A1108" s="40"/>
      <c r="B1108" s="46"/>
      <c r="C1108" s="310" t="s">
        <v>3154</v>
      </c>
      <c r="D1108" s="310" t="s">
        <v>236</v>
      </c>
      <c r="E1108" s="19" t="s">
        <v>19</v>
      </c>
      <c r="F1108" s="311">
        <v>10.621</v>
      </c>
      <c r="G1108" s="40"/>
      <c r="H1108" s="46"/>
    </row>
    <row r="1109" s="2" customFormat="1" ht="16.8" customHeight="1">
      <c r="A1109" s="40"/>
      <c r="B1109" s="46"/>
      <c r="C1109" s="312" t="s">
        <v>3697</v>
      </c>
      <c r="D1109" s="40"/>
      <c r="E1109" s="40"/>
      <c r="F1109" s="40"/>
      <c r="G1109" s="40"/>
      <c r="H1109" s="46"/>
    </row>
    <row r="1110" s="2" customFormat="1" ht="16.8" customHeight="1">
      <c r="A1110" s="40"/>
      <c r="B1110" s="46"/>
      <c r="C1110" s="310" t="s">
        <v>3269</v>
      </c>
      <c r="D1110" s="310" t="s">
        <v>3270</v>
      </c>
      <c r="E1110" s="19" t="s">
        <v>152</v>
      </c>
      <c r="F1110" s="311">
        <v>10.621</v>
      </c>
      <c r="G1110" s="40"/>
      <c r="H1110" s="46"/>
    </row>
    <row r="1111" s="2" customFormat="1" ht="16.8" customHeight="1">
      <c r="A1111" s="40"/>
      <c r="B1111" s="46"/>
      <c r="C1111" s="310" t="s">
        <v>310</v>
      </c>
      <c r="D1111" s="310" t="s">
        <v>311</v>
      </c>
      <c r="E1111" s="19" t="s">
        <v>148</v>
      </c>
      <c r="F1111" s="311">
        <v>95.549999999999997</v>
      </c>
      <c r="G1111" s="40"/>
      <c r="H1111" s="46"/>
    </row>
    <row r="1112" s="2" customFormat="1" ht="16.8" customHeight="1">
      <c r="A1112" s="40"/>
      <c r="B1112" s="46"/>
      <c r="C1112" s="310" t="s">
        <v>3250</v>
      </c>
      <c r="D1112" s="310" t="s">
        <v>3251</v>
      </c>
      <c r="E1112" s="19" t="s">
        <v>152</v>
      </c>
      <c r="F1112" s="311">
        <v>10.621</v>
      </c>
      <c r="G1112" s="40"/>
      <c r="H1112" s="46"/>
    </row>
    <row r="1113" s="2" customFormat="1" ht="16.8" customHeight="1">
      <c r="A1113" s="40"/>
      <c r="B1113" s="46"/>
      <c r="C1113" s="310" t="s">
        <v>3264</v>
      </c>
      <c r="D1113" s="310" t="s">
        <v>3265</v>
      </c>
      <c r="E1113" s="19" t="s">
        <v>152</v>
      </c>
      <c r="F1113" s="311">
        <v>10.621</v>
      </c>
      <c r="G1113" s="40"/>
      <c r="H1113" s="46"/>
    </row>
    <row r="1114" s="2" customFormat="1" ht="16.8" customHeight="1">
      <c r="A1114" s="40"/>
      <c r="B1114" s="46"/>
      <c r="C1114" s="310" t="s">
        <v>3280</v>
      </c>
      <c r="D1114" s="310" t="s">
        <v>3281</v>
      </c>
      <c r="E1114" s="19" t="s">
        <v>152</v>
      </c>
      <c r="F1114" s="311">
        <v>10.621</v>
      </c>
      <c r="G1114" s="40"/>
      <c r="H1114" s="46"/>
    </row>
    <row r="1115" s="2" customFormat="1" ht="16.8" customHeight="1">
      <c r="A1115" s="40"/>
      <c r="B1115" s="46"/>
      <c r="C1115" s="310" t="s">
        <v>3285</v>
      </c>
      <c r="D1115" s="310" t="s">
        <v>3286</v>
      </c>
      <c r="E1115" s="19" t="s">
        <v>148</v>
      </c>
      <c r="F1115" s="311">
        <v>3.637</v>
      </c>
      <c r="G1115" s="40"/>
      <c r="H1115" s="46"/>
    </row>
    <row r="1116" s="2" customFormat="1" ht="16.8" customHeight="1">
      <c r="A1116" s="40"/>
      <c r="B1116" s="46"/>
      <c r="C1116" s="310" t="s">
        <v>3255</v>
      </c>
      <c r="D1116" s="310" t="s">
        <v>3256</v>
      </c>
      <c r="E1116" s="19" t="s">
        <v>162</v>
      </c>
      <c r="F1116" s="311">
        <v>0.31900000000000001</v>
      </c>
      <c r="G1116" s="40"/>
      <c r="H1116" s="46"/>
    </row>
    <row r="1117" s="2" customFormat="1" ht="16.8" customHeight="1">
      <c r="A1117" s="40"/>
      <c r="B1117" s="46"/>
      <c r="C1117" s="306" t="s">
        <v>3722</v>
      </c>
      <c r="D1117" s="307" t="s">
        <v>3722</v>
      </c>
      <c r="E1117" s="308" t="s">
        <v>918</v>
      </c>
      <c r="F1117" s="309">
        <v>200</v>
      </c>
      <c r="G1117" s="40"/>
      <c r="H1117" s="46"/>
    </row>
    <row r="1118" s="2" customFormat="1" ht="16.8" customHeight="1">
      <c r="A1118" s="40"/>
      <c r="B1118" s="46"/>
      <c r="C1118" s="306" t="s">
        <v>3160</v>
      </c>
      <c r="D1118" s="307" t="s">
        <v>19</v>
      </c>
      <c r="E1118" s="308" t="s">
        <v>152</v>
      </c>
      <c r="F1118" s="309">
        <v>102.86</v>
      </c>
      <c r="G1118" s="40"/>
      <c r="H1118" s="46"/>
    </row>
    <row r="1119" s="2" customFormat="1" ht="16.8" customHeight="1">
      <c r="A1119" s="40"/>
      <c r="B1119" s="46"/>
      <c r="C1119" s="310" t="s">
        <v>19</v>
      </c>
      <c r="D1119" s="310" t="s">
        <v>3186</v>
      </c>
      <c r="E1119" s="19" t="s">
        <v>19</v>
      </c>
      <c r="F1119" s="311">
        <v>0</v>
      </c>
      <c r="G1119" s="40"/>
      <c r="H1119" s="46"/>
    </row>
    <row r="1120" s="2" customFormat="1" ht="16.8" customHeight="1">
      <c r="A1120" s="40"/>
      <c r="B1120" s="46"/>
      <c r="C1120" s="310" t="s">
        <v>19</v>
      </c>
      <c r="D1120" s="310" t="s">
        <v>3193</v>
      </c>
      <c r="E1120" s="19" t="s">
        <v>19</v>
      </c>
      <c r="F1120" s="311">
        <v>13.32</v>
      </c>
      <c r="G1120" s="40"/>
      <c r="H1120" s="46"/>
    </row>
    <row r="1121" s="2" customFormat="1" ht="16.8" customHeight="1">
      <c r="A1121" s="40"/>
      <c r="B1121" s="46"/>
      <c r="C1121" s="310" t="s">
        <v>19</v>
      </c>
      <c r="D1121" s="310" t="s">
        <v>3194</v>
      </c>
      <c r="E1121" s="19" t="s">
        <v>19</v>
      </c>
      <c r="F1121" s="311">
        <v>73.900000000000006</v>
      </c>
      <c r="G1121" s="40"/>
      <c r="H1121" s="46"/>
    </row>
    <row r="1122" s="2" customFormat="1" ht="16.8" customHeight="1">
      <c r="A1122" s="40"/>
      <c r="B1122" s="46"/>
      <c r="C1122" s="310" t="s">
        <v>19</v>
      </c>
      <c r="D1122" s="310" t="s">
        <v>3195</v>
      </c>
      <c r="E1122" s="19" t="s">
        <v>19</v>
      </c>
      <c r="F1122" s="311">
        <v>15.640000000000001</v>
      </c>
      <c r="G1122" s="40"/>
      <c r="H1122" s="46"/>
    </row>
    <row r="1123" s="2" customFormat="1" ht="16.8" customHeight="1">
      <c r="A1123" s="40"/>
      <c r="B1123" s="46"/>
      <c r="C1123" s="310" t="s">
        <v>3160</v>
      </c>
      <c r="D1123" s="310" t="s">
        <v>236</v>
      </c>
      <c r="E1123" s="19" t="s">
        <v>19</v>
      </c>
      <c r="F1123" s="311">
        <v>102.86</v>
      </c>
      <c r="G1123" s="40"/>
      <c r="H1123" s="46"/>
    </row>
    <row r="1124" s="2" customFormat="1" ht="16.8" customHeight="1">
      <c r="A1124" s="40"/>
      <c r="B1124" s="46"/>
      <c r="C1124" s="312" t="s">
        <v>3697</v>
      </c>
      <c r="D1124" s="40"/>
      <c r="E1124" s="40"/>
      <c r="F1124" s="40"/>
      <c r="G1124" s="40"/>
      <c r="H1124" s="46"/>
    </row>
    <row r="1125" s="2" customFormat="1" ht="16.8" customHeight="1">
      <c r="A1125" s="40"/>
      <c r="B1125" s="46"/>
      <c r="C1125" s="310" t="s">
        <v>3188</v>
      </c>
      <c r="D1125" s="310" t="s">
        <v>3189</v>
      </c>
      <c r="E1125" s="19" t="s">
        <v>152</v>
      </c>
      <c r="F1125" s="311">
        <v>102.86</v>
      </c>
      <c r="G1125" s="40"/>
      <c r="H1125" s="46"/>
    </row>
    <row r="1126" s="2" customFormat="1" ht="16.8" customHeight="1">
      <c r="A1126" s="40"/>
      <c r="B1126" s="46"/>
      <c r="C1126" s="310" t="s">
        <v>3196</v>
      </c>
      <c r="D1126" s="310" t="s">
        <v>3197</v>
      </c>
      <c r="E1126" s="19" t="s">
        <v>152</v>
      </c>
      <c r="F1126" s="311">
        <v>102.86</v>
      </c>
      <c r="G1126" s="40"/>
      <c r="H1126" s="46"/>
    </row>
    <row r="1127" s="2" customFormat="1" ht="16.8" customHeight="1">
      <c r="A1127" s="40"/>
      <c r="B1127" s="46"/>
      <c r="C1127" s="306" t="s">
        <v>3126</v>
      </c>
      <c r="D1127" s="307" t="s">
        <v>3126</v>
      </c>
      <c r="E1127" s="308" t="s">
        <v>158</v>
      </c>
      <c r="F1127" s="309">
        <v>94.900000000000006</v>
      </c>
      <c r="G1127" s="40"/>
      <c r="H1127" s="46"/>
    </row>
    <row r="1128" s="2" customFormat="1" ht="16.8" customHeight="1">
      <c r="A1128" s="40"/>
      <c r="B1128" s="46"/>
      <c r="C1128" s="310" t="s">
        <v>19</v>
      </c>
      <c r="D1128" s="310" t="s">
        <v>3350</v>
      </c>
      <c r="E1128" s="19" t="s">
        <v>19</v>
      </c>
      <c r="F1128" s="311">
        <v>0</v>
      </c>
      <c r="G1128" s="40"/>
      <c r="H1128" s="46"/>
    </row>
    <row r="1129" s="2" customFormat="1" ht="16.8" customHeight="1">
      <c r="A1129" s="40"/>
      <c r="B1129" s="46"/>
      <c r="C1129" s="310" t="s">
        <v>3126</v>
      </c>
      <c r="D1129" s="310" t="s">
        <v>3374</v>
      </c>
      <c r="E1129" s="19" t="s">
        <v>19</v>
      </c>
      <c r="F1129" s="311">
        <v>94.900000000000006</v>
      </c>
      <c r="G1129" s="40"/>
      <c r="H1129" s="46"/>
    </row>
    <row r="1130" s="2" customFormat="1" ht="16.8" customHeight="1">
      <c r="A1130" s="40"/>
      <c r="B1130" s="46"/>
      <c r="C1130" s="312" t="s">
        <v>3697</v>
      </c>
      <c r="D1130" s="40"/>
      <c r="E1130" s="40"/>
      <c r="F1130" s="40"/>
      <c r="G1130" s="40"/>
      <c r="H1130" s="46"/>
    </row>
    <row r="1131" s="2" customFormat="1" ht="16.8" customHeight="1">
      <c r="A1131" s="40"/>
      <c r="B1131" s="46"/>
      <c r="C1131" s="310" t="s">
        <v>3369</v>
      </c>
      <c r="D1131" s="310" t="s">
        <v>3370</v>
      </c>
      <c r="E1131" s="19" t="s">
        <v>158</v>
      </c>
      <c r="F1131" s="311">
        <v>94.900000000000006</v>
      </c>
      <c r="G1131" s="40"/>
      <c r="H1131" s="46"/>
    </row>
    <row r="1132" s="2" customFormat="1" ht="16.8" customHeight="1">
      <c r="A1132" s="40"/>
      <c r="B1132" s="46"/>
      <c r="C1132" s="310" t="s">
        <v>3378</v>
      </c>
      <c r="D1132" s="310" t="s">
        <v>3379</v>
      </c>
      <c r="E1132" s="19" t="s">
        <v>158</v>
      </c>
      <c r="F1132" s="311">
        <v>189.80000000000001</v>
      </c>
      <c r="G1132" s="40"/>
      <c r="H1132" s="46"/>
    </row>
    <row r="1133" s="2" customFormat="1" ht="16.8" customHeight="1">
      <c r="A1133" s="40"/>
      <c r="B1133" s="46"/>
      <c r="C1133" s="310" t="s">
        <v>3388</v>
      </c>
      <c r="D1133" s="310" t="s">
        <v>3389</v>
      </c>
      <c r="E1133" s="19" t="s">
        <v>158</v>
      </c>
      <c r="F1133" s="311">
        <v>284.69999999999999</v>
      </c>
      <c r="G1133" s="40"/>
      <c r="H1133" s="46"/>
    </row>
    <row r="1134" s="2" customFormat="1" ht="16.8" customHeight="1">
      <c r="A1134" s="40"/>
      <c r="B1134" s="46"/>
      <c r="C1134" s="310" t="s">
        <v>3403</v>
      </c>
      <c r="D1134" s="310" t="s">
        <v>3404</v>
      </c>
      <c r="E1134" s="19" t="s">
        <v>158</v>
      </c>
      <c r="F1134" s="311">
        <v>284.69999999999999</v>
      </c>
      <c r="G1134" s="40"/>
      <c r="H1134" s="46"/>
    </row>
    <row r="1135" s="2" customFormat="1" ht="16.8" customHeight="1">
      <c r="A1135" s="40"/>
      <c r="B1135" s="46"/>
      <c r="C1135" s="310" t="s">
        <v>3408</v>
      </c>
      <c r="D1135" s="310" t="s">
        <v>3409</v>
      </c>
      <c r="E1135" s="19" t="s">
        <v>162</v>
      </c>
      <c r="F1135" s="311">
        <v>0.27400000000000002</v>
      </c>
      <c r="G1135" s="40"/>
      <c r="H1135" s="46"/>
    </row>
    <row r="1136" s="2" customFormat="1" ht="16.8" customHeight="1">
      <c r="A1136" s="40"/>
      <c r="B1136" s="46"/>
      <c r="C1136" s="310" t="s">
        <v>3394</v>
      </c>
      <c r="D1136" s="310" t="s">
        <v>3395</v>
      </c>
      <c r="E1136" s="19" t="s">
        <v>162</v>
      </c>
      <c r="F1136" s="311">
        <v>20.029</v>
      </c>
      <c r="G1136" s="40"/>
      <c r="H1136" s="46"/>
    </row>
    <row r="1137" s="2" customFormat="1" ht="16.8" customHeight="1">
      <c r="A1137" s="40"/>
      <c r="B1137" s="46"/>
      <c r="C1137" s="310" t="s">
        <v>3375</v>
      </c>
      <c r="D1137" s="310" t="s">
        <v>3376</v>
      </c>
      <c r="E1137" s="19" t="s">
        <v>158</v>
      </c>
      <c r="F1137" s="311">
        <v>94.900000000000006</v>
      </c>
      <c r="G1137" s="40"/>
      <c r="H1137" s="46"/>
    </row>
    <row r="1138" s="2" customFormat="1" ht="16.8" customHeight="1">
      <c r="A1138" s="40"/>
      <c r="B1138" s="46"/>
      <c r="C1138" s="310" t="s">
        <v>3384</v>
      </c>
      <c r="D1138" s="310" t="s">
        <v>3385</v>
      </c>
      <c r="E1138" s="19" t="s">
        <v>158</v>
      </c>
      <c r="F1138" s="311">
        <v>199.28999999999999</v>
      </c>
      <c r="G1138" s="40"/>
      <c r="H1138" s="46"/>
    </row>
    <row r="1139" s="2" customFormat="1" ht="16.8" customHeight="1">
      <c r="A1139" s="40"/>
      <c r="B1139" s="46"/>
      <c r="C1139" s="306" t="s">
        <v>3144</v>
      </c>
      <c r="D1139" s="307" t="s">
        <v>3144</v>
      </c>
      <c r="E1139" s="308" t="s">
        <v>517</v>
      </c>
      <c r="F1139" s="309">
        <v>32</v>
      </c>
      <c r="G1139" s="40"/>
      <c r="H1139" s="46"/>
    </row>
    <row r="1140" s="2" customFormat="1" ht="16.8" customHeight="1">
      <c r="A1140" s="40"/>
      <c r="B1140" s="46"/>
      <c r="C1140" s="310" t="s">
        <v>19</v>
      </c>
      <c r="D1140" s="310" t="s">
        <v>3436</v>
      </c>
      <c r="E1140" s="19" t="s">
        <v>19</v>
      </c>
      <c r="F1140" s="311">
        <v>0</v>
      </c>
      <c r="G1140" s="40"/>
      <c r="H1140" s="46"/>
    </row>
    <row r="1141" s="2" customFormat="1" ht="16.8" customHeight="1">
      <c r="A1141" s="40"/>
      <c r="B1141" s="46"/>
      <c r="C1141" s="310" t="s">
        <v>19</v>
      </c>
      <c r="D1141" s="310" t="s">
        <v>493</v>
      </c>
      <c r="E1141" s="19" t="s">
        <v>19</v>
      </c>
      <c r="F1141" s="311">
        <v>32</v>
      </c>
      <c r="G1141" s="40"/>
      <c r="H1141" s="46"/>
    </row>
    <row r="1142" s="2" customFormat="1" ht="16.8" customHeight="1">
      <c r="A1142" s="40"/>
      <c r="B1142" s="46"/>
      <c r="C1142" s="310" t="s">
        <v>3144</v>
      </c>
      <c r="D1142" s="310" t="s">
        <v>236</v>
      </c>
      <c r="E1142" s="19" t="s">
        <v>19</v>
      </c>
      <c r="F1142" s="311">
        <v>32</v>
      </c>
      <c r="G1142" s="40"/>
      <c r="H1142" s="46"/>
    </row>
    <row r="1143" s="2" customFormat="1" ht="16.8" customHeight="1">
      <c r="A1143" s="40"/>
      <c r="B1143" s="46"/>
      <c r="C1143" s="312" t="s">
        <v>3697</v>
      </c>
      <c r="D1143" s="40"/>
      <c r="E1143" s="40"/>
      <c r="F1143" s="40"/>
      <c r="G1143" s="40"/>
      <c r="H1143" s="46"/>
    </row>
    <row r="1144" s="2" customFormat="1" ht="16.8" customHeight="1">
      <c r="A1144" s="40"/>
      <c r="B1144" s="46"/>
      <c r="C1144" s="310" t="s">
        <v>3433</v>
      </c>
      <c r="D1144" s="310" t="s">
        <v>3434</v>
      </c>
      <c r="E1144" s="19" t="s">
        <v>517</v>
      </c>
      <c r="F1144" s="311">
        <v>32</v>
      </c>
      <c r="G1144" s="40"/>
      <c r="H1144" s="46"/>
    </row>
    <row r="1145" s="2" customFormat="1" ht="16.8" customHeight="1">
      <c r="A1145" s="40"/>
      <c r="B1145" s="46"/>
      <c r="C1145" s="310" t="s">
        <v>3428</v>
      </c>
      <c r="D1145" s="310" t="s">
        <v>3429</v>
      </c>
      <c r="E1145" s="19" t="s">
        <v>517</v>
      </c>
      <c r="F1145" s="311">
        <v>32</v>
      </c>
      <c r="G1145" s="40"/>
      <c r="H1145" s="46"/>
    </row>
    <row r="1146" s="2" customFormat="1" ht="16.8" customHeight="1">
      <c r="A1146" s="40"/>
      <c r="B1146" s="46"/>
      <c r="C1146" s="306" t="s">
        <v>3142</v>
      </c>
      <c r="D1146" s="307" t="s">
        <v>3142</v>
      </c>
      <c r="E1146" s="308" t="s">
        <v>517</v>
      </c>
      <c r="F1146" s="309">
        <v>1</v>
      </c>
      <c r="G1146" s="40"/>
      <c r="H1146" s="46"/>
    </row>
    <row r="1147" s="2" customFormat="1" ht="16.8" customHeight="1">
      <c r="A1147" s="40"/>
      <c r="B1147" s="46"/>
      <c r="C1147" s="310" t="s">
        <v>19</v>
      </c>
      <c r="D1147" s="310" t="s">
        <v>3519</v>
      </c>
      <c r="E1147" s="19" t="s">
        <v>19</v>
      </c>
      <c r="F1147" s="311">
        <v>0</v>
      </c>
      <c r="G1147" s="40"/>
      <c r="H1147" s="46"/>
    </row>
    <row r="1148" s="2" customFormat="1" ht="16.8" customHeight="1">
      <c r="A1148" s="40"/>
      <c r="B1148" s="46"/>
      <c r="C1148" s="310" t="s">
        <v>19</v>
      </c>
      <c r="D1148" s="310" t="s">
        <v>84</v>
      </c>
      <c r="E1148" s="19" t="s">
        <v>19</v>
      </c>
      <c r="F1148" s="311">
        <v>1</v>
      </c>
      <c r="G1148" s="40"/>
      <c r="H1148" s="46"/>
    </row>
    <row r="1149" s="2" customFormat="1" ht="16.8" customHeight="1">
      <c r="A1149" s="40"/>
      <c r="B1149" s="46"/>
      <c r="C1149" s="310" t="s">
        <v>3142</v>
      </c>
      <c r="D1149" s="310" t="s">
        <v>608</v>
      </c>
      <c r="E1149" s="19" t="s">
        <v>19</v>
      </c>
      <c r="F1149" s="311">
        <v>1</v>
      </c>
      <c r="G1149" s="40"/>
      <c r="H1149" s="46"/>
    </row>
    <row r="1150" s="2" customFormat="1" ht="16.8" customHeight="1">
      <c r="A1150" s="40"/>
      <c r="B1150" s="46"/>
      <c r="C1150" s="312" t="s">
        <v>3697</v>
      </c>
      <c r="D1150" s="40"/>
      <c r="E1150" s="40"/>
      <c r="F1150" s="40"/>
      <c r="G1150" s="40"/>
      <c r="H1150" s="46"/>
    </row>
    <row r="1151" s="2" customFormat="1" ht="16.8" customHeight="1">
      <c r="A1151" s="40"/>
      <c r="B1151" s="46"/>
      <c r="C1151" s="310" t="s">
        <v>3552</v>
      </c>
      <c r="D1151" s="310" t="s">
        <v>3553</v>
      </c>
      <c r="E1151" s="19" t="s">
        <v>517</v>
      </c>
      <c r="F1151" s="311">
        <v>2</v>
      </c>
      <c r="G1151" s="40"/>
      <c r="H1151" s="46"/>
    </row>
    <row r="1152" s="2" customFormat="1" ht="16.8" customHeight="1">
      <c r="A1152" s="40"/>
      <c r="B1152" s="46"/>
      <c r="C1152" s="310" t="s">
        <v>3558</v>
      </c>
      <c r="D1152" s="310" t="s">
        <v>3559</v>
      </c>
      <c r="E1152" s="19" t="s">
        <v>517</v>
      </c>
      <c r="F1152" s="311">
        <v>1</v>
      </c>
      <c r="G1152" s="40"/>
      <c r="H1152" s="46"/>
    </row>
    <row r="1153" s="2" customFormat="1" ht="16.8" customHeight="1">
      <c r="A1153" s="40"/>
      <c r="B1153" s="46"/>
      <c r="C1153" s="306" t="s">
        <v>3145</v>
      </c>
      <c r="D1153" s="307" t="s">
        <v>3145</v>
      </c>
      <c r="E1153" s="308" t="s">
        <v>517</v>
      </c>
      <c r="F1153" s="309">
        <v>1</v>
      </c>
      <c r="G1153" s="40"/>
      <c r="H1153" s="46"/>
    </row>
    <row r="1154" s="2" customFormat="1" ht="16.8" customHeight="1">
      <c r="A1154" s="40"/>
      <c r="B1154" s="46"/>
      <c r="C1154" s="310" t="s">
        <v>19</v>
      </c>
      <c r="D1154" s="310" t="s">
        <v>3436</v>
      </c>
      <c r="E1154" s="19" t="s">
        <v>19</v>
      </c>
      <c r="F1154" s="311">
        <v>0</v>
      </c>
      <c r="G1154" s="40"/>
      <c r="H1154" s="46"/>
    </row>
    <row r="1155" s="2" customFormat="1" ht="16.8" customHeight="1">
      <c r="A1155" s="40"/>
      <c r="B1155" s="46"/>
      <c r="C1155" s="310" t="s">
        <v>19</v>
      </c>
      <c r="D1155" s="310" t="s">
        <v>3445</v>
      </c>
      <c r="E1155" s="19" t="s">
        <v>19</v>
      </c>
      <c r="F1155" s="311">
        <v>1</v>
      </c>
      <c r="G1155" s="40"/>
      <c r="H1155" s="46"/>
    </row>
    <row r="1156" s="2" customFormat="1" ht="16.8" customHeight="1">
      <c r="A1156" s="40"/>
      <c r="B1156" s="46"/>
      <c r="C1156" s="310" t="s">
        <v>3145</v>
      </c>
      <c r="D1156" s="310" t="s">
        <v>236</v>
      </c>
      <c r="E1156" s="19" t="s">
        <v>19</v>
      </c>
      <c r="F1156" s="311">
        <v>1</v>
      </c>
      <c r="G1156" s="40"/>
      <c r="H1156" s="46"/>
    </row>
    <row r="1157" s="2" customFormat="1" ht="16.8" customHeight="1">
      <c r="A1157" s="40"/>
      <c r="B1157" s="46"/>
      <c r="C1157" s="312" t="s">
        <v>3697</v>
      </c>
      <c r="D1157" s="40"/>
      <c r="E1157" s="40"/>
      <c r="F1157" s="40"/>
      <c r="G1157" s="40"/>
      <c r="H1157" s="46"/>
    </row>
    <row r="1158" s="2" customFormat="1" ht="16.8" customHeight="1">
      <c r="A1158" s="40"/>
      <c r="B1158" s="46"/>
      <c r="C1158" s="310" t="s">
        <v>3442</v>
      </c>
      <c r="D1158" s="310" t="s">
        <v>3443</v>
      </c>
      <c r="E1158" s="19" t="s">
        <v>517</v>
      </c>
      <c r="F1158" s="311">
        <v>1</v>
      </c>
      <c r="G1158" s="40"/>
      <c r="H1158" s="46"/>
    </row>
    <row r="1159" s="2" customFormat="1" ht="16.8" customHeight="1">
      <c r="A1159" s="40"/>
      <c r="B1159" s="46"/>
      <c r="C1159" s="310" t="s">
        <v>3437</v>
      </c>
      <c r="D1159" s="310" t="s">
        <v>3438</v>
      </c>
      <c r="E1159" s="19" t="s">
        <v>517</v>
      </c>
      <c r="F1159" s="311">
        <v>1</v>
      </c>
      <c r="G1159" s="40"/>
      <c r="H1159" s="46"/>
    </row>
    <row r="1160" s="2" customFormat="1" ht="16.8" customHeight="1">
      <c r="A1160" s="40"/>
      <c r="B1160" s="46"/>
      <c r="C1160" s="306" t="s">
        <v>3723</v>
      </c>
      <c r="D1160" s="307" t="s">
        <v>3723</v>
      </c>
      <c r="E1160" s="308" t="s">
        <v>517</v>
      </c>
      <c r="F1160" s="309">
        <v>4</v>
      </c>
      <c r="G1160" s="40"/>
      <c r="H1160" s="46"/>
    </row>
    <row r="1161" s="2" customFormat="1" ht="16.8" customHeight="1">
      <c r="A1161" s="40"/>
      <c r="B1161" s="46"/>
      <c r="C1161" s="306" t="s">
        <v>3724</v>
      </c>
      <c r="D1161" s="307" t="s">
        <v>3725</v>
      </c>
      <c r="E1161" s="308" t="s">
        <v>517</v>
      </c>
      <c r="F1161" s="309">
        <v>2</v>
      </c>
      <c r="G1161" s="40"/>
      <c r="H1161" s="46"/>
    </row>
    <row r="1162" s="2" customFormat="1" ht="16.8" customHeight="1">
      <c r="A1162" s="40"/>
      <c r="B1162" s="46"/>
      <c r="C1162" s="306" t="s">
        <v>3726</v>
      </c>
      <c r="D1162" s="307" t="s">
        <v>3726</v>
      </c>
      <c r="E1162" s="308" t="s">
        <v>517</v>
      </c>
      <c r="F1162" s="309">
        <v>1</v>
      </c>
      <c r="G1162" s="40"/>
      <c r="H1162" s="46"/>
    </row>
    <row r="1163" s="2" customFormat="1" ht="16.8" customHeight="1">
      <c r="A1163" s="40"/>
      <c r="B1163" s="46"/>
      <c r="C1163" s="306" t="s">
        <v>3125</v>
      </c>
      <c r="D1163" s="307" t="s">
        <v>3125</v>
      </c>
      <c r="E1163" s="308" t="s">
        <v>517</v>
      </c>
      <c r="F1163" s="309">
        <v>1</v>
      </c>
      <c r="G1163" s="40"/>
      <c r="H1163" s="46"/>
    </row>
    <row r="1164" s="2" customFormat="1" ht="16.8" customHeight="1">
      <c r="A1164" s="40"/>
      <c r="B1164" s="46"/>
      <c r="C1164" s="310" t="s">
        <v>19</v>
      </c>
      <c r="D1164" s="310" t="s">
        <v>3493</v>
      </c>
      <c r="E1164" s="19" t="s">
        <v>19</v>
      </c>
      <c r="F1164" s="311">
        <v>0</v>
      </c>
      <c r="G1164" s="40"/>
      <c r="H1164" s="46"/>
    </row>
    <row r="1165" s="2" customFormat="1" ht="16.8" customHeight="1">
      <c r="A1165" s="40"/>
      <c r="B1165" s="46"/>
      <c r="C1165" s="310" t="s">
        <v>19</v>
      </c>
      <c r="D1165" s="310" t="s">
        <v>3502</v>
      </c>
      <c r="E1165" s="19" t="s">
        <v>19</v>
      </c>
      <c r="F1165" s="311">
        <v>1</v>
      </c>
      <c r="G1165" s="40"/>
      <c r="H1165" s="46"/>
    </row>
    <row r="1166" s="2" customFormat="1" ht="16.8" customHeight="1">
      <c r="A1166" s="40"/>
      <c r="B1166" s="46"/>
      <c r="C1166" s="310" t="s">
        <v>3125</v>
      </c>
      <c r="D1166" s="310" t="s">
        <v>236</v>
      </c>
      <c r="E1166" s="19" t="s">
        <v>19</v>
      </c>
      <c r="F1166" s="311">
        <v>1</v>
      </c>
      <c r="G1166" s="40"/>
      <c r="H1166" s="46"/>
    </row>
    <row r="1167" s="2" customFormat="1" ht="16.8" customHeight="1">
      <c r="A1167" s="40"/>
      <c r="B1167" s="46"/>
      <c r="C1167" s="312" t="s">
        <v>3697</v>
      </c>
      <c r="D1167" s="40"/>
      <c r="E1167" s="40"/>
      <c r="F1167" s="40"/>
      <c r="G1167" s="40"/>
      <c r="H1167" s="46"/>
    </row>
    <row r="1168" s="2" customFormat="1" ht="16.8" customHeight="1">
      <c r="A1168" s="40"/>
      <c r="B1168" s="46"/>
      <c r="C1168" s="310" t="s">
        <v>3499</v>
      </c>
      <c r="D1168" s="310" t="s">
        <v>3500</v>
      </c>
      <c r="E1168" s="19" t="s">
        <v>517</v>
      </c>
      <c r="F1168" s="311">
        <v>1</v>
      </c>
      <c r="G1168" s="40"/>
      <c r="H1168" s="46"/>
    </row>
    <row r="1169" s="2" customFormat="1" ht="16.8" customHeight="1">
      <c r="A1169" s="40"/>
      <c r="B1169" s="46"/>
      <c r="C1169" s="310" t="s">
        <v>3489</v>
      </c>
      <c r="D1169" s="310" t="s">
        <v>3490</v>
      </c>
      <c r="E1169" s="19" t="s">
        <v>517</v>
      </c>
      <c r="F1169" s="311">
        <v>2</v>
      </c>
      <c r="G1169" s="40"/>
      <c r="H1169" s="46"/>
    </row>
    <row r="1170" s="2" customFormat="1" ht="16.8" customHeight="1">
      <c r="A1170" s="40"/>
      <c r="B1170" s="46"/>
      <c r="C1170" s="306" t="s">
        <v>3143</v>
      </c>
      <c r="D1170" s="307" t="s">
        <v>3143</v>
      </c>
      <c r="E1170" s="308" t="s">
        <v>517</v>
      </c>
      <c r="F1170" s="309">
        <v>1</v>
      </c>
      <c r="G1170" s="40"/>
      <c r="H1170" s="46"/>
    </row>
    <row r="1171" s="2" customFormat="1" ht="16.8" customHeight="1">
      <c r="A1171" s="40"/>
      <c r="B1171" s="46"/>
      <c r="C1171" s="310" t="s">
        <v>19</v>
      </c>
      <c r="D1171" s="310" t="s">
        <v>3493</v>
      </c>
      <c r="E1171" s="19" t="s">
        <v>19</v>
      </c>
      <c r="F1171" s="311">
        <v>0</v>
      </c>
      <c r="G1171" s="40"/>
      <c r="H1171" s="46"/>
    </row>
    <row r="1172" s="2" customFormat="1" ht="16.8" customHeight="1">
      <c r="A1172" s="40"/>
      <c r="B1172" s="46"/>
      <c r="C1172" s="310" t="s">
        <v>3143</v>
      </c>
      <c r="D1172" s="310" t="s">
        <v>3498</v>
      </c>
      <c r="E1172" s="19" t="s">
        <v>19</v>
      </c>
      <c r="F1172" s="311">
        <v>1</v>
      </c>
      <c r="G1172" s="40"/>
      <c r="H1172" s="46"/>
    </row>
    <row r="1173" s="2" customFormat="1" ht="16.8" customHeight="1">
      <c r="A1173" s="40"/>
      <c r="B1173" s="46"/>
      <c r="C1173" s="312" t="s">
        <v>3697</v>
      </c>
      <c r="D1173" s="40"/>
      <c r="E1173" s="40"/>
      <c r="F1173" s="40"/>
      <c r="G1173" s="40"/>
      <c r="H1173" s="46"/>
    </row>
    <row r="1174" s="2" customFormat="1" ht="16.8" customHeight="1">
      <c r="A1174" s="40"/>
      <c r="B1174" s="46"/>
      <c r="C1174" s="310" t="s">
        <v>3494</v>
      </c>
      <c r="D1174" s="310" t="s">
        <v>3495</v>
      </c>
      <c r="E1174" s="19" t="s">
        <v>517</v>
      </c>
      <c r="F1174" s="311">
        <v>1</v>
      </c>
      <c r="G1174" s="40"/>
      <c r="H1174" s="46"/>
    </row>
    <row r="1175" s="2" customFormat="1" ht="16.8" customHeight="1">
      <c r="A1175" s="40"/>
      <c r="B1175" s="46"/>
      <c r="C1175" s="310" t="s">
        <v>3489</v>
      </c>
      <c r="D1175" s="310" t="s">
        <v>3490</v>
      </c>
      <c r="E1175" s="19" t="s">
        <v>517</v>
      </c>
      <c r="F1175" s="311">
        <v>2</v>
      </c>
      <c r="G1175" s="40"/>
      <c r="H1175" s="46"/>
    </row>
    <row r="1176" s="2" customFormat="1" ht="16.8" customHeight="1">
      <c r="A1176" s="40"/>
      <c r="B1176" s="46"/>
      <c r="C1176" s="306" t="s">
        <v>3138</v>
      </c>
      <c r="D1176" s="307" t="s">
        <v>3139</v>
      </c>
      <c r="E1176" s="308" t="s">
        <v>517</v>
      </c>
      <c r="F1176" s="309">
        <v>1</v>
      </c>
      <c r="G1176" s="40"/>
      <c r="H1176" s="46"/>
    </row>
    <row r="1177" s="2" customFormat="1" ht="16.8" customHeight="1">
      <c r="A1177" s="40"/>
      <c r="B1177" s="46"/>
      <c r="C1177" s="310" t="s">
        <v>19</v>
      </c>
      <c r="D1177" s="310" t="s">
        <v>3493</v>
      </c>
      <c r="E1177" s="19" t="s">
        <v>19</v>
      </c>
      <c r="F1177" s="311">
        <v>0</v>
      </c>
      <c r="G1177" s="40"/>
      <c r="H1177" s="46"/>
    </row>
    <row r="1178" s="2" customFormat="1" ht="16.8" customHeight="1">
      <c r="A1178" s="40"/>
      <c r="B1178" s="46"/>
      <c r="C1178" s="310" t="s">
        <v>19</v>
      </c>
      <c r="D1178" s="310" t="s">
        <v>84</v>
      </c>
      <c r="E1178" s="19" t="s">
        <v>19</v>
      </c>
      <c r="F1178" s="311">
        <v>1</v>
      </c>
      <c r="G1178" s="40"/>
      <c r="H1178" s="46"/>
    </row>
    <row r="1179" s="2" customFormat="1" ht="16.8" customHeight="1">
      <c r="A1179" s="40"/>
      <c r="B1179" s="46"/>
      <c r="C1179" s="310" t="s">
        <v>3138</v>
      </c>
      <c r="D1179" s="310" t="s">
        <v>236</v>
      </c>
      <c r="E1179" s="19" t="s">
        <v>19</v>
      </c>
      <c r="F1179" s="311">
        <v>1</v>
      </c>
      <c r="G1179" s="40"/>
      <c r="H1179" s="46"/>
    </row>
    <row r="1180" s="2" customFormat="1" ht="16.8" customHeight="1">
      <c r="A1180" s="40"/>
      <c r="B1180" s="46"/>
      <c r="C1180" s="312" t="s">
        <v>3697</v>
      </c>
      <c r="D1180" s="40"/>
      <c r="E1180" s="40"/>
      <c r="F1180" s="40"/>
      <c r="G1180" s="40"/>
      <c r="H1180" s="46"/>
    </row>
    <row r="1181" s="2" customFormat="1" ht="16.8" customHeight="1">
      <c r="A1181" s="40"/>
      <c r="B1181" s="46"/>
      <c r="C1181" s="310" t="s">
        <v>3508</v>
      </c>
      <c r="D1181" s="310" t="s">
        <v>3509</v>
      </c>
      <c r="E1181" s="19" t="s">
        <v>517</v>
      </c>
      <c r="F1181" s="311">
        <v>1</v>
      </c>
      <c r="G1181" s="40"/>
      <c r="H1181" s="46"/>
    </row>
    <row r="1182" s="2" customFormat="1" ht="16.8" customHeight="1">
      <c r="A1182" s="40"/>
      <c r="B1182" s="46"/>
      <c r="C1182" s="310" t="s">
        <v>3503</v>
      </c>
      <c r="D1182" s="310" t="s">
        <v>3504</v>
      </c>
      <c r="E1182" s="19" t="s">
        <v>517</v>
      </c>
      <c r="F1182" s="311">
        <v>2</v>
      </c>
      <c r="G1182" s="40"/>
      <c r="H1182" s="46"/>
    </row>
    <row r="1183" s="2" customFormat="1" ht="16.8" customHeight="1">
      <c r="A1183" s="40"/>
      <c r="B1183" s="46"/>
      <c r="C1183" s="306" t="s">
        <v>3129</v>
      </c>
      <c r="D1183" s="307" t="s">
        <v>3130</v>
      </c>
      <c r="E1183" s="308" t="s">
        <v>517</v>
      </c>
      <c r="F1183" s="309">
        <v>1</v>
      </c>
      <c r="G1183" s="40"/>
      <c r="H1183" s="46"/>
    </row>
    <row r="1184" s="2" customFormat="1" ht="16.8" customHeight="1">
      <c r="A1184" s="40"/>
      <c r="B1184" s="46"/>
      <c r="C1184" s="310" t="s">
        <v>19</v>
      </c>
      <c r="D1184" s="310" t="s">
        <v>3475</v>
      </c>
      <c r="E1184" s="19" t="s">
        <v>19</v>
      </c>
      <c r="F1184" s="311">
        <v>0</v>
      </c>
      <c r="G1184" s="40"/>
      <c r="H1184" s="46"/>
    </row>
    <row r="1185" s="2" customFormat="1" ht="16.8" customHeight="1">
      <c r="A1185" s="40"/>
      <c r="B1185" s="46"/>
      <c r="C1185" s="310" t="s">
        <v>3129</v>
      </c>
      <c r="D1185" s="310" t="s">
        <v>3476</v>
      </c>
      <c r="E1185" s="19" t="s">
        <v>19</v>
      </c>
      <c r="F1185" s="311">
        <v>1</v>
      </c>
      <c r="G1185" s="40"/>
      <c r="H1185" s="46"/>
    </row>
    <row r="1186" s="2" customFormat="1" ht="16.8" customHeight="1">
      <c r="A1186" s="40"/>
      <c r="B1186" s="46"/>
      <c r="C1186" s="312" t="s">
        <v>3697</v>
      </c>
      <c r="D1186" s="40"/>
      <c r="E1186" s="40"/>
      <c r="F1186" s="40"/>
      <c r="G1186" s="40"/>
      <c r="H1186" s="46"/>
    </row>
    <row r="1187" s="2" customFormat="1" ht="16.8" customHeight="1">
      <c r="A1187" s="40"/>
      <c r="B1187" s="46"/>
      <c r="C1187" s="310" t="s">
        <v>3472</v>
      </c>
      <c r="D1187" s="310" t="s">
        <v>3473</v>
      </c>
      <c r="E1187" s="19" t="s">
        <v>517</v>
      </c>
      <c r="F1187" s="311">
        <v>1</v>
      </c>
      <c r="G1187" s="40"/>
      <c r="H1187" s="46"/>
    </row>
    <row r="1188" s="2" customFormat="1" ht="16.8" customHeight="1">
      <c r="A1188" s="40"/>
      <c r="B1188" s="46"/>
      <c r="C1188" s="310" t="s">
        <v>3464</v>
      </c>
      <c r="D1188" s="310" t="s">
        <v>3465</v>
      </c>
      <c r="E1188" s="19" t="s">
        <v>517</v>
      </c>
      <c r="F1188" s="311">
        <v>1</v>
      </c>
      <c r="G1188" s="40"/>
      <c r="H1188" s="46"/>
    </row>
    <row r="1189" s="2" customFormat="1" ht="16.8" customHeight="1">
      <c r="A1189" s="40"/>
      <c r="B1189" s="46"/>
      <c r="C1189" s="310" t="s">
        <v>3561</v>
      </c>
      <c r="D1189" s="310" t="s">
        <v>3562</v>
      </c>
      <c r="E1189" s="19" t="s">
        <v>517</v>
      </c>
      <c r="F1189" s="311">
        <v>1</v>
      </c>
      <c r="G1189" s="40"/>
      <c r="H1189" s="46"/>
    </row>
    <row r="1190" s="2" customFormat="1" ht="16.8" customHeight="1">
      <c r="A1190" s="40"/>
      <c r="B1190" s="46"/>
      <c r="C1190" s="310" t="s">
        <v>3469</v>
      </c>
      <c r="D1190" s="310" t="s">
        <v>3470</v>
      </c>
      <c r="E1190" s="19" t="s">
        <v>517</v>
      </c>
      <c r="F1190" s="311">
        <v>1</v>
      </c>
      <c r="G1190" s="40"/>
      <c r="H1190" s="46"/>
    </row>
    <row r="1191" s="2" customFormat="1" ht="16.8" customHeight="1">
      <c r="A1191" s="40"/>
      <c r="B1191" s="46"/>
      <c r="C1191" s="310" t="s">
        <v>3565</v>
      </c>
      <c r="D1191" s="310" t="s">
        <v>3566</v>
      </c>
      <c r="E1191" s="19" t="s">
        <v>517</v>
      </c>
      <c r="F1191" s="311">
        <v>1</v>
      </c>
      <c r="G1191" s="40"/>
      <c r="H1191" s="46"/>
    </row>
    <row r="1192" s="2" customFormat="1" ht="16.8" customHeight="1">
      <c r="A1192" s="40"/>
      <c r="B1192" s="46"/>
      <c r="C1192" s="306" t="s">
        <v>3146</v>
      </c>
      <c r="D1192" s="307" t="s">
        <v>3147</v>
      </c>
      <c r="E1192" s="308" t="s">
        <v>158</v>
      </c>
      <c r="F1192" s="309">
        <v>16.699999999999999</v>
      </c>
      <c r="G1192" s="40"/>
      <c r="H1192" s="46"/>
    </row>
    <row r="1193" s="2" customFormat="1" ht="16.8" customHeight="1">
      <c r="A1193" s="40"/>
      <c r="B1193" s="46"/>
      <c r="C1193" s="310" t="s">
        <v>19</v>
      </c>
      <c r="D1193" s="310" t="s">
        <v>3459</v>
      </c>
      <c r="E1193" s="19" t="s">
        <v>19</v>
      </c>
      <c r="F1193" s="311">
        <v>0</v>
      </c>
      <c r="G1193" s="40"/>
      <c r="H1193" s="46"/>
    </row>
    <row r="1194" s="2" customFormat="1" ht="16.8" customHeight="1">
      <c r="A1194" s="40"/>
      <c r="B1194" s="46"/>
      <c r="C1194" s="310" t="s">
        <v>19</v>
      </c>
      <c r="D1194" s="310" t="s">
        <v>3148</v>
      </c>
      <c r="E1194" s="19" t="s">
        <v>19</v>
      </c>
      <c r="F1194" s="311">
        <v>16.699999999999999</v>
      </c>
      <c r="G1194" s="40"/>
      <c r="H1194" s="46"/>
    </row>
    <row r="1195" s="2" customFormat="1" ht="16.8" customHeight="1">
      <c r="A1195" s="40"/>
      <c r="B1195" s="46"/>
      <c r="C1195" s="310" t="s">
        <v>3146</v>
      </c>
      <c r="D1195" s="310" t="s">
        <v>236</v>
      </c>
      <c r="E1195" s="19" t="s">
        <v>19</v>
      </c>
      <c r="F1195" s="311">
        <v>16.699999999999999</v>
      </c>
      <c r="G1195" s="40"/>
      <c r="H1195" s="46"/>
    </row>
    <row r="1196" s="2" customFormat="1" ht="16.8" customHeight="1">
      <c r="A1196" s="40"/>
      <c r="B1196" s="46"/>
      <c r="C1196" s="312" t="s">
        <v>3697</v>
      </c>
      <c r="D1196" s="40"/>
      <c r="E1196" s="40"/>
      <c r="F1196" s="40"/>
      <c r="G1196" s="40"/>
      <c r="H1196" s="46"/>
    </row>
    <row r="1197" s="2" customFormat="1" ht="16.8" customHeight="1">
      <c r="A1197" s="40"/>
      <c r="B1197" s="46"/>
      <c r="C1197" s="310" t="s">
        <v>3454</v>
      </c>
      <c r="D1197" s="310" t="s">
        <v>3455</v>
      </c>
      <c r="E1197" s="19" t="s">
        <v>158</v>
      </c>
      <c r="F1197" s="311">
        <v>16.699999999999999</v>
      </c>
      <c r="G1197" s="40"/>
      <c r="H1197" s="46"/>
    </row>
    <row r="1198" s="2" customFormat="1" ht="16.8" customHeight="1">
      <c r="A1198" s="40"/>
      <c r="B1198" s="46"/>
      <c r="C1198" s="310" t="s">
        <v>3460</v>
      </c>
      <c r="D1198" s="310" t="s">
        <v>3461</v>
      </c>
      <c r="E1198" s="19" t="s">
        <v>158</v>
      </c>
      <c r="F1198" s="311">
        <v>16.867000000000001</v>
      </c>
      <c r="G1198" s="40"/>
      <c r="H1198" s="46"/>
    </row>
    <row r="1199" s="2" customFormat="1" ht="16.8" customHeight="1">
      <c r="A1199" s="40"/>
      <c r="B1199" s="46"/>
      <c r="C1199" s="306" t="s">
        <v>3157</v>
      </c>
      <c r="D1199" s="307" t="s">
        <v>3157</v>
      </c>
      <c r="E1199" s="308" t="s">
        <v>148</v>
      </c>
      <c r="F1199" s="309">
        <v>3.637</v>
      </c>
      <c r="G1199" s="40"/>
      <c r="H1199" s="46"/>
    </row>
    <row r="1200" s="2" customFormat="1" ht="16.8" customHeight="1">
      <c r="A1200" s="40"/>
      <c r="B1200" s="46"/>
      <c r="C1200" s="310" t="s">
        <v>19</v>
      </c>
      <c r="D1200" s="310" t="s">
        <v>3290</v>
      </c>
      <c r="E1200" s="19" t="s">
        <v>19</v>
      </c>
      <c r="F1200" s="311">
        <v>3.637</v>
      </c>
      <c r="G1200" s="40"/>
      <c r="H1200" s="46"/>
    </row>
    <row r="1201" s="2" customFormat="1" ht="16.8" customHeight="1">
      <c r="A1201" s="40"/>
      <c r="B1201" s="46"/>
      <c r="C1201" s="310" t="s">
        <v>3157</v>
      </c>
      <c r="D1201" s="310" t="s">
        <v>236</v>
      </c>
      <c r="E1201" s="19" t="s">
        <v>19</v>
      </c>
      <c r="F1201" s="311">
        <v>3.637</v>
      </c>
      <c r="G1201" s="40"/>
      <c r="H1201" s="46"/>
    </row>
    <row r="1202" s="2" customFormat="1" ht="16.8" customHeight="1">
      <c r="A1202" s="40"/>
      <c r="B1202" s="46"/>
      <c r="C1202" s="312" t="s">
        <v>3697</v>
      </c>
      <c r="D1202" s="40"/>
      <c r="E1202" s="40"/>
      <c r="F1202" s="40"/>
      <c r="G1202" s="40"/>
      <c r="H1202" s="46"/>
    </row>
    <row r="1203" s="2" customFormat="1" ht="16.8" customHeight="1">
      <c r="A1203" s="40"/>
      <c r="B1203" s="46"/>
      <c r="C1203" s="310" t="s">
        <v>3285</v>
      </c>
      <c r="D1203" s="310" t="s">
        <v>3286</v>
      </c>
      <c r="E1203" s="19" t="s">
        <v>148</v>
      </c>
      <c r="F1203" s="311">
        <v>3.637</v>
      </c>
      <c r="G1203" s="40"/>
      <c r="H1203" s="46"/>
    </row>
    <row r="1204" s="2" customFormat="1" ht="16.8" customHeight="1">
      <c r="A1204" s="40"/>
      <c r="B1204" s="46"/>
      <c r="C1204" s="310" t="s">
        <v>3291</v>
      </c>
      <c r="D1204" s="310" t="s">
        <v>3292</v>
      </c>
      <c r="E1204" s="19" t="s">
        <v>148</v>
      </c>
      <c r="F1204" s="311">
        <v>3.637</v>
      </c>
      <c r="G1204" s="40"/>
      <c r="H1204" s="46"/>
    </row>
    <row r="1205" s="2" customFormat="1" ht="16.8" customHeight="1">
      <c r="A1205" s="40"/>
      <c r="B1205" s="46"/>
      <c r="C1205" s="306" t="s">
        <v>3162</v>
      </c>
      <c r="D1205" s="307" t="s">
        <v>3162</v>
      </c>
      <c r="E1205" s="308" t="s">
        <v>148</v>
      </c>
      <c r="F1205" s="309">
        <v>49.143999999999998</v>
      </c>
      <c r="G1205" s="40"/>
      <c r="H1205" s="46"/>
    </row>
    <row r="1206" s="2" customFormat="1" ht="16.8" customHeight="1">
      <c r="A1206" s="40"/>
      <c r="B1206" s="46"/>
      <c r="C1206" s="310" t="s">
        <v>19</v>
      </c>
      <c r="D1206" s="310" t="s">
        <v>3186</v>
      </c>
      <c r="E1206" s="19" t="s">
        <v>19</v>
      </c>
      <c r="F1206" s="311">
        <v>0</v>
      </c>
      <c r="G1206" s="40"/>
      <c r="H1206" s="46"/>
    </row>
    <row r="1207" s="2" customFormat="1" ht="16.8" customHeight="1">
      <c r="A1207" s="40"/>
      <c r="B1207" s="46"/>
      <c r="C1207" s="310" t="s">
        <v>3162</v>
      </c>
      <c r="D1207" s="310" t="s">
        <v>3187</v>
      </c>
      <c r="E1207" s="19" t="s">
        <v>19</v>
      </c>
      <c r="F1207" s="311">
        <v>49.143999999999998</v>
      </c>
      <c r="G1207" s="40"/>
      <c r="H1207" s="46"/>
    </row>
    <row r="1208" s="2" customFormat="1" ht="16.8" customHeight="1">
      <c r="A1208" s="40"/>
      <c r="B1208" s="46"/>
      <c r="C1208" s="312" t="s">
        <v>3697</v>
      </c>
      <c r="D1208" s="40"/>
      <c r="E1208" s="40"/>
      <c r="F1208" s="40"/>
      <c r="G1208" s="40"/>
      <c r="H1208" s="46"/>
    </row>
    <row r="1209" s="2" customFormat="1" ht="16.8" customHeight="1">
      <c r="A1209" s="40"/>
      <c r="B1209" s="46"/>
      <c r="C1209" s="310" t="s">
        <v>3181</v>
      </c>
      <c r="D1209" s="310" t="s">
        <v>3182</v>
      </c>
      <c r="E1209" s="19" t="s">
        <v>148</v>
      </c>
      <c r="F1209" s="311">
        <v>49.143999999999998</v>
      </c>
      <c r="G1209" s="40"/>
      <c r="H1209" s="46"/>
    </row>
    <row r="1210" s="2" customFormat="1" ht="16.8" customHeight="1">
      <c r="A1210" s="40"/>
      <c r="B1210" s="46"/>
      <c r="C1210" s="310" t="s">
        <v>318</v>
      </c>
      <c r="D1210" s="310" t="s">
        <v>319</v>
      </c>
      <c r="E1210" s="19" t="s">
        <v>148</v>
      </c>
      <c r="F1210" s="311">
        <v>49.771000000000001</v>
      </c>
      <c r="G1210" s="40"/>
      <c r="H1210" s="46"/>
    </row>
    <row r="1211" s="2" customFormat="1" ht="16.8" customHeight="1">
      <c r="A1211" s="40"/>
      <c r="B1211" s="46"/>
      <c r="C1211" s="306" t="s">
        <v>3149</v>
      </c>
      <c r="D1211" s="307" t="s">
        <v>190</v>
      </c>
      <c r="E1211" s="308" t="s">
        <v>148</v>
      </c>
      <c r="F1211" s="309">
        <v>7.3179999999999996</v>
      </c>
      <c r="G1211" s="40"/>
      <c r="H1211" s="46"/>
    </row>
    <row r="1212" s="2" customFormat="1" ht="16.8" customHeight="1">
      <c r="A1212" s="40"/>
      <c r="B1212" s="46"/>
      <c r="C1212" s="310" t="s">
        <v>19</v>
      </c>
      <c r="D1212" s="310" t="s">
        <v>3229</v>
      </c>
      <c r="E1212" s="19" t="s">
        <v>19</v>
      </c>
      <c r="F1212" s="311">
        <v>0</v>
      </c>
      <c r="G1212" s="40"/>
      <c r="H1212" s="46"/>
    </row>
    <row r="1213" s="2" customFormat="1" ht="16.8" customHeight="1">
      <c r="A1213" s="40"/>
      <c r="B1213" s="46"/>
      <c r="C1213" s="310" t="s">
        <v>19</v>
      </c>
      <c r="D1213" s="310" t="s">
        <v>3230</v>
      </c>
      <c r="E1213" s="19" t="s">
        <v>19</v>
      </c>
      <c r="F1213" s="311">
        <v>0</v>
      </c>
      <c r="G1213" s="40"/>
      <c r="H1213" s="46"/>
    </row>
    <row r="1214" s="2" customFormat="1" ht="16.8" customHeight="1">
      <c r="A1214" s="40"/>
      <c r="B1214" s="46"/>
      <c r="C1214" s="310" t="s">
        <v>19</v>
      </c>
      <c r="D1214" s="310" t="s">
        <v>3231</v>
      </c>
      <c r="E1214" s="19" t="s">
        <v>19</v>
      </c>
      <c r="F1214" s="311">
        <v>9.2579999999999991</v>
      </c>
      <c r="G1214" s="40"/>
      <c r="H1214" s="46"/>
    </row>
    <row r="1215" s="2" customFormat="1" ht="16.8" customHeight="1">
      <c r="A1215" s="40"/>
      <c r="B1215" s="46"/>
      <c r="C1215" s="310" t="s">
        <v>19</v>
      </c>
      <c r="D1215" s="310" t="s">
        <v>3232</v>
      </c>
      <c r="E1215" s="19" t="s">
        <v>19</v>
      </c>
      <c r="F1215" s="311">
        <v>-0.34599999999999997</v>
      </c>
      <c r="G1215" s="40"/>
      <c r="H1215" s="46"/>
    </row>
    <row r="1216" s="2" customFormat="1" ht="16.8" customHeight="1">
      <c r="A1216" s="40"/>
      <c r="B1216" s="46"/>
      <c r="C1216" s="310" t="s">
        <v>19</v>
      </c>
      <c r="D1216" s="310" t="s">
        <v>3233</v>
      </c>
      <c r="E1216" s="19" t="s">
        <v>19</v>
      </c>
      <c r="F1216" s="311">
        <v>-0.61799999999999999</v>
      </c>
      <c r="G1216" s="40"/>
      <c r="H1216" s="46"/>
    </row>
    <row r="1217" s="2" customFormat="1" ht="16.8" customHeight="1">
      <c r="A1217" s="40"/>
      <c r="B1217" s="46"/>
      <c r="C1217" s="310" t="s">
        <v>19</v>
      </c>
      <c r="D1217" s="310" t="s">
        <v>3234</v>
      </c>
      <c r="E1217" s="19" t="s">
        <v>19</v>
      </c>
      <c r="F1217" s="311">
        <v>-0.97599999999999998</v>
      </c>
      <c r="G1217" s="40"/>
      <c r="H1217" s="46"/>
    </row>
    <row r="1218" s="2" customFormat="1" ht="16.8" customHeight="1">
      <c r="A1218" s="40"/>
      <c r="B1218" s="46"/>
      <c r="C1218" s="310" t="s">
        <v>3149</v>
      </c>
      <c r="D1218" s="310" t="s">
        <v>236</v>
      </c>
      <c r="E1218" s="19" t="s">
        <v>19</v>
      </c>
      <c r="F1218" s="311">
        <v>7.3179999999999996</v>
      </c>
      <c r="G1218" s="40"/>
      <c r="H1218" s="46"/>
    </row>
    <row r="1219" s="2" customFormat="1" ht="16.8" customHeight="1">
      <c r="A1219" s="40"/>
      <c r="B1219" s="46"/>
      <c r="C1219" s="312" t="s">
        <v>3697</v>
      </c>
      <c r="D1219" s="40"/>
      <c r="E1219" s="40"/>
      <c r="F1219" s="40"/>
      <c r="G1219" s="40"/>
      <c r="H1219" s="46"/>
    </row>
    <row r="1220" s="2" customFormat="1" ht="16.8" customHeight="1">
      <c r="A1220" s="40"/>
      <c r="B1220" s="46"/>
      <c r="C1220" s="310" t="s">
        <v>355</v>
      </c>
      <c r="D1220" s="310" t="s">
        <v>356</v>
      </c>
      <c r="E1220" s="19" t="s">
        <v>148</v>
      </c>
      <c r="F1220" s="311">
        <v>7.3179999999999996</v>
      </c>
      <c r="G1220" s="40"/>
      <c r="H1220" s="46"/>
    </row>
    <row r="1221" s="2" customFormat="1" ht="16.8" customHeight="1">
      <c r="A1221" s="40"/>
      <c r="B1221" s="46"/>
      <c r="C1221" s="310" t="s">
        <v>310</v>
      </c>
      <c r="D1221" s="310" t="s">
        <v>311</v>
      </c>
      <c r="E1221" s="19" t="s">
        <v>148</v>
      </c>
      <c r="F1221" s="311">
        <v>95.549999999999997</v>
      </c>
      <c r="G1221" s="40"/>
      <c r="H1221" s="46"/>
    </row>
    <row r="1222" s="2" customFormat="1" ht="16.8" customHeight="1">
      <c r="A1222" s="40"/>
      <c r="B1222" s="46"/>
      <c r="C1222" s="310" t="s">
        <v>318</v>
      </c>
      <c r="D1222" s="310" t="s">
        <v>319</v>
      </c>
      <c r="E1222" s="19" t="s">
        <v>148</v>
      </c>
      <c r="F1222" s="311">
        <v>49.771000000000001</v>
      </c>
      <c r="G1222" s="40"/>
      <c r="H1222" s="46"/>
    </row>
    <row r="1223" s="2" customFormat="1" ht="16.8" customHeight="1">
      <c r="A1223" s="40"/>
      <c r="B1223" s="46"/>
      <c r="C1223" s="306" t="s">
        <v>190</v>
      </c>
      <c r="D1223" s="307" t="s">
        <v>190</v>
      </c>
      <c r="E1223" s="308" t="s">
        <v>148</v>
      </c>
      <c r="F1223" s="309">
        <v>695.44500000000005</v>
      </c>
      <c r="G1223" s="40"/>
      <c r="H1223" s="46"/>
    </row>
    <row r="1224" s="2" customFormat="1" ht="16.8" customHeight="1">
      <c r="A1224" s="40"/>
      <c r="B1224" s="46"/>
      <c r="C1224" s="306" t="s">
        <v>3132</v>
      </c>
      <c r="D1224" s="307" t="s">
        <v>3132</v>
      </c>
      <c r="E1224" s="308" t="s">
        <v>148</v>
      </c>
      <c r="F1224" s="309">
        <v>62.731000000000002</v>
      </c>
      <c r="G1224" s="40"/>
      <c r="H1224" s="46"/>
    </row>
    <row r="1225" s="2" customFormat="1" ht="16.8" customHeight="1">
      <c r="A1225" s="40"/>
      <c r="B1225" s="46"/>
      <c r="C1225" s="310" t="s">
        <v>19</v>
      </c>
      <c r="D1225" s="310" t="s">
        <v>3169</v>
      </c>
      <c r="E1225" s="19" t="s">
        <v>19</v>
      </c>
      <c r="F1225" s="311">
        <v>0</v>
      </c>
      <c r="G1225" s="40"/>
      <c r="H1225" s="46"/>
    </row>
    <row r="1226" s="2" customFormat="1" ht="16.8" customHeight="1">
      <c r="A1226" s="40"/>
      <c r="B1226" s="46"/>
      <c r="C1226" s="310" t="s">
        <v>19</v>
      </c>
      <c r="D1226" s="310" t="s">
        <v>408</v>
      </c>
      <c r="E1226" s="19" t="s">
        <v>19</v>
      </c>
      <c r="F1226" s="311">
        <v>0</v>
      </c>
      <c r="G1226" s="40"/>
      <c r="H1226" s="46"/>
    </row>
    <row r="1227" s="2" customFormat="1" ht="16.8" customHeight="1">
      <c r="A1227" s="40"/>
      <c r="B1227" s="46"/>
      <c r="C1227" s="310" t="s">
        <v>19</v>
      </c>
      <c r="D1227" s="310" t="s">
        <v>3212</v>
      </c>
      <c r="E1227" s="19" t="s">
        <v>19</v>
      </c>
      <c r="F1227" s="311">
        <v>2.6859999999999999</v>
      </c>
      <c r="G1227" s="40"/>
      <c r="H1227" s="46"/>
    </row>
    <row r="1228" s="2" customFormat="1" ht="16.8" customHeight="1">
      <c r="A1228" s="40"/>
      <c r="B1228" s="46"/>
      <c r="C1228" s="310" t="s">
        <v>19</v>
      </c>
      <c r="D1228" s="310" t="s">
        <v>3213</v>
      </c>
      <c r="E1228" s="19" t="s">
        <v>19</v>
      </c>
      <c r="F1228" s="311">
        <v>12.815</v>
      </c>
      <c r="G1228" s="40"/>
      <c r="H1228" s="46"/>
    </row>
    <row r="1229" s="2" customFormat="1" ht="16.8" customHeight="1">
      <c r="A1229" s="40"/>
      <c r="B1229" s="46"/>
      <c r="C1229" s="310" t="s">
        <v>19</v>
      </c>
      <c r="D1229" s="310" t="s">
        <v>3172</v>
      </c>
      <c r="E1229" s="19" t="s">
        <v>19</v>
      </c>
      <c r="F1229" s="311">
        <v>0</v>
      </c>
      <c r="G1229" s="40"/>
      <c r="H1229" s="46"/>
    </row>
    <row r="1230" s="2" customFormat="1" ht="16.8" customHeight="1">
      <c r="A1230" s="40"/>
      <c r="B1230" s="46"/>
      <c r="C1230" s="310" t="s">
        <v>19</v>
      </c>
      <c r="D1230" s="310" t="s">
        <v>3214</v>
      </c>
      <c r="E1230" s="19" t="s">
        <v>19</v>
      </c>
      <c r="F1230" s="311">
        <v>0.191</v>
      </c>
      <c r="G1230" s="40"/>
      <c r="H1230" s="46"/>
    </row>
    <row r="1231" s="2" customFormat="1" ht="16.8" customHeight="1">
      <c r="A1231" s="40"/>
      <c r="B1231" s="46"/>
      <c r="C1231" s="310" t="s">
        <v>19</v>
      </c>
      <c r="D1231" s="310" t="s">
        <v>3215</v>
      </c>
      <c r="E1231" s="19" t="s">
        <v>19</v>
      </c>
      <c r="F1231" s="311">
        <v>0</v>
      </c>
      <c r="G1231" s="40"/>
      <c r="H1231" s="46"/>
    </row>
    <row r="1232" s="2" customFormat="1" ht="16.8" customHeight="1">
      <c r="A1232" s="40"/>
      <c r="B1232" s="46"/>
      <c r="C1232" s="310" t="s">
        <v>19</v>
      </c>
      <c r="D1232" s="310" t="s">
        <v>3216</v>
      </c>
      <c r="E1232" s="19" t="s">
        <v>19</v>
      </c>
      <c r="F1232" s="311">
        <v>4.8780000000000001</v>
      </c>
      <c r="G1232" s="40"/>
      <c r="H1232" s="46"/>
    </row>
    <row r="1233" s="2" customFormat="1" ht="16.8" customHeight="1">
      <c r="A1233" s="40"/>
      <c r="B1233" s="46"/>
      <c r="C1233" s="310" t="s">
        <v>19</v>
      </c>
      <c r="D1233" s="310" t="s">
        <v>3217</v>
      </c>
      <c r="E1233" s="19" t="s">
        <v>19</v>
      </c>
      <c r="F1233" s="311">
        <v>0</v>
      </c>
      <c r="G1233" s="40"/>
      <c r="H1233" s="46"/>
    </row>
    <row r="1234" s="2" customFormat="1" ht="16.8" customHeight="1">
      <c r="A1234" s="40"/>
      <c r="B1234" s="46"/>
      <c r="C1234" s="310" t="s">
        <v>19</v>
      </c>
      <c r="D1234" s="310" t="s">
        <v>3218</v>
      </c>
      <c r="E1234" s="19" t="s">
        <v>19</v>
      </c>
      <c r="F1234" s="311">
        <v>42.161000000000001</v>
      </c>
      <c r="G1234" s="40"/>
      <c r="H1234" s="46"/>
    </row>
    <row r="1235" s="2" customFormat="1" ht="16.8" customHeight="1">
      <c r="A1235" s="40"/>
      <c r="B1235" s="46"/>
      <c r="C1235" s="310" t="s">
        <v>3132</v>
      </c>
      <c r="D1235" s="310" t="s">
        <v>236</v>
      </c>
      <c r="E1235" s="19" t="s">
        <v>19</v>
      </c>
      <c r="F1235" s="311">
        <v>62.731000000000002</v>
      </c>
      <c r="G1235" s="40"/>
      <c r="H1235" s="46"/>
    </row>
    <row r="1236" s="2" customFormat="1" ht="16.8" customHeight="1">
      <c r="A1236" s="40"/>
      <c r="B1236" s="46"/>
      <c r="C1236" s="312" t="s">
        <v>3697</v>
      </c>
      <c r="D1236" s="40"/>
      <c r="E1236" s="40"/>
      <c r="F1236" s="40"/>
      <c r="G1236" s="40"/>
      <c r="H1236" s="46"/>
    </row>
    <row r="1237" s="2" customFormat="1" ht="16.8" customHeight="1">
      <c r="A1237" s="40"/>
      <c r="B1237" s="46"/>
      <c r="C1237" s="310" t="s">
        <v>2939</v>
      </c>
      <c r="D1237" s="310" t="s">
        <v>2940</v>
      </c>
      <c r="E1237" s="19" t="s">
        <v>148</v>
      </c>
      <c r="F1237" s="311">
        <v>62.731000000000002</v>
      </c>
      <c r="G1237" s="40"/>
      <c r="H1237" s="46"/>
    </row>
    <row r="1238" s="2" customFormat="1" ht="16.8" customHeight="1">
      <c r="A1238" s="40"/>
      <c r="B1238" s="46"/>
      <c r="C1238" s="310" t="s">
        <v>310</v>
      </c>
      <c r="D1238" s="310" t="s">
        <v>311</v>
      </c>
      <c r="E1238" s="19" t="s">
        <v>148</v>
      </c>
      <c r="F1238" s="311">
        <v>95.549999999999997</v>
      </c>
      <c r="G1238" s="40"/>
      <c r="H1238" s="46"/>
    </row>
    <row r="1239" s="2" customFormat="1" ht="16.8" customHeight="1">
      <c r="A1239" s="40"/>
      <c r="B1239" s="46"/>
      <c r="C1239" s="310" t="s">
        <v>318</v>
      </c>
      <c r="D1239" s="310" t="s">
        <v>319</v>
      </c>
      <c r="E1239" s="19" t="s">
        <v>148</v>
      </c>
      <c r="F1239" s="311">
        <v>49.771000000000001</v>
      </c>
      <c r="G1239" s="40"/>
      <c r="H1239" s="46"/>
    </row>
    <row r="1240" s="2" customFormat="1" ht="16.8" customHeight="1">
      <c r="A1240" s="40"/>
      <c r="B1240" s="46"/>
      <c r="C1240" s="310" t="s">
        <v>335</v>
      </c>
      <c r="D1240" s="310" t="s">
        <v>336</v>
      </c>
      <c r="E1240" s="19" t="s">
        <v>148</v>
      </c>
      <c r="F1240" s="311">
        <v>31.366</v>
      </c>
      <c r="G1240" s="40"/>
      <c r="H1240" s="46"/>
    </row>
    <row r="1241" s="2" customFormat="1" ht="16.8" customHeight="1">
      <c r="A1241" s="40"/>
      <c r="B1241" s="46"/>
      <c r="C1241" s="310" t="s">
        <v>349</v>
      </c>
      <c r="D1241" s="310" t="s">
        <v>350</v>
      </c>
      <c r="E1241" s="19" t="s">
        <v>148</v>
      </c>
      <c r="F1241" s="311">
        <v>31.366</v>
      </c>
      <c r="G1241" s="40"/>
      <c r="H1241" s="46"/>
    </row>
    <row r="1242" s="2" customFormat="1" ht="16.8" customHeight="1">
      <c r="A1242" s="40"/>
      <c r="B1242" s="46"/>
      <c r="C1242" s="310" t="s">
        <v>3219</v>
      </c>
      <c r="D1242" s="310" t="s">
        <v>3220</v>
      </c>
      <c r="E1242" s="19" t="s">
        <v>182</v>
      </c>
      <c r="F1242" s="311">
        <v>56.459000000000003</v>
      </c>
      <c r="G1242" s="40"/>
      <c r="H1242" s="46"/>
    </row>
    <row r="1243" s="2" customFormat="1" ht="16.8" customHeight="1">
      <c r="A1243" s="40"/>
      <c r="B1243" s="46"/>
      <c r="C1243" s="306" t="s">
        <v>3727</v>
      </c>
      <c r="D1243" s="307" t="s">
        <v>3727</v>
      </c>
      <c r="E1243" s="308" t="s">
        <v>148</v>
      </c>
      <c r="F1243" s="309">
        <v>0</v>
      </c>
      <c r="G1243" s="40"/>
      <c r="H1243" s="46"/>
    </row>
    <row r="1244" s="2" customFormat="1" ht="16.8" customHeight="1">
      <c r="A1244" s="40"/>
      <c r="B1244" s="46"/>
      <c r="C1244" s="306" t="s">
        <v>3728</v>
      </c>
      <c r="D1244" s="307" t="s">
        <v>3728</v>
      </c>
      <c r="E1244" s="308" t="s">
        <v>148</v>
      </c>
      <c r="F1244" s="309">
        <v>0</v>
      </c>
      <c r="G1244" s="40"/>
      <c r="H1244" s="46"/>
    </row>
    <row r="1245" s="2" customFormat="1" ht="7.44" customHeight="1">
      <c r="A1245" s="40"/>
      <c r="B1245" s="169"/>
      <c r="C1245" s="170"/>
      <c r="D1245" s="170"/>
      <c r="E1245" s="170"/>
      <c r="F1245" s="170"/>
      <c r="G1245" s="170"/>
      <c r="H1245" s="46"/>
    </row>
    <row r="1246" s="2" customFormat="1">
      <c r="A1246" s="40"/>
      <c r="B1246" s="40"/>
      <c r="C1246" s="40"/>
      <c r="D1246" s="40"/>
      <c r="E1246" s="40"/>
      <c r="F1246" s="40"/>
      <c r="G1246" s="40"/>
      <c r="H1246" s="40"/>
    </row>
  </sheetData>
  <sheetProtection sheet="1" formatColumns="0" formatRows="0" objects="1" scenarios="1" spinCount="100000" saltValue="du5o6UUTD+huQuaEwyacpP05R4Ri+Lwhz/sM5hzeKYIHj3j95pphKvxd7Ltdx1jxVyvyF7zn6NFWxCwSqGC1Ww==" hashValue="2fU4gOfUGL3VRhpS3hMu4lDwIp5fzG2l5XN5w1107mDnnHUezu9j66pYXQ1KJ2nm6FvXddr8KXjm8LB3SGtjLA==" algorithmName="SHA-512" password="CC35"/>
  <mergeCells count="2">
    <mergeCell ref="D5:F5"/>
    <mergeCell ref="D6:F6"/>
  </mergeCells>
  <pageSetup paperSize="9" orientation="landscape" blackAndWhite="1" fitToHeight="100"/>
  <headerFooter>
    <oddFooter>&amp;CStrana &amp;P z &amp;N</oddFooter>
  </headerFooter>
  <drawing r:id="rId1"/>
</worksheet>
</file>

<file path=xl/worksheets/sheet2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313" customWidth="1"/>
    <col min="2" max="2" width="1.667969" style="313" customWidth="1"/>
    <col min="3" max="4" width="5" style="313" customWidth="1"/>
    <col min="5" max="5" width="11.66016" style="313" customWidth="1"/>
    <col min="6" max="6" width="9.160156" style="313" customWidth="1"/>
    <col min="7" max="7" width="5" style="313" customWidth="1"/>
    <col min="8" max="8" width="77.83203" style="313" customWidth="1"/>
    <col min="9" max="10" width="20" style="313" customWidth="1"/>
    <col min="11" max="11" width="1.667969" style="313" customWidth="1"/>
  </cols>
  <sheetData>
    <row r="1" s="1" customFormat="1" ht="37.5" customHeight="1"/>
    <row r="2" s="1" customFormat="1" ht="7.5" customHeight="1">
      <c r="B2" s="314"/>
      <c r="C2" s="315"/>
      <c r="D2" s="315"/>
      <c r="E2" s="315"/>
      <c r="F2" s="315"/>
      <c r="G2" s="315"/>
      <c r="H2" s="315"/>
      <c r="I2" s="315"/>
      <c r="J2" s="315"/>
      <c r="K2" s="316"/>
    </row>
    <row r="3" s="17" customFormat="1" ht="45" customHeight="1">
      <c r="B3" s="317"/>
      <c r="C3" s="318" t="s">
        <v>3729</v>
      </c>
      <c r="D3" s="318"/>
      <c r="E3" s="318"/>
      <c r="F3" s="318"/>
      <c r="G3" s="318"/>
      <c r="H3" s="318"/>
      <c r="I3" s="318"/>
      <c r="J3" s="318"/>
      <c r="K3" s="319"/>
    </row>
    <row r="4" s="1" customFormat="1" ht="25.5" customHeight="1">
      <c r="B4" s="320"/>
      <c r="C4" s="321" t="s">
        <v>3730</v>
      </c>
      <c r="D4" s="321"/>
      <c r="E4" s="321"/>
      <c r="F4" s="321"/>
      <c r="G4" s="321"/>
      <c r="H4" s="321"/>
      <c r="I4" s="321"/>
      <c r="J4" s="321"/>
      <c r="K4" s="322"/>
    </row>
    <row r="5" s="1" customFormat="1" ht="5.25" customHeight="1">
      <c r="B5" s="320"/>
      <c r="C5" s="323"/>
      <c r="D5" s="323"/>
      <c r="E5" s="323"/>
      <c r="F5" s="323"/>
      <c r="G5" s="323"/>
      <c r="H5" s="323"/>
      <c r="I5" s="323"/>
      <c r="J5" s="323"/>
      <c r="K5" s="322"/>
    </row>
    <row r="6" s="1" customFormat="1" ht="15" customHeight="1">
      <c r="B6" s="320"/>
      <c r="C6" s="324" t="s">
        <v>3731</v>
      </c>
      <c r="D6" s="324"/>
      <c r="E6" s="324"/>
      <c r="F6" s="324"/>
      <c r="G6" s="324"/>
      <c r="H6" s="324"/>
      <c r="I6" s="324"/>
      <c r="J6" s="324"/>
      <c r="K6" s="322"/>
    </row>
    <row r="7" s="1" customFormat="1" ht="15" customHeight="1">
      <c r="B7" s="325"/>
      <c r="C7" s="324" t="s">
        <v>3732</v>
      </c>
      <c r="D7" s="324"/>
      <c r="E7" s="324"/>
      <c r="F7" s="324"/>
      <c r="G7" s="324"/>
      <c r="H7" s="324"/>
      <c r="I7" s="324"/>
      <c r="J7" s="324"/>
      <c r="K7" s="322"/>
    </row>
    <row r="8" s="1" customFormat="1" ht="12.75" customHeight="1">
      <c r="B8" s="325"/>
      <c r="C8" s="324"/>
      <c r="D8" s="324"/>
      <c r="E8" s="324"/>
      <c r="F8" s="324"/>
      <c r="G8" s="324"/>
      <c r="H8" s="324"/>
      <c r="I8" s="324"/>
      <c r="J8" s="324"/>
      <c r="K8" s="322"/>
    </row>
    <row r="9" s="1" customFormat="1" ht="15" customHeight="1">
      <c r="B9" s="325"/>
      <c r="C9" s="324" t="s">
        <v>3733</v>
      </c>
      <c r="D9" s="324"/>
      <c r="E9" s="324"/>
      <c r="F9" s="324"/>
      <c r="G9" s="324"/>
      <c r="H9" s="324"/>
      <c r="I9" s="324"/>
      <c r="J9" s="324"/>
      <c r="K9" s="322"/>
    </row>
    <row r="10" s="1" customFormat="1" ht="15" customHeight="1">
      <c r="B10" s="325"/>
      <c r="C10" s="324"/>
      <c r="D10" s="324" t="s">
        <v>3734</v>
      </c>
      <c r="E10" s="324"/>
      <c r="F10" s="324"/>
      <c r="G10" s="324"/>
      <c r="H10" s="324"/>
      <c r="I10" s="324"/>
      <c r="J10" s="324"/>
      <c r="K10" s="322"/>
    </row>
    <row r="11" s="1" customFormat="1" ht="15" customHeight="1">
      <c r="B11" s="325"/>
      <c r="C11" s="326"/>
      <c r="D11" s="324" t="s">
        <v>3735</v>
      </c>
      <c r="E11" s="324"/>
      <c r="F11" s="324"/>
      <c r="G11" s="324"/>
      <c r="H11" s="324"/>
      <c r="I11" s="324"/>
      <c r="J11" s="324"/>
      <c r="K11" s="322"/>
    </row>
    <row r="12" s="1" customFormat="1" ht="15" customHeight="1">
      <c r="B12" s="325"/>
      <c r="C12" s="326"/>
      <c r="D12" s="324"/>
      <c r="E12" s="324"/>
      <c r="F12" s="324"/>
      <c r="G12" s="324"/>
      <c r="H12" s="324"/>
      <c r="I12" s="324"/>
      <c r="J12" s="324"/>
      <c r="K12" s="322"/>
    </row>
    <row r="13" s="1" customFormat="1" ht="15" customHeight="1">
      <c r="B13" s="325"/>
      <c r="C13" s="326"/>
      <c r="D13" s="327" t="s">
        <v>3736</v>
      </c>
      <c r="E13" s="324"/>
      <c r="F13" s="324"/>
      <c r="G13" s="324"/>
      <c r="H13" s="324"/>
      <c r="I13" s="324"/>
      <c r="J13" s="324"/>
      <c r="K13" s="322"/>
    </row>
    <row r="14" s="1" customFormat="1" ht="12.75" customHeight="1">
      <c r="B14" s="325"/>
      <c r="C14" s="326"/>
      <c r="D14" s="326"/>
      <c r="E14" s="326"/>
      <c r="F14" s="326"/>
      <c r="G14" s="326"/>
      <c r="H14" s="326"/>
      <c r="I14" s="326"/>
      <c r="J14" s="326"/>
      <c r="K14" s="322"/>
    </row>
    <row r="15" s="1" customFormat="1" ht="15" customHeight="1">
      <c r="B15" s="325"/>
      <c r="C15" s="326"/>
      <c r="D15" s="324" t="s">
        <v>3737</v>
      </c>
      <c r="E15" s="324"/>
      <c r="F15" s="324"/>
      <c r="G15" s="324"/>
      <c r="H15" s="324"/>
      <c r="I15" s="324"/>
      <c r="J15" s="324"/>
      <c r="K15" s="322"/>
    </row>
    <row r="16" s="1" customFormat="1" ht="15" customHeight="1">
      <c r="B16" s="325"/>
      <c r="C16" s="326"/>
      <c r="D16" s="324" t="s">
        <v>3738</v>
      </c>
      <c r="E16" s="324"/>
      <c r="F16" s="324"/>
      <c r="G16" s="324"/>
      <c r="H16" s="324"/>
      <c r="I16" s="324"/>
      <c r="J16" s="324"/>
      <c r="K16" s="322"/>
    </row>
    <row r="17" s="1" customFormat="1" ht="15" customHeight="1">
      <c r="B17" s="325"/>
      <c r="C17" s="326"/>
      <c r="D17" s="324" t="s">
        <v>3739</v>
      </c>
      <c r="E17" s="324"/>
      <c r="F17" s="324"/>
      <c r="G17" s="324"/>
      <c r="H17" s="324"/>
      <c r="I17" s="324"/>
      <c r="J17" s="324"/>
      <c r="K17" s="322"/>
    </row>
    <row r="18" s="1" customFormat="1" ht="15" customHeight="1">
      <c r="B18" s="325"/>
      <c r="C18" s="326"/>
      <c r="D18" s="326"/>
      <c r="E18" s="328" t="s">
        <v>83</v>
      </c>
      <c r="F18" s="324" t="s">
        <v>3740</v>
      </c>
      <c r="G18" s="324"/>
      <c r="H18" s="324"/>
      <c r="I18" s="324"/>
      <c r="J18" s="324"/>
      <c r="K18" s="322"/>
    </row>
    <row r="19" s="1" customFormat="1" ht="15" customHeight="1">
      <c r="B19" s="325"/>
      <c r="C19" s="326"/>
      <c r="D19" s="326"/>
      <c r="E19" s="328" t="s">
        <v>3741</v>
      </c>
      <c r="F19" s="324" t="s">
        <v>3742</v>
      </c>
      <c r="G19" s="324"/>
      <c r="H19" s="324"/>
      <c r="I19" s="324"/>
      <c r="J19" s="324"/>
      <c r="K19" s="322"/>
    </row>
    <row r="20" s="1" customFormat="1" ht="15" customHeight="1">
      <c r="B20" s="325"/>
      <c r="C20" s="326"/>
      <c r="D20" s="326"/>
      <c r="E20" s="328" t="s">
        <v>3743</v>
      </c>
      <c r="F20" s="324" t="s">
        <v>3744</v>
      </c>
      <c r="G20" s="324"/>
      <c r="H20" s="324"/>
      <c r="I20" s="324"/>
      <c r="J20" s="324"/>
      <c r="K20" s="322"/>
    </row>
    <row r="21" s="1" customFormat="1" ht="15" customHeight="1">
      <c r="B21" s="325"/>
      <c r="C21" s="326"/>
      <c r="D21" s="326"/>
      <c r="E21" s="328" t="s">
        <v>143</v>
      </c>
      <c r="F21" s="324" t="s">
        <v>144</v>
      </c>
      <c r="G21" s="324"/>
      <c r="H21" s="324"/>
      <c r="I21" s="324"/>
      <c r="J21" s="324"/>
      <c r="K21" s="322"/>
    </row>
    <row r="22" s="1" customFormat="1" ht="15" customHeight="1">
      <c r="B22" s="325"/>
      <c r="C22" s="326"/>
      <c r="D22" s="326"/>
      <c r="E22" s="328" t="s">
        <v>1011</v>
      </c>
      <c r="F22" s="324" t="s">
        <v>904</v>
      </c>
      <c r="G22" s="324"/>
      <c r="H22" s="324"/>
      <c r="I22" s="324"/>
      <c r="J22" s="324"/>
      <c r="K22" s="322"/>
    </row>
    <row r="23" s="1" customFormat="1" ht="15" customHeight="1">
      <c r="B23" s="325"/>
      <c r="C23" s="326"/>
      <c r="D23" s="326"/>
      <c r="E23" s="328" t="s">
        <v>95</v>
      </c>
      <c r="F23" s="324" t="s">
        <v>3745</v>
      </c>
      <c r="G23" s="324"/>
      <c r="H23" s="324"/>
      <c r="I23" s="324"/>
      <c r="J23" s="324"/>
      <c r="K23" s="322"/>
    </row>
    <row r="24" s="1" customFormat="1" ht="12.75" customHeight="1">
      <c r="B24" s="325"/>
      <c r="C24" s="326"/>
      <c r="D24" s="326"/>
      <c r="E24" s="326"/>
      <c r="F24" s="326"/>
      <c r="G24" s="326"/>
      <c r="H24" s="326"/>
      <c r="I24" s="326"/>
      <c r="J24" s="326"/>
      <c r="K24" s="322"/>
    </row>
    <row r="25" s="1" customFormat="1" ht="15" customHeight="1">
      <c r="B25" s="325"/>
      <c r="C25" s="324" t="s">
        <v>3746</v>
      </c>
      <c r="D25" s="324"/>
      <c r="E25" s="324"/>
      <c r="F25" s="324"/>
      <c r="G25" s="324"/>
      <c r="H25" s="324"/>
      <c r="I25" s="324"/>
      <c r="J25" s="324"/>
      <c r="K25" s="322"/>
    </row>
    <row r="26" s="1" customFormat="1" ht="15" customHeight="1">
      <c r="B26" s="325"/>
      <c r="C26" s="324" t="s">
        <v>3747</v>
      </c>
      <c r="D26" s="324"/>
      <c r="E26" s="324"/>
      <c r="F26" s="324"/>
      <c r="G26" s="324"/>
      <c r="H26" s="324"/>
      <c r="I26" s="324"/>
      <c r="J26" s="324"/>
      <c r="K26" s="322"/>
    </row>
    <row r="27" s="1" customFormat="1" ht="15" customHeight="1">
      <c r="B27" s="325"/>
      <c r="C27" s="324"/>
      <c r="D27" s="324" t="s">
        <v>3748</v>
      </c>
      <c r="E27" s="324"/>
      <c r="F27" s="324"/>
      <c r="G27" s="324"/>
      <c r="H27" s="324"/>
      <c r="I27" s="324"/>
      <c r="J27" s="324"/>
      <c r="K27" s="322"/>
    </row>
    <row r="28" s="1" customFormat="1" ht="15" customHeight="1">
      <c r="B28" s="325"/>
      <c r="C28" s="326"/>
      <c r="D28" s="324" t="s">
        <v>3749</v>
      </c>
      <c r="E28" s="324"/>
      <c r="F28" s="324"/>
      <c r="G28" s="324"/>
      <c r="H28" s="324"/>
      <c r="I28" s="324"/>
      <c r="J28" s="324"/>
      <c r="K28" s="322"/>
    </row>
    <row r="29" s="1" customFormat="1" ht="12.75" customHeight="1">
      <c r="B29" s="325"/>
      <c r="C29" s="326"/>
      <c r="D29" s="326"/>
      <c r="E29" s="326"/>
      <c r="F29" s="326"/>
      <c r="G29" s="326"/>
      <c r="H29" s="326"/>
      <c r="I29" s="326"/>
      <c r="J29" s="326"/>
      <c r="K29" s="322"/>
    </row>
    <row r="30" s="1" customFormat="1" ht="15" customHeight="1">
      <c r="B30" s="325"/>
      <c r="C30" s="326"/>
      <c r="D30" s="324" t="s">
        <v>3750</v>
      </c>
      <c r="E30" s="324"/>
      <c r="F30" s="324"/>
      <c r="G30" s="324"/>
      <c r="H30" s="324"/>
      <c r="I30" s="324"/>
      <c r="J30" s="324"/>
      <c r="K30" s="322"/>
    </row>
    <row r="31" s="1" customFormat="1" ht="15" customHeight="1">
      <c r="B31" s="325"/>
      <c r="C31" s="326"/>
      <c r="D31" s="324" t="s">
        <v>3751</v>
      </c>
      <c r="E31" s="324"/>
      <c r="F31" s="324"/>
      <c r="G31" s="324"/>
      <c r="H31" s="324"/>
      <c r="I31" s="324"/>
      <c r="J31" s="324"/>
      <c r="K31" s="322"/>
    </row>
    <row r="32" s="1" customFormat="1" ht="12.75" customHeight="1">
      <c r="B32" s="325"/>
      <c r="C32" s="326"/>
      <c r="D32" s="326"/>
      <c r="E32" s="326"/>
      <c r="F32" s="326"/>
      <c r="G32" s="326"/>
      <c r="H32" s="326"/>
      <c r="I32" s="326"/>
      <c r="J32" s="326"/>
      <c r="K32" s="322"/>
    </row>
    <row r="33" s="1" customFormat="1" ht="15" customHeight="1">
      <c r="B33" s="325"/>
      <c r="C33" s="326"/>
      <c r="D33" s="324" t="s">
        <v>3752</v>
      </c>
      <c r="E33" s="324"/>
      <c r="F33" s="324"/>
      <c r="G33" s="324"/>
      <c r="H33" s="324"/>
      <c r="I33" s="324"/>
      <c r="J33" s="324"/>
      <c r="K33" s="322"/>
    </row>
    <row r="34" s="1" customFormat="1" ht="15" customHeight="1">
      <c r="B34" s="325"/>
      <c r="C34" s="326"/>
      <c r="D34" s="324" t="s">
        <v>3753</v>
      </c>
      <c r="E34" s="324"/>
      <c r="F34" s="324"/>
      <c r="G34" s="324"/>
      <c r="H34" s="324"/>
      <c r="I34" s="324"/>
      <c r="J34" s="324"/>
      <c r="K34" s="322"/>
    </row>
    <row r="35" s="1" customFormat="1" ht="15" customHeight="1">
      <c r="B35" s="325"/>
      <c r="C35" s="326"/>
      <c r="D35" s="324" t="s">
        <v>3754</v>
      </c>
      <c r="E35" s="324"/>
      <c r="F35" s="324"/>
      <c r="G35" s="324"/>
      <c r="H35" s="324"/>
      <c r="I35" s="324"/>
      <c r="J35" s="324"/>
      <c r="K35" s="322"/>
    </row>
    <row r="36" s="1" customFormat="1" ht="15" customHeight="1">
      <c r="B36" s="325"/>
      <c r="C36" s="326"/>
      <c r="D36" s="324"/>
      <c r="E36" s="327" t="s">
        <v>205</v>
      </c>
      <c r="F36" s="324"/>
      <c r="G36" s="324" t="s">
        <v>3755</v>
      </c>
      <c r="H36" s="324"/>
      <c r="I36" s="324"/>
      <c r="J36" s="324"/>
      <c r="K36" s="322"/>
    </row>
    <row r="37" s="1" customFormat="1" ht="30.75" customHeight="1">
      <c r="B37" s="325"/>
      <c r="C37" s="326"/>
      <c r="D37" s="324"/>
      <c r="E37" s="327" t="s">
        <v>3756</v>
      </c>
      <c r="F37" s="324"/>
      <c r="G37" s="324" t="s">
        <v>3757</v>
      </c>
      <c r="H37" s="324"/>
      <c r="I37" s="324"/>
      <c r="J37" s="324"/>
      <c r="K37" s="322"/>
    </row>
    <row r="38" s="1" customFormat="1" ht="15" customHeight="1">
      <c r="B38" s="325"/>
      <c r="C38" s="326"/>
      <c r="D38" s="324"/>
      <c r="E38" s="327" t="s">
        <v>57</v>
      </c>
      <c r="F38" s="324"/>
      <c r="G38" s="324" t="s">
        <v>3758</v>
      </c>
      <c r="H38" s="324"/>
      <c r="I38" s="324"/>
      <c r="J38" s="324"/>
      <c r="K38" s="322"/>
    </row>
    <row r="39" s="1" customFormat="1" ht="15" customHeight="1">
      <c r="B39" s="325"/>
      <c r="C39" s="326"/>
      <c r="D39" s="324"/>
      <c r="E39" s="327" t="s">
        <v>58</v>
      </c>
      <c r="F39" s="324"/>
      <c r="G39" s="324" t="s">
        <v>3759</v>
      </c>
      <c r="H39" s="324"/>
      <c r="I39" s="324"/>
      <c r="J39" s="324"/>
      <c r="K39" s="322"/>
    </row>
    <row r="40" s="1" customFormat="1" ht="15" customHeight="1">
      <c r="B40" s="325"/>
      <c r="C40" s="326"/>
      <c r="D40" s="324"/>
      <c r="E40" s="327" t="s">
        <v>206</v>
      </c>
      <c r="F40" s="324"/>
      <c r="G40" s="324" t="s">
        <v>3760</v>
      </c>
      <c r="H40" s="324"/>
      <c r="I40" s="324"/>
      <c r="J40" s="324"/>
      <c r="K40" s="322"/>
    </row>
    <row r="41" s="1" customFormat="1" ht="15" customHeight="1">
      <c r="B41" s="325"/>
      <c r="C41" s="326"/>
      <c r="D41" s="324"/>
      <c r="E41" s="327" t="s">
        <v>207</v>
      </c>
      <c r="F41" s="324"/>
      <c r="G41" s="324" t="s">
        <v>3761</v>
      </c>
      <c r="H41" s="324"/>
      <c r="I41" s="324"/>
      <c r="J41" s="324"/>
      <c r="K41" s="322"/>
    </row>
    <row r="42" s="1" customFormat="1" ht="15" customHeight="1">
      <c r="B42" s="325"/>
      <c r="C42" s="326"/>
      <c r="D42" s="324"/>
      <c r="E42" s="327" t="s">
        <v>3762</v>
      </c>
      <c r="F42" s="324"/>
      <c r="G42" s="324" t="s">
        <v>3763</v>
      </c>
      <c r="H42" s="324"/>
      <c r="I42" s="324"/>
      <c r="J42" s="324"/>
      <c r="K42" s="322"/>
    </row>
    <row r="43" s="1" customFormat="1" ht="15" customHeight="1">
      <c r="B43" s="325"/>
      <c r="C43" s="326"/>
      <c r="D43" s="324"/>
      <c r="E43" s="327"/>
      <c r="F43" s="324"/>
      <c r="G43" s="324" t="s">
        <v>3764</v>
      </c>
      <c r="H43" s="324"/>
      <c r="I43" s="324"/>
      <c r="J43" s="324"/>
      <c r="K43" s="322"/>
    </row>
    <row r="44" s="1" customFormat="1" ht="15" customHeight="1">
      <c r="B44" s="325"/>
      <c r="C44" s="326"/>
      <c r="D44" s="324"/>
      <c r="E44" s="327" t="s">
        <v>3765</v>
      </c>
      <c r="F44" s="324"/>
      <c r="G44" s="324" t="s">
        <v>3766</v>
      </c>
      <c r="H44" s="324"/>
      <c r="I44" s="324"/>
      <c r="J44" s="324"/>
      <c r="K44" s="322"/>
    </row>
    <row r="45" s="1" customFormat="1" ht="15" customHeight="1">
      <c r="B45" s="325"/>
      <c r="C45" s="326"/>
      <c r="D45" s="324"/>
      <c r="E45" s="327" t="s">
        <v>209</v>
      </c>
      <c r="F45" s="324"/>
      <c r="G45" s="324" t="s">
        <v>3767</v>
      </c>
      <c r="H45" s="324"/>
      <c r="I45" s="324"/>
      <c r="J45" s="324"/>
      <c r="K45" s="322"/>
    </row>
    <row r="46" s="1" customFormat="1" ht="12.75" customHeight="1">
      <c r="B46" s="325"/>
      <c r="C46" s="326"/>
      <c r="D46" s="324"/>
      <c r="E46" s="324"/>
      <c r="F46" s="324"/>
      <c r="G46" s="324"/>
      <c r="H46" s="324"/>
      <c r="I46" s="324"/>
      <c r="J46" s="324"/>
      <c r="K46" s="322"/>
    </row>
    <row r="47" s="1" customFormat="1" ht="15" customHeight="1">
      <c r="B47" s="325"/>
      <c r="C47" s="326"/>
      <c r="D47" s="324" t="s">
        <v>3768</v>
      </c>
      <c r="E47" s="324"/>
      <c r="F47" s="324"/>
      <c r="G47" s="324"/>
      <c r="H47" s="324"/>
      <c r="I47" s="324"/>
      <c r="J47" s="324"/>
      <c r="K47" s="322"/>
    </row>
    <row r="48" s="1" customFormat="1" ht="15" customHeight="1">
      <c r="B48" s="325"/>
      <c r="C48" s="326"/>
      <c r="D48" s="326"/>
      <c r="E48" s="324" t="s">
        <v>3769</v>
      </c>
      <c r="F48" s="324"/>
      <c r="G48" s="324"/>
      <c r="H48" s="324"/>
      <c r="I48" s="324"/>
      <c r="J48" s="324"/>
      <c r="K48" s="322"/>
    </row>
    <row r="49" s="1" customFormat="1" ht="15" customHeight="1">
      <c r="B49" s="325"/>
      <c r="C49" s="326"/>
      <c r="D49" s="326"/>
      <c r="E49" s="324" t="s">
        <v>3770</v>
      </c>
      <c r="F49" s="324"/>
      <c r="G49" s="324"/>
      <c r="H49" s="324"/>
      <c r="I49" s="324"/>
      <c r="J49" s="324"/>
      <c r="K49" s="322"/>
    </row>
    <row r="50" s="1" customFormat="1" ht="15" customHeight="1">
      <c r="B50" s="325"/>
      <c r="C50" s="326"/>
      <c r="D50" s="326"/>
      <c r="E50" s="324" t="s">
        <v>3771</v>
      </c>
      <c r="F50" s="324"/>
      <c r="G50" s="324"/>
      <c r="H50" s="324"/>
      <c r="I50" s="324"/>
      <c r="J50" s="324"/>
      <c r="K50" s="322"/>
    </row>
    <row r="51" s="1" customFormat="1" ht="15" customHeight="1">
      <c r="B51" s="325"/>
      <c r="C51" s="326"/>
      <c r="D51" s="324" t="s">
        <v>3772</v>
      </c>
      <c r="E51" s="324"/>
      <c r="F51" s="324"/>
      <c r="G51" s="324"/>
      <c r="H51" s="324"/>
      <c r="I51" s="324"/>
      <c r="J51" s="324"/>
      <c r="K51" s="322"/>
    </row>
    <row r="52" s="1" customFormat="1" ht="25.5" customHeight="1">
      <c r="B52" s="320"/>
      <c r="C52" s="321" t="s">
        <v>3773</v>
      </c>
      <c r="D52" s="321"/>
      <c r="E52" s="321"/>
      <c r="F52" s="321"/>
      <c r="G52" s="321"/>
      <c r="H52" s="321"/>
      <c r="I52" s="321"/>
      <c r="J52" s="321"/>
      <c r="K52" s="322"/>
    </row>
    <row r="53" s="1" customFormat="1" ht="5.25" customHeight="1">
      <c r="B53" s="320"/>
      <c r="C53" s="323"/>
      <c r="D53" s="323"/>
      <c r="E53" s="323"/>
      <c r="F53" s="323"/>
      <c r="G53" s="323"/>
      <c r="H53" s="323"/>
      <c r="I53" s="323"/>
      <c r="J53" s="323"/>
      <c r="K53" s="322"/>
    </row>
    <row r="54" s="1" customFormat="1" ht="15" customHeight="1">
      <c r="B54" s="320"/>
      <c r="C54" s="324" t="s">
        <v>3774</v>
      </c>
      <c r="D54" s="324"/>
      <c r="E54" s="324"/>
      <c r="F54" s="324"/>
      <c r="G54" s="324"/>
      <c r="H54" s="324"/>
      <c r="I54" s="324"/>
      <c r="J54" s="324"/>
      <c r="K54" s="322"/>
    </row>
    <row r="55" s="1" customFormat="1" ht="15" customHeight="1">
      <c r="B55" s="320"/>
      <c r="C55" s="324" t="s">
        <v>3775</v>
      </c>
      <c r="D55" s="324"/>
      <c r="E55" s="324"/>
      <c r="F55" s="324"/>
      <c r="G55" s="324"/>
      <c r="H55" s="324"/>
      <c r="I55" s="324"/>
      <c r="J55" s="324"/>
      <c r="K55" s="322"/>
    </row>
    <row r="56" s="1" customFormat="1" ht="12.75" customHeight="1">
      <c r="B56" s="320"/>
      <c r="C56" s="324"/>
      <c r="D56" s="324"/>
      <c r="E56" s="324"/>
      <c r="F56" s="324"/>
      <c r="G56" s="324"/>
      <c r="H56" s="324"/>
      <c r="I56" s="324"/>
      <c r="J56" s="324"/>
      <c r="K56" s="322"/>
    </row>
    <row r="57" s="1" customFormat="1" ht="15" customHeight="1">
      <c r="B57" s="320"/>
      <c r="C57" s="324" t="s">
        <v>3776</v>
      </c>
      <c r="D57" s="324"/>
      <c r="E57" s="324"/>
      <c r="F57" s="324"/>
      <c r="G57" s="324"/>
      <c r="H57" s="324"/>
      <c r="I57" s="324"/>
      <c r="J57" s="324"/>
      <c r="K57" s="322"/>
    </row>
    <row r="58" s="1" customFormat="1" ht="15" customHeight="1">
      <c r="B58" s="320"/>
      <c r="C58" s="326"/>
      <c r="D58" s="324" t="s">
        <v>3777</v>
      </c>
      <c r="E58" s="324"/>
      <c r="F58" s="324"/>
      <c r="G58" s="324"/>
      <c r="H58" s="324"/>
      <c r="I58" s="324"/>
      <c r="J58" s="324"/>
      <c r="K58" s="322"/>
    </row>
    <row r="59" s="1" customFormat="1" ht="15" customHeight="1">
      <c r="B59" s="320"/>
      <c r="C59" s="326"/>
      <c r="D59" s="324" t="s">
        <v>3778</v>
      </c>
      <c r="E59" s="324"/>
      <c r="F59" s="324"/>
      <c r="G59" s="324"/>
      <c r="H59" s="324"/>
      <c r="I59" s="324"/>
      <c r="J59" s="324"/>
      <c r="K59" s="322"/>
    </row>
    <row r="60" s="1" customFormat="1" ht="15" customHeight="1">
      <c r="B60" s="320"/>
      <c r="C60" s="326"/>
      <c r="D60" s="324" t="s">
        <v>3779</v>
      </c>
      <c r="E60" s="324"/>
      <c r="F60" s="324"/>
      <c r="G60" s="324"/>
      <c r="H60" s="324"/>
      <c r="I60" s="324"/>
      <c r="J60" s="324"/>
      <c r="K60" s="322"/>
    </row>
    <row r="61" s="1" customFormat="1" ht="15" customHeight="1">
      <c r="B61" s="320"/>
      <c r="C61" s="326"/>
      <c r="D61" s="324" t="s">
        <v>3780</v>
      </c>
      <c r="E61" s="324"/>
      <c r="F61" s="324"/>
      <c r="G61" s="324"/>
      <c r="H61" s="324"/>
      <c r="I61" s="324"/>
      <c r="J61" s="324"/>
      <c r="K61" s="322"/>
    </row>
    <row r="62" s="1" customFormat="1" ht="15" customHeight="1">
      <c r="B62" s="320"/>
      <c r="C62" s="326"/>
      <c r="D62" s="329" t="s">
        <v>3781</v>
      </c>
      <c r="E62" s="329"/>
      <c r="F62" s="329"/>
      <c r="G62" s="329"/>
      <c r="H62" s="329"/>
      <c r="I62" s="329"/>
      <c r="J62" s="329"/>
      <c r="K62" s="322"/>
    </row>
    <row r="63" s="1" customFormat="1" ht="15" customHeight="1">
      <c r="B63" s="320"/>
      <c r="C63" s="326"/>
      <c r="D63" s="324" t="s">
        <v>3782</v>
      </c>
      <c r="E63" s="324"/>
      <c r="F63" s="324"/>
      <c r="G63" s="324"/>
      <c r="H63" s="324"/>
      <c r="I63" s="324"/>
      <c r="J63" s="324"/>
      <c r="K63" s="322"/>
    </row>
    <row r="64" s="1" customFormat="1" ht="12.75" customHeight="1">
      <c r="B64" s="320"/>
      <c r="C64" s="326"/>
      <c r="D64" s="326"/>
      <c r="E64" s="330"/>
      <c r="F64" s="326"/>
      <c r="G64" s="326"/>
      <c r="H64" s="326"/>
      <c r="I64" s="326"/>
      <c r="J64" s="326"/>
      <c r="K64" s="322"/>
    </row>
    <row r="65" s="1" customFormat="1" ht="15" customHeight="1">
      <c r="B65" s="320"/>
      <c r="C65" s="326"/>
      <c r="D65" s="324" t="s">
        <v>3783</v>
      </c>
      <c r="E65" s="324"/>
      <c r="F65" s="324"/>
      <c r="G65" s="324"/>
      <c r="H65" s="324"/>
      <c r="I65" s="324"/>
      <c r="J65" s="324"/>
      <c r="K65" s="322"/>
    </row>
    <row r="66" s="1" customFormat="1" ht="15" customHeight="1">
      <c r="B66" s="320"/>
      <c r="C66" s="326"/>
      <c r="D66" s="329" t="s">
        <v>3784</v>
      </c>
      <c r="E66" s="329"/>
      <c r="F66" s="329"/>
      <c r="G66" s="329"/>
      <c r="H66" s="329"/>
      <c r="I66" s="329"/>
      <c r="J66" s="329"/>
      <c r="K66" s="322"/>
    </row>
    <row r="67" s="1" customFormat="1" ht="15" customHeight="1">
      <c r="B67" s="320"/>
      <c r="C67" s="326"/>
      <c r="D67" s="324" t="s">
        <v>3785</v>
      </c>
      <c r="E67" s="324"/>
      <c r="F67" s="324"/>
      <c r="G67" s="324"/>
      <c r="H67" s="324"/>
      <c r="I67" s="324"/>
      <c r="J67" s="324"/>
      <c r="K67" s="322"/>
    </row>
    <row r="68" s="1" customFormat="1" ht="15" customHeight="1">
      <c r="B68" s="320"/>
      <c r="C68" s="326"/>
      <c r="D68" s="324" t="s">
        <v>3786</v>
      </c>
      <c r="E68" s="324"/>
      <c r="F68" s="324"/>
      <c r="G68" s="324"/>
      <c r="H68" s="324"/>
      <c r="I68" s="324"/>
      <c r="J68" s="324"/>
      <c r="K68" s="322"/>
    </row>
    <row r="69" s="1" customFormat="1" ht="15" customHeight="1">
      <c r="B69" s="320"/>
      <c r="C69" s="326"/>
      <c r="D69" s="324" t="s">
        <v>3787</v>
      </c>
      <c r="E69" s="324"/>
      <c r="F69" s="324"/>
      <c r="G69" s="324"/>
      <c r="H69" s="324"/>
      <c r="I69" s="324"/>
      <c r="J69" s="324"/>
      <c r="K69" s="322"/>
    </row>
    <row r="70" s="1" customFormat="1" ht="15" customHeight="1">
      <c r="B70" s="320"/>
      <c r="C70" s="326"/>
      <c r="D70" s="324" t="s">
        <v>3788</v>
      </c>
      <c r="E70" s="324"/>
      <c r="F70" s="324"/>
      <c r="G70" s="324"/>
      <c r="H70" s="324"/>
      <c r="I70" s="324"/>
      <c r="J70" s="324"/>
      <c r="K70" s="322"/>
    </row>
    <row r="71" s="1" customFormat="1" ht="12.75" customHeight="1">
      <c r="B71" s="331"/>
      <c r="C71" s="332"/>
      <c r="D71" s="332"/>
      <c r="E71" s="332"/>
      <c r="F71" s="332"/>
      <c r="G71" s="332"/>
      <c r="H71" s="332"/>
      <c r="I71" s="332"/>
      <c r="J71" s="332"/>
      <c r="K71" s="333"/>
    </row>
    <row r="72" s="1" customFormat="1" ht="18.75" customHeight="1">
      <c r="B72" s="334"/>
      <c r="C72" s="334"/>
      <c r="D72" s="334"/>
      <c r="E72" s="334"/>
      <c r="F72" s="334"/>
      <c r="G72" s="334"/>
      <c r="H72" s="334"/>
      <c r="I72" s="334"/>
      <c r="J72" s="334"/>
      <c r="K72" s="335"/>
    </row>
    <row r="73" s="1" customFormat="1" ht="18.75" customHeight="1">
      <c r="B73" s="335"/>
      <c r="C73" s="335"/>
      <c r="D73" s="335"/>
      <c r="E73" s="335"/>
      <c r="F73" s="335"/>
      <c r="G73" s="335"/>
      <c r="H73" s="335"/>
      <c r="I73" s="335"/>
      <c r="J73" s="335"/>
      <c r="K73" s="335"/>
    </row>
    <row r="74" s="1" customFormat="1" ht="7.5" customHeight="1">
      <c r="B74" s="336"/>
      <c r="C74" s="337"/>
      <c r="D74" s="337"/>
      <c r="E74" s="337"/>
      <c r="F74" s="337"/>
      <c r="G74" s="337"/>
      <c r="H74" s="337"/>
      <c r="I74" s="337"/>
      <c r="J74" s="337"/>
      <c r="K74" s="338"/>
    </row>
    <row r="75" s="1" customFormat="1" ht="45" customHeight="1">
      <c r="B75" s="339"/>
      <c r="C75" s="340" t="s">
        <v>3789</v>
      </c>
      <c r="D75" s="340"/>
      <c r="E75" s="340"/>
      <c r="F75" s="340"/>
      <c r="G75" s="340"/>
      <c r="H75" s="340"/>
      <c r="I75" s="340"/>
      <c r="J75" s="340"/>
      <c r="K75" s="341"/>
    </row>
    <row r="76" s="1" customFormat="1" ht="17.25" customHeight="1">
      <c r="B76" s="339"/>
      <c r="C76" s="342" t="s">
        <v>3790</v>
      </c>
      <c r="D76" s="342"/>
      <c r="E76" s="342"/>
      <c r="F76" s="342" t="s">
        <v>3791</v>
      </c>
      <c r="G76" s="343"/>
      <c r="H76" s="342" t="s">
        <v>58</v>
      </c>
      <c r="I76" s="342" t="s">
        <v>61</v>
      </c>
      <c r="J76" s="342" t="s">
        <v>3792</v>
      </c>
      <c r="K76" s="341"/>
    </row>
    <row r="77" s="1" customFormat="1" ht="17.25" customHeight="1">
      <c r="B77" s="339"/>
      <c r="C77" s="344" t="s">
        <v>3793</v>
      </c>
      <c r="D77" s="344"/>
      <c r="E77" s="344"/>
      <c r="F77" s="345" t="s">
        <v>3794</v>
      </c>
      <c r="G77" s="346"/>
      <c r="H77" s="344"/>
      <c r="I77" s="344"/>
      <c r="J77" s="344" t="s">
        <v>3795</v>
      </c>
      <c r="K77" s="341"/>
    </row>
    <row r="78" s="1" customFormat="1" ht="5.25" customHeight="1">
      <c r="B78" s="339"/>
      <c r="C78" s="347"/>
      <c r="D78" s="347"/>
      <c r="E78" s="347"/>
      <c r="F78" s="347"/>
      <c r="G78" s="348"/>
      <c r="H78" s="347"/>
      <c r="I78" s="347"/>
      <c r="J78" s="347"/>
      <c r="K78" s="341"/>
    </row>
    <row r="79" s="1" customFormat="1" ht="15" customHeight="1">
      <c r="B79" s="339"/>
      <c r="C79" s="327" t="s">
        <v>57</v>
      </c>
      <c r="D79" s="349"/>
      <c r="E79" s="349"/>
      <c r="F79" s="350" t="s">
        <v>3796</v>
      </c>
      <c r="G79" s="351"/>
      <c r="H79" s="327" t="s">
        <v>3797</v>
      </c>
      <c r="I79" s="327" t="s">
        <v>3798</v>
      </c>
      <c r="J79" s="327">
        <v>20</v>
      </c>
      <c r="K79" s="341"/>
    </row>
    <row r="80" s="1" customFormat="1" ht="15" customHeight="1">
      <c r="B80" s="339"/>
      <c r="C80" s="327" t="s">
        <v>3799</v>
      </c>
      <c r="D80" s="327"/>
      <c r="E80" s="327"/>
      <c r="F80" s="350" t="s">
        <v>3796</v>
      </c>
      <c r="G80" s="351"/>
      <c r="H80" s="327" t="s">
        <v>3800</v>
      </c>
      <c r="I80" s="327" t="s">
        <v>3798</v>
      </c>
      <c r="J80" s="327">
        <v>120</v>
      </c>
      <c r="K80" s="341"/>
    </row>
    <row r="81" s="1" customFormat="1" ht="15" customHeight="1">
      <c r="B81" s="352"/>
      <c r="C81" s="327" t="s">
        <v>3801</v>
      </c>
      <c r="D81" s="327"/>
      <c r="E81" s="327"/>
      <c r="F81" s="350" t="s">
        <v>3802</v>
      </c>
      <c r="G81" s="351"/>
      <c r="H81" s="327" t="s">
        <v>3803</v>
      </c>
      <c r="I81" s="327" t="s">
        <v>3798</v>
      </c>
      <c r="J81" s="327">
        <v>50</v>
      </c>
      <c r="K81" s="341"/>
    </row>
    <row r="82" s="1" customFormat="1" ht="15" customHeight="1">
      <c r="B82" s="352"/>
      <c r="C82" s="327" t="s">
        <v>3804</v>
      </c>
      <c r="D82" s="327"/>
      <c r="E82" s="327"/>
      <c r="F82" s="350" t="s">
        <v>3796</v>
      </c>
      <c r="G82" s="351"/>
      <c r="H82" s="327" t="s">
        <v>3805</v>
      </c>
      <c r="I82" s="327" t="s">
        <v>3806</v>
      </c>
      <c r="J82" s="327"/>
      <c r="K82" s="341"/>
    </row>
    <row r="83" s="1" customFormat="1" ht="15" customHeight="1">
      <c r="B83" s="352"/>
      <c r="C83" s="353" t="s">
        <v>3807</v>
      </c>
      <c r="D83" s="353"/>
      <c r="E83" s="353"/>
      <c r="F83" s="354" t="s">
        <v>3802</v>
      </c>
      <c r="G83" s="353"/>
      <c r="H83" s="353" t="s">
        <v>3808</v>
      </c>
      <c r="I83" s="353" t="s">
        <v>3798</v>
      </c>
      <c r="J83" s="353">
        <v>15</v>
      </c>
      <c r="K83" s="341"/>
    </row>
    <row r="84" s="1" customFormat="1" ht="15" customHeight="1">
      <c r="B84" s="352"/>
      <c r="C84" s="353" t="s">
        <v>3809</v>
      </c>
      <c r="D84" s="353"/>
      <c r="E84" s="353"/>
      <c r="F84" s="354" t="s">
        <v>3802</v>
      </c>
      <c r="G84" s="353"/>
      <c r="H84" s="353" t="s">
        <v>3810</v>
      </c>
      <c r="I84" s="353" t="s">
        <v>3798</v>
      </c>
      <c r="J84" s="353">
        <v>15</v>
      </c>
      <c r="K84" s="341"/>
    </row>
    <row r="85" s="1" customFormat="1" ht="15" customHeight="1">
      <c r="B85" s="352"/>
      <c r="C85" s="353" t="s">
        <v>3811</v>
      </c>
      <c r="D85" s="353"/>
      <c r="E85" s="353"/>
      <c r="F85" s="354" t="s">
        <v>3802</v>
      </c>
      <c r="G85" s="353"/>
      <c r="H85" s="353" t="s">
        <v>3812</v>
      </c>
      <c r="I85" s="353" t="s">
        <v>3798</v>
      </c>
      <c r="J85" s="353">
        <v>20</v>
      </c>
      <c r="K85" s="341"/>
    </row>
    <row r="86" s="1" customFormat="1" ht="15" customHeight="1">
      <c r="B86" s="352"/>
      <c r="C86" s="353" t="s">
        <v>3813</v>
      </c>
      <c r="D86" s="353"/>
      <c r="E86" s="353"/>
      <c r="F86" s="354" t="s">
        <v>3802</v>
      </c>
      <c r="G86" s="353"/>
      <c r="H86" s="353" t="s">
        <v>3814</v>
      </c>
      <c r="I86" s="353" t="s">
        <v>3798</v>
      </c>
      <c r="J86" s="353">
        <v>20</v>
      </c>
      <c r="K86" s="341"/>
    </row>
    <row r="87" s="1" customFormat="1" ht="15" customHeight="1">
      <c r="B87" s="352"/>
      <c r="C87" s="327" t="s">
        <v>3815</v>
      </c>
      <c r="D87" s="327"/>
      <c r="E87" s="327"/>
      <c r="F87" s="350" t="s">
        <v>3802</v>
      </c>
      <c r="G87" s="351"/>
      <c r="H87" s="327" t="s">
        <v>3816</v>
      </c>
      <c r="I87" s="327" t="s">
        <v>3798</v>
      </c>
      <c r="J87" s="327">
        <v>50</v>
      </c>
      <c r="K87" s="341"/>
    </row>
    <row r="88" s="1" customFormat="1" ht="15" customHeight="1">
      <c r="B88" s="352"/>
      <c r="C88" s="327" t="s">
        <v>3817</v>
      </c>
      <c r="D88" s="327"/>
      <c r="E88" s="327"/>
      <c r="F88" s="350" t="s">
        <v>3802</v>
      </c>
      <c r="G88" s="351"/>
      <c r="H88" s="327" t="s">
        <v>3818</v>
      </c>
      <c r="I88" s="327" t="s">
        <v>3798</v>
      </c>
      <c r="J88" s="327">
        <v>20</v>
      </c>
      <c r="K88" s="341"/>
    </row>
    <row r="89" s="1" customFormat="1" ht="15" customHeight="1">
      <c r="B89" s="352"/>
      <c r="C89" s="327" t="s">
        <v>3819</v>
      </c>
      <c r="D89" s="327"/>
      <c r="E89" s="327"/>
      <c r="F89" s="350" t="s">
        <v>3802</v>
      </c>
      <c r="G89" s="351"/>
      <c r="H89" s="327" t="s">
        <v>3820</v>
      </c>
      <c r="I89" s="327" t="s">
        <v>3798</v>
      </c>
      <c r="J89" s="327">
        <v>20</v>
      </c>
      <c r="K89" s="341"/>
    </row>
    <row r="90" s="1" customFormat="1" ht="15" customHeight="1">
      <c r="B90" s="352"/>
      <c r="C90" s="327" t="s">
        <v>3821</v>
      </c>
      <c r="D90" s="327"/>
      <c r="E90" s="327"/>
      <c r="F90" s="350" t="s">
        <v>3802</v>
      </c>
      <c r="G90" s="351"/>
      <c r="H90" s="327" t="s">
        <v>3822</v>
      </c>
      <c r="I90" s="327" t="s">
        <v>3798</v>
      </c>
      <c r="J90" s="327">
        <v>50</v>
      </c>
      <c r="K90" s="341"/>
    </row>
    <row r="91" s="1" customFormat="1" ht="15" customHeight="1">
      <c r="B91" s="352"/>
      <c r="C91" s="327" t="s">
        <v>3823</v>
      </c>
      <c r="D91" s="327"/>
      <c r="E91" s="327"/>
      <c r="F91" s="350" t="s">
        <v>3802</v>
      </c>
      <c r="G91" s="351"/>
      <c r="H91" s="327" t="s">
        <v>3823</v>
      </c>
      <c r="I91" s="327" t="s">
        <v>3798</v>
      </c>
      <c r="J91" s="327">
        <v>50</v>
      </c>
      <c r="K91" s="341"/>
    </row>
    <row r="92" s="1" customFormat="1" ht="15" customHeight="1">
      <c r="B92" s="352"/>
      <c r="C92" s="327" t="s">
        <v>3824</v>
      </c>
      <c r="D92" s="327"/>
      <c r="E92" s="327"/>
      <c r="F92" s="350" t="s">
        <v>3802</v>
      </c>
      <c r="G92" s="351"/>
      <c r="H92" s="327" t="s">
        <v>3825</v>
      </c>
      <c r="I92" s="327" t="s">
        <v>3798</v>
      </c>
      <c r="J92" s="327">
        <v>255</v>
      </c>
      <c r="K92" s="341"/>
    </row>
    <row r="93" s="1" customFormat="1" ht="15" customHeight="1">
      <c r="B93" s="352"/>
      <c r="C93" s="327" t="s">
        <v>3826</v>
      </c>
      <c r="D93" s="327"/>
      <c r="E93" s="327"/>
      <c r="F93" s="350" t="s">
        <v>3796</v>
      </c>
      <c r="G93" s="351"/>
      <c r="H93" s="327" t="s">
        <v>3827</v>
      </c>
      <c r="I93" s="327" t="s">
        <v>3828</v>
      </c>
      <c r="J93" s="327"/>
      <c r="K93" s="341"/>
    </row>
    <row r="94" s="1" customFormat="1" ht="15" customHeight="1">
      <c r="B94" s="352"/>
      <c r="C94" s="327" t="s">
        <v>3829</v>
      </c>
      <c r="D94" s="327"/>
      <c r="E94" s="327"/>
      <c r="F94" s="350" t="s">
        <v>3796</v>
      </c>
      <c r="G94" s="351"/>
      <c r="H94" s="327" t="s">
        <v>3830</v>
      </c>
      <c r="I94" s="327" t="s">
        <v>3831</v>
      </c>
      <c r="J94" s="327"/>
      <c r="K94" s="341"/>
    </row>
    <row r="95" s="1" customFormat="1" ht="15" customHeight="1">
      <c r="B95" s="352"/>
      <c r="C95" s="327" t="s">
        <v>3832</v>
      </c>
      <c r="D95" s="327"/>
      <c r="E95" s="327"/>
      <c r="F95" s="350" t="s">
        <v>3796</v>
      </c>
      <c r="G95" s="351"/>
      <c r="H95" s="327" t="s">
        <v>3832</v>
      </c>
      <c r="I95" s="327" t="s">
        <v>3831</v>
      </c>
      <c r="J95" s="327"/>
      <c r="K95" s="341"/>
    </row>
    <row r="96" s="1" customFormat="1" ht="15" customHeight="1">
      <c r="B96" s="352"/>
      <c r="C96" s="327" t="s">
        <v>42</v>
      </c>
      <c r="D96" s="327"/>
      <c r="E96" s="327"/>
      <c r="F96" s="350" t="s">
        <v>3796</v>
      </c>
      <c r="G96" s="351"/>
      <c r="H96" s="327" t="s">
        <v>3833</v>
      </c>
      <c r="I96" s="327" t="s">
        <v>3831</v>
      </c>
      <c r="J96" s="327"/>
      <c r="K96" s="341"/>
    </row>
    <row r="97" s="1" customFormat="1" ht="15" customHeight="1">
      <c r="B97" s="352"/>
      <c r="C97" s="327" t="s">
        <v>52</v>
      </c>
      <c r="D97" s="327"/>
      <c r="E97" s="327"/>
      <c r="F97" s="350" t="s">
        <v>3796</v>
      </c>
      <c r="G97" s="351"/>
      <c r="H97" s="327" t="s">
        <v>3834</v>
      </c>
      <c r="I97" s="327" t="s">
        <v>3831</v>
      </c>
      <c r="J97" s="327"/>
      <c r="K97" s="341"/>
    </row>
    <row r="98" s="1" customFormat="1" ht="15" customHeight="1">
      <c r="B98" s="355"/>
      <c r="C98" s="356"/>
      <c r="D98" s="356"/>
      <c r="E98" s="356"/>
      <c r="F98" s="356"/>
      <c r="G98" s="356"/>
      <c r="H98" s="356"/>
      <c r="I98" s="356"/>
      <c r="J98" s="356"/>
      <c r="K98" s="357"/>
    </row>
    <row r="99" s="1" customFormat="1" ht="18.75" customHeight="1">
      <c r="B99" s="358"/>
      <c r="C99" s="359"/>
      <c r="D99" s="359"/>
      <c r="E99" s="359"/>
      <c r="F99" s="359"/>
      <c r="G99" s="359"/>
      <c r="H99" s="359"/>
      <c r="I99" s="359"/>
      <c r="J99" s="359"/>
      <c r="K99" s="358"/>
    </row>
    <row r="100" s="1" customFormat="1" ht="18.75" customHeight="1">
      <c r="B100" s="335"/>
      <c r="C100" s="335"/>
      <c r="D100" s="335"/>
      <c r="E100" s="335"/>
      <c r="F100" s="335"/>
      <c r="G100" s="335"/>
      <c r="H100" s="335"/>
      <c r="I100" s="335"/>
      <c r="J100" s="335"/>
      <c r="K100" s="335"/>
    </row>
    <row r="101" s="1" customFormat="1" ht="7.5" customHeight="1">
      <c r="B101" s="336"/>
      <c r="C101" s="337"/>
      <c r="D101" s="337"/>
      <c r="E101" s="337"/>
      <c r="F101" s="337"/>
      <c r="G101" s="337"/>
      <c r="H101" s="337"/>
      <c r="I101" s="337"/>
      <c r="J101" s="337"/>
      <c r="K101" s="338"/>
    </row>
    <row r="102" s="1" customFormat="1" ht="45" customHeight="1">
      <c r="B102" s="339"/>
      <c r="C102" s="340" t="s">
        <v>3835</v>
      </c>
      <c r="D102" s="340"/>
      <c r="E102" s="340"/>
      <c r="F102" s="340"/>
      <c r="G102" s="340"/>
      <c r="H102" s="340"/>
      <c r="I102" s="340"/>
      <c r="J102" s="340"/>
      <c r="K102" s="341"/>
    </row>
    <row r="103" s="1" customFormat="1" ht="17.25" customHeight="1">
      <c r="B103" s="339"/>
      <c r="C103" s="342" t="s">
        <v>3790</v>
      </c>
      <c r="D103" s="342"/>
      <c r="E103" s="342"/>
      <c r="F103" s="342" t="s">
        <v>3791</v>
      </c>
      <c r="G103" s="343"/>
      <c r="H103" s="342" t="s">
        <v>58</v>
      </c>
      <c r="I103" s="342" t="s">
        <v>61</v>
      </c>
      <c r="J103" s="342" t="s">
        <v>3792</v>
      </c>
      <c r="K103" s="341"/>
    </row>
    <row r="104" s="1" customFormat="1" ht="17.25" customHeight="1">
      <c r="B104" s="339"/>
      <c r="C104" s="344" t="s">
        <v>3793</v>
      </c>
      <c r="D104" s="344"/>
      <c r="E104" s="344"/>
      <c r="F104" s="345" t="s">
        <v>3794</v>
      </c>
      <c r="G104" s="346"/>
      <c r="H104" s="344"/>
      <c r="I104" s="344"/>
      <c r="J104" s="344" t="s">
        <v>3795</v>
      </c>
      <c r="K104" s="341"/>
    </row>
    <row r="105" s="1" customFormat="1" ht="5.25" customHeight="1">
      <c r="B105" s="339"/>
      <c r="C105" s="342"/>
      <c r="D105" s="342"/>
      <c r="E105" s="342"/>
      <c r="F105" s="342"/>
      <c r="G105" s="360"/>
      <c r="H105" s="342"/>
      <c r="I105" s="342"/>
      <c r="J105" s="342"/>
      <c r="K105" s="341"/>
    </row>
    <row r="106" s="1" customFormat="1" ht="15" customHeight="1">
      <c r="B106" s="339"/>
      <c r="C106" s="327" t="s">
        <v>57</v>
      </c>
      <c r="D106" s="349"/>
      <c r="E106" s="349"/>
      <c r="F106" s="350" t="s">
        <v>3796</v>
      </c>
      <c r="G106" s="327"/>
      <c r="H106" s="327" t="s">
        <v>3836</v>
      </c>
      <c r="I106" s="327" t="s">
        <v>3798</v>
      </c>
      <c r="J106" s="327">
        <v>20</v>
      </c>
      <c r="K106" s="341"/>
    </row>
    <row r="107" s="1" customFormat="1" ht="15" customHeight="1">
      <c r="B107" s="339"/>
      <c r="C107" s="327" t="s">
        <v>3799</v>
      </c>
      <c r="D107" s="327"/>
      <c r="E107" s="327"/>
      <c r="F107" s="350" t="s">
        <v>3796</v>
      </c>
      <c r="G107" s="327"/>
      <c r="H107" s="327" t="s">
        <v>3836</v>
      </c>
      <c r="I107" s="327" t="s">
        <v>3798</v>
      </c>
      <c r="J107" s="327">
        <v>120</v>
      </c>
      <c r="K107" s="341"/>
    </row>
    <row r="108" s="1" customFormat="1" ht="15" customHeight="1">
      <c r="B108" s="352"/>
      <c r="C108" s="327" t="s">
        <v>3801</v>
      </c>
      <c r="D108" s="327"/>
      <c r="E108" s="327"/>
      <c r="F108" s="350" t="s">
        <v>3802</v>
      </c>
      <c r="G108" s="327"/>
      <c r="H108" s="327" t="s">
        <v>3836</v>
      </c>
      <c r="I108" s="327" t="s">
        <v>3798</v>
      </c>
      <c r="J108" s="327">
        <v>50</v>
      </c>
      <c r="K108" s="341"/>
    </row>
    <row r="109" s="1" customFormat="1" ht="15" customHeight="1">
      <c r="B109" s="352"/>
      <c r="C109" s="327" t="s">
        <v>3804</v>
      </c>
      <c r="D109" s="327"/>
      <c r="E109" s="327"/>
      <c r="F109" s="350" t="s">
        <v>3796</v>
      </c>
      <c r="G109" s="327"/>
      <c r="H109" s="327" t="s">
        <v>3836</v>
      </c>
      <c r="I109" s="327" t="s">
        <v>3806</v>
      </c>
      <c r="J109" s="327"/>
      <c r="K109" s="341"/>
    </row>
    <row r="110" s="1" customFormat="1" ht="15" customHeight="1">
      <c r="B110" s="352"/>
      <c r="C110" s="327" t="s">
        <v>3815</v>
      </c>
      <c r="D110" s="327"/>
      <c r="E110" s="327"/>
      <c r="F110" s="350" t="s">
        <v>3802</v>
      </c>
      <c r="G110" s="327"/>
      <c r="H110" s="327" t="s">
        <v>3836</v>
      </c>
      <c r="I110" s="327" t="s">
        <v>3798</v>
      </c>
      <c r="J110" s="327">
        <v>50</v>
      </c>
      <c r="K110" s="341"/>
    </row>
    <row r="111" s="1" customFormat="1" ht="15" customHeight="1">
      <c r="B111" s="352"/>
      <c r="C111" s="327" t="s">
        <v>3823</v>
      </c>
      <c r="D111" s="327"/>
      <c r="E111" s="327"/>
      <c r="F111" s="350" t="s">
        <v>3802</v>
      </c>
      <c r="G111" s="327"/>
      <c r="H111" s="327" t="s">
        <v>3836</v>
      </c>
      <c r="I111" s="327" t="s">
        <v>3798</v>
      </c>
      <c r="J111" s="327">
        <v>50</v>
      </c>
      <c r="K111" s="341"/>
    </row>
    <row r="112" s="1" customFormat="1" ht="15" customHeight="1">
      <c r="B112" s="352"/>
      <c r="C112" s="327" t="s">
        <v>3821</v>
      </c>
      <c r="D112" s="327"/>
      <c r="E112" s="327"/>
      <c r="F112" s="350" t="s">
        <v>3802</v>
      </c>
      <c r="G112" s="327"/>
      <c r="H112" s="327" t="s">
        <v>3836</v>
      </c>
      <c r="I112" s="327" t="s">
        <v>3798</v>
      </c>
      <c r="J112" s="327">
        <v>50</v>
      </c>
      <c r="K112" s="341"/>
    </row>
    <row r="113" s="1" customFormat="1" ht="15" customHeight="1">
      <c r="B113" s="352"/>
      <c r="C113" s="327" t="s">
        <v>57</v>
      </c>
      <c r="D113" s="327"/>
      <c r="E113" s="327"/>
      <c r="F113" s="350" t="s">
        <v>3796</v>
      </c>
      <c r="G113" s="327"/>
      <c r="H113" s="327" t="s">
        <v>3837</v>
      </c>
      <c r="I113" s="327" t="s">
        <v>3798</v>
      </c>
      <c r="J113" s="327">
        <v>20</v>
      </c>
      <c r="K113" s="341"/>
    </row>
    <row r="114" s="1" customFormat="1" ht="15" customHeight="1">
      <c r="B114" s="352"/>
      <c r="C114" s="327" t="s">
        <v>3838</v>
      </c>
      <c r="D114" s="327"/>
      <c r="E114" s="327"/>
      <c r="F114" s="350" t="s">
        <v>3796</v>
      </c>
      <c r="G114" s="327"/>
      <c r="H114" s="327" t="s">
        <v>3839</v>
      </c>
      <c r="I114" s="327" t="s">
        <v>3798</v>
      </c>
      <c r="J114" s="327">
        <v>120</v>
      </c>
      <c r="K114" s="341"/>
    </row>
    <row r="115" s="1" customFormat="1" ht="15" customHeight="1">
      <c r="B115" s="352"/>
      <c r="C115" s="327" t="s">
        <v>42</v>
      </c>
      <c r="D115" s="327"/>
      <c r="E115" s="327"/>
      <c r="F115" s="350" t="s">
        <v>3796</v>
      </c>
      <c r="G115" s="327"/>
      <c r="H115" s="327" t="s">
        <v>3840</v>
      </c>
      <c r="I115" s="327" t="s">
        <v>3831</v>
      </c>
      <c r="J115" s="327"/>
      <c r="K115" s="341"/>
    </row>
    <row r="116" s="1" customFormat="1" ht="15" customHeight="1">
      <c r="B116" s="352"/>
      <c r="C116" s="327" t="s">
        <v>52</v>
      </c>
      <c r="D116" s="327"/>
      <c r="E116" s="327"/>
      <c r="F116" s="350" t="s">
        <v>3796</v>
      </c>
      <c r="G116" s="327"/>
      <c r="H116" s="327" t="s">
        <v>3841</v>
      </c>
      <c r="I116" s="327" t="s">
        <v>3831</v>
      </c>
      <c r="J116" s="327"/>
      <c r="K116" s="341"/>
    </row>
    <row r="117" s="1" customFormat="1" ht="15" customHeight="1">
      <c r="B117" s="352"/>
      <c r="C117" s="327" t="s">
        <v>61</v>
      </c>
      <c r="D117" s="327"/>
      <c r="E117" s="327"/>
      <c r="F117" s="350" t="s">
        <v>3796</v>
      </c>
      <c r="G117" s="327"/>
      <c r="H117" s="327" t="s">
        <v>3842</v>
      </c>
      <c r="I117" s="327" t="s">
        <v>3843</v>
      </c>
      <c r="J117" s="327"/>
      <c r="K117" s="341"/>
    </row>
    <row r="118" s="1" customFormat="1" ht="15" customHeight="1">
      <c r="B118" s="355"/>
      <c r="C118" s="361"/>
      <c r="D118" s="361"/>
      <c r="E118" s="361"/>
      <c r="F118" s="361"/>
      <c r="G118" s="361"/>
      <c r="H118" s="361"/>
      <c r="I118" s="361"/>
      <c r="J118" s="361"/>
      <c r="K118" s="357"/>
    </row>
    <row r="119" s="1" customFormat="1" ht="18.75" customHeight="1">
      <c r="B119" s="362"/>
      <c r="C119" s="363"/>
      <c r="D119" s="363"/>
      <c r="E119" s="363"/>
      <c r="F119" s="364"/>
      <c r="G119" s="363"/>
      <c r="H119" s="363"/>
      <c r="I119" s="363"/>
      <c r="J119" s="363"/>
      <c r="K119" s="362"/>
    </row>
    <row r="120" s="1" customFormat="1" ht="18.75" customHeight="1">
      <c r="B120" s="335"/>
      <c r="C120" s="335"/>
      <c r="D120" s="335"/>
      <c r="E120" s="335"/>
      <c r="F120" s="335"/>
      <c r="G120" s="335"/>
      <c r="H120" s="335"/>
      <c r="I120" s="335"/>
      <c r="J120" s="335"/>
      <c r="K120" s="335"/>
    </row>
    <row r="121" s="1" customFormat="1" ht="7.5" customHeight="1">
      <c r="B121" s="365"/>
      <c r="C121" s="366"/>
      <c r="D121" s="366"/>
      <c r="E121" s="366"/>
      <c r="F121" s="366"/>
      <c r="G121" s="366"/>
      <c r="H121" s="366"/>
      <c r="I121" s="366"/>
      <c r="J121" s="366"/>
      <c r="K121" s="367"/>
    </row>
    <row r="122" s="1" customFormat="1" ht="45" customHeight="1">
      <c r="B122" s="368"/>
      <c r="C122" s="318" t="s">
        <v>3844</v>
      </c>
      <c r="D122" s="318"/>
      <c r="E122" s="318"/>
      <c r="F122" s="318"/>
      <c r="G122" s="318"/>
      <c r="H122" s="318"/>
      <c r="I122" s="318"/>
      <c r="J122" s="318"/>
      <c r="K122" s="369"/>
    </row>
    <row r="123" s="1" customFormat="1" ht="17.25" customHeight="1">
      <c r="B123" s="370"/>
      <c r="C123" s="342" t="s">
        <v>3790</v>
      </c>
      <c r="D123" s="342"/>
      <c r="E123" s="342"/>
      <c r="F123" s="342" t="s">
        <v>3791</v>
      </c>
      <c r="G123" s="343"/>
      <c r="H123" s="342" t="s">
        <v>58</v>
      </c>
      <c r="I123" s="342" t="s">
        <v>61</v>
      </c>
      <c r="J123" s="342" t="s">
        <v>3792</v>
      </c>
      <c r="K123" s="371"/>
    </row>
    <row r="124" s="1" customFormat="1" ht="17.25" customHeight="1">
      <c r="B124" s="370"/>
      <c r="C124" s="344" t="s">
        <v>3793</v>
      </c>
      <c r="D124" s="344"/>
      <c r="E124" s="344"/>
      <c r="F124" s="345" t="s">
        <v>3794</v>
      </c>
      <c r="G124" s="346"/>
      <c r="H124" s="344"/>
      <c r="I124" s="344"/>
      <c r="J124" s="344" t="s">
        <v>3795</v>
      </c>
      <c r="K124" s="371"/>
    </row>
    <row r="125" s="1" customFormat="1" ht="5.25" customHeight="1">
      <c r="B125" s="372"/>
      <c r="C125" s="347"/>
      <c r="D125" s="347"/>
      <c r="E125" s="347"/>
      <c r="F125" s="347"/>
      <c r="G125" s="373"/>
      <c r="H125" s="347"/>
      <c r="I125" s="347"/>
      <c r="J125" s="347"/>
      <c r="K125" s="374"/>
    </row>
    <row r="126" s="1" customFormat="1" ht="15" customHeight="1">
      <c r="B126" s="372"/>
      <c r="C126" s="327" t="s">
        <v>3799</v>
      </c>
      <c r="D126" s="349"/>
      <c r="E126" s="349"/>
      <c r="F126" s="350" t="s">
        <v>3796</v>
      </c>
      <c r="G126" s="327"/>
      <c r="H126" s="327" t="s">
        <v>3836</v>
      </c>
      <c r="I126" s="327" t="s">
        <v>3798</v>
      </c>
      <c r="J126" s="327">
        <v>120</v>
      </c>
      <c r="K126" s="375"/>
    </row>
    <row r="127" s="1" customFormat="1" ht="15" customHeight="1">
      <c r="B127" s="372"/>
      <c r="C127" s="327" t="s">
        <v>3845</v>
      </c>
      <c r="D127" s="327"/>
      <c r="E127" s="327"/>
      <c r="F127" s="350" t="s">
        <v>3796</v>
      </c>
      <c r="G127" s="327"/>
      <c r="H127" s="327" t="s">
        <v>3846</v>
      </c>
      <c r="I127" s="327" t="s">
        <v>3798</v>
      </c>
      <c r="J127" s="327" t="s">
        <v>3847</v>
      </c>
      <c r="K127" s="375"/>
    </row>
    <row r="128" s="1" customFormat="1" ht="15" customHeight="1">
      <c r="B128" s="372"/>
      <c r="C128" s="327" t="s">
        <v>95</v>
      </c>
      <c r="D128" s="327"/>
      <c r="E128" s="327"/>
      <c r="F128" s="350" t="s">
        <v>3796</v>
      </c>
      <c r="G128" s="327"/>
      <c r="H128" s="327" t="s">
        <v>3848</v>
      </c>
      <c r="I128" s="327" t="s">
        <v>3798</v>
      </c>
      <c r="J128" s="327" t="s">
        <v>3847</v>
      </c>
      <c r="K128" s="375"/>
    </row>
    <row r="129" s="1" customFormat="1" ht="15" customHeight="1">
      <c r="B129" s="372"/>
      <c r="C129" s="327" t="s">
        <v>3807</v>
      </c>
      <c r="D129" s="327"/>
      <c r="E129" s="327"/>
      <c r="F129" s="350" t="s">
        <v>3802</v>
      </c>
      <c r="G129" s="327"/>
      <c r="H129" s="327" t="s">
        <v>3808</v>
      </c>
      <c r="I129" s="327" t="s">
        <v>3798</v>
      </c>
      <c r="J129" s="327">
        <v>15</v>
      </c>
      <c r="K129" s="375"/>
    </row>
    <row r="130" s="1" customFormat="1" ht="15" customHeight="1">
      <c r="B130" s="372"/>
      <c r="C130" s="353" t="s">
        <v>3809</v>
      </c>
      <c r="D130" s="353"/>
      <c r="E130" s="353"/>
      <c r="F130" s="354" t="s">
        <v>3802</v>
      </c>
      <c r="G130" s="353"/>
      <c r="H130" s="353" t="s">
        <v>3810</v>
      </c>
      <c r="I130" s="353" t="s">
        <v>3798</v>
      </c>
      <c r="J130" s="353">
        <v>15</v>
      </c>
      <c r="K130" s="375"/>
    </row>
    <row r="131" s="1" customFormat="1" ht="15" customHeight="1">
      <c r="B131" s="372"/>
      <c r="C131" s="353" t="s">
        <v>3811</v>
      </c>
      <c r="D131" s="353"/>
      <c r="E131" s="353"/>
      <c r="F131" s="354" t="s">
        <v>3802</v>
      </c>
      <c r="G131" s="353"/>
      <c r="H131" s="353" t="s">
        <v>3812</v>
      </c>
      <c r="I131" s="353" t="s">
        <v>3798</v>
      </c>
      <c r="J131" s="353">
        <v>20</v>
      </c>
      <c r="K131" s="375"/>
    </row>
    <row r="132" s="1" customFormat="1" ht="15" customHeight="1">
      <c r="B132" s="372"/>
      <c r="C132" s="353" t="s">
        <v>3813</v>
      </c>
      <c r="D132" s="353"/>
      <c r="E132" s="353"/>
      <c r="F132" s="354" t="s">
        <v>3802</v>
      </c>
      <c r="G132" s="353"/>
      <c r="H132" s="353" t="s">
        <v>3814</v>
      </c>
      <c r="I132" s="353" t="s">
        <v>3798</v>
      </c>
      <c r="J132" s="353">
        <v>20</v>
      </c>
      <c r="K132" s="375"/>
    </row>
    <row r="133" s="1" customFormat="1" ht="15" customHeight="1">
      <c r="B133" s="372"/>
      <c r="C133" s="327" t="s">
        <v>3801</v>
      </c>
      <c r="D133" s="327"/>
      <c r="E133" s="327"/>
      <c r="F133" s="350" t="s">
        <v>3802</v>
      </c>
      <c r="G133" s="327"/>
      <c r="H133" s="327" t="s">
        <v>3836</v>
      </c>
      <c r="I133" s="327" t="s">
        <v>3798</v>
      </c>
      <c r="J133" s="327">
        <v>50</v>
      </c>
      <c r="K133" s="375"/>
    </row>
    <row r="134" s="1" customFormat="1" ht="15" customHeight="1">
      <c r="B134" s="372"/>
      <c r="C134" s="327" t="s">
        <v>3815</v>
      </c>
      <c r="D134" s="327"/>
      <c r="E134" s="327"/>
      <c r="F134" s="350" t="s">
        <v>3802</v>
      </c>
      <c r="G134" s="327"/>
      <c r="H134" s="327" t="s">
        <v>3836</v>
      </c>
      <c r="I134" s="327" t="s">
        <v>3798</v>
      </c>
      <c r="J134" s="327">
        <v>50</v>
      </c>
      <c r="K134" s="375"/>
    </row>
    <row r="135" s="1" customFormat="1" ht="15" customHeight="1">
      <c r="B135" s="372"/>
      <c r="C135" s="327" t="s">
        <v>3821</v>
      </c>
      <c r="D135" s="327"/>
      <c r="E135" s="327"/>
      <c r="F135" s="350" t="s">
        <v>3802</v>
      </c>
      <c r="G135" s="327"/>
      <c r="H135" s="327" t="s">
        <v>3836</v>
      </c>
      <c r="I135" s="327" t="s">
        <v>3798</v>
      </c>
      <c r="J135" s="327">
        <v>50</v>
      </c>
      <c r="K135" s="375"/>
    </row>
    <row r="136" s="1" customFormat="1" ht="15" customHeight="1">
      <c r="B136" s="372"/>
      <c r="C136" s="327" t="s">
        <v>3823</v>
      </c>
      <c r="D136" s="327"/>
      <c r="E136" s="327"/>
      <c r="F136" s="350" t="s">
        <v>3802</v>
      </c>
      <c r="G136" s="327"/>
      <c r="H136" s="327" t="s">
        <v>3836</v>
      </c>
      <c r="I136" s="327" t="s">
        <v>3798</v>
      </c>
      <c r="J136" s="327">
        <v>50</v>
      </c>
      <c r="K136" s="375"/>
    </row>
    <row r="137" s="1" customFormat="1" ht="15" customHeight="1">
      <c r="B137" s="372"/>
      <c r="C137" s="327" t="s">
        <v>3824</v>
      </c>
      <c r="D137" s="327"/>
      <c r="E137" s="327"/>
      <c r="F137" s="350" t="s">
        <v>3802</v>
      </c>
      <c r="G137" s="327"/>
      <c r="H137" s="327" t="s">
        <v>3849</v>
      </c>
      <c r="I137" s="327" t="s">
        <v>3798</v>
      </c>
      <c r="J137" s="327">
        <v>255</v>
      </c>
      <c r="K137" s="375"/>
    </row>
    <row r="138" s="1" customFormat="1" ht="15" customHeight="1">
      <c r="B138" s="372"/>
      <c r="C138" s="327" t="s">
        <v>3826</v>
      </c>
      <c r="D138" s="327"/>
      <c r="E138" s="327"/>
      <c r="F138" s="350" t="s">
        <v>3796</v>
      </c>
      <c r="G138" s="327"/>
      <c r="H138" s="327" t="s">
        <v>3850</v>
      </c>
      <c r="I138" s="327" t="s">
        <v>3828</v>
      </c>
      <c r="J138" s="327"/>
      <c r="K138" s="375"/>
    </row>
    <row r="139" s="1" customFormat="1" ht="15" customHeight="1">
      <c r="B139" s="372"/>
      <c r="C139" s="327" t="s">
        <v>3829</v>
      </c>
      <c r="D139" s="327"/>
      <c r="E139" s="327"/>
      <c r="F139" s="350" t="s">
        <v>3796</v>
      </c>
      <c r="G139" s="327"/>
      <c r="H139" s="327" t="s">
        <v>3851</v>
      </c>
      <c r="I139" s="327" t="s">
        <v>3831</v>
      </c>
      <c r="J139" s="327"/>
      <c r="K139" s="375"/>
    </row>
    <row r="140" s="1" customFormat="1" ht="15" customHeight="1">
      <c r="B140" s="372"/>
      <c r="C140" s="327" t="s">
        <v>3832</v>
      </c>
      <c r="D140" s="327"/>
      <c r="E140" s="327"/>
      <c r="F140" s="350" t="s">
        <v>3796</v>
      </c>
      <c r="G140" s="327"/>
      <c r="H140" s="327" t="s">
        <v>3832</v>
      </c>
      <c r="I140" s="327" t="s">
        <v>3831</v>
      </c>
      <c r="J140" s="327"/>
      <c r="K140" s="375"/>
    </row>
    <row r="141" s="1" customFormat="1" ht="15" customHeight="1">
      <c r="B141" s="372"/>
      <c r="C141" s="327" t="s">
        <v>42</v>
      </c>
      <c r="D141" s="327"/>
      <c r="E141" s="327"/>
      <c r="F141" s="350" t="s">
        <v>3796</v>
      </c>
      <c r="G141" s="327"/>
      <c r="H141" s="327" t="s">
        <v>3852</v>
      </c>
      <c r="I141" s="327" t="s">
        <v>3831</v>
      </c>
      <c r="J141" s="327"/>
      <c r="K141" s="375"/>
    </row>
    <row r="142" s="1" customFormat="1" ht="15" customHeight="1">
      <c r="B142" s="372"/>
      <c r="C142" s="327" t="s">
        <v>3853</v>
      </c>
      <c r="D142" s="327"/>
      <c r="E142" s="327"/>
      <c r="F142" s="350" t="s">
        <v>3796</v>
      </c>
      <c r="G142" s="327"/>
      <c r="H142" s="327" t="s">
        <v>3854</v>
      </c>
      <c r="I142" s="327" t="s">
        <v>3831</v>
      </c>
      <c r="J142" s="327"/>
      <c r="K142" s="375"/>
    </row>
    <row r="143" s="1" customFormat="1" ht="15" customHeight="1">
      <c r="B143" s="376"/>
      <c r="C143" s="377"/>
      <c r="D143" s="377"/>
      <c r="E143" s="377"/>
      <c r="F143" s="377"/>
      <c r="G143" s="377"/>
      <c r="H143" s="377"/>
      <c r="I143" s="377"/>
      <c r="J143" s="377"/>
      <c r="K143" s="378"/>
    </row>
    <row r="144" s="1" customFormat="1" ht="18.75" customHeight="1">
      <c r="B144" s="363"/>
      <c r="C144" s="363"/>
      <c r="D144" s="363"/>
      <c r="E144" s="363"/>
      <c r="F144" s="364"/>
      <c r="G144" s="363"/>
      <c r="H144" s="363"/>
      <c r="I144" s="363"/>
      <c r="J144" s="363"/>
      <c r="K144" s="363"/>
    </row>
    <row r="145" s="1" customFormat="1" ht="18.75" customHeight="1">
      <c r="B145" s="335"/>
      <c r="C145" s="335"/>
      <c r="D145" s="335"/>
      <c r="E145" s="335"/>
      <c r="F145" s="335"/>
      <c r="G145" s="335"/>
      <c r="H145" s="335"/>
      <c r="I145" s="335"/>
      <c r="J145" s="335"/>
      <c r="K145" s="335"/>
    </row>
    <row r="146" s="1" customFormat="1" ht="7.5" customHeight="1">
      <c r="B146" s="336"/>
      <c r="C146" s="337"/>
      <c r="D146" s="337"/>
      <c r="E146" s="337"/>
      <c r="F146" s="337"/>
      <c r="G146" s="337"/>
      <c r="H146" s="337"/>
      <c r="I146" s="337"/>
      <c r="J146" s="337"/>
      <c r="K146" s="338"/>
    </row>
    <row r="147" s="1" customFormat="1" ht="45" customHeight="1">
      <c r="B147" s="339"/>
      <c r="C147" s="340" t="s">
        <v>3855</v>
      </c>
      <c r="D147" s="340"/>
      <c r="E147" s="340"/>
      <c r="F147" s="340"/>
      <c r="G147" s="340"/>
      <c r="H147" s="340"/>
      <c r="I147" s="340"/>
      <c r="J147" s="340"/>
      <c r="K147" s="341"/>
    </row>
    <row r="148" s="1" customFormat="1" ht="17.25" customHeight="1">
      <c r="B148" s="339"/>
      <c r="C148" s="342" t="s">
        <v>3790</v>
      </c>
      <c r="D148" s="342"/>
      <c r="E148" s="342"/>
      <c r="F148" s="342" t="s">
        <v>3791</v>
      </c>
      <c r="G148" s="343"/>
      <c r="H148" s="342" t="s">
        <v>58</v>
      </c>
      <c r="I148" s="342" t="s">
        <v>61</v>
      </c>
      <c r="J148" s="342" t="s">
        <v>3792</v>
      </c>
      <c r="K148" s="341"/>
    </row>
    <row r="149" s="1" customFormat="1" ht="17.25" customHeight="1">
      <c r="B149" s="339"/>
      <c r="C149" s="344" t="s">
        <v>3793</v>
      </c>
      <c r="D149" s="344"/>
      <c r="E149" s="344"/>
      <c r="F149" s="345" t="s">
        <v>3794</v>
      </c>
      <c r="G149" s="346"/>
      <c r="H149" s="344"/>
      <c r="I149" s="344"/>
      <c r="J149" s="344" t="s">
        <v>3795</v>
      </c>
      <c r="K149" s="341"/>
    </row>
    <row r="150" s="1" customFormat="1" ht="5.25" customHeight="1">
      <c r="B150" s="352"/>
      <c r="C150" s="347"/>
      <c r="D150" s="347"/>
      <c r="E150" s="347"/>
      <c r="F150" s="347"/>
      <c r="G150" s="348"/>
      <c r="H150" s="347"/>
      <c r="I150" s="347"/>
      <c r="J150" s="347"/>
      <c r="K150" s="375"/>
    </row>
    <row r="151" s="1" customFormat="1" ht="15" customHeight="1">
      <c r="B151" s="352"/>
      <c r="C151" s="379" t="s">
        <v>3799</v>
      </c>
      <c r="D151" s="327"/>
      <c r="E151" s="327"/>
      <c r="F151" s="380" t="s">
        <v>3796</v>
      </c>
      <c r="G151" s="327"/>
      <c r="H151" s="379" t="s">
        <v>3836</v>
      </c>
      <c r="I151" s="379" t="s">
        <v>3798</v>
      </c>
      <c r="J151" s="379">
        <v>120</v>
      </c>
      <c r="K151" s="375"/>
    </row>
    <row r="152" s="1" customFormat="1" ht="15" customHeight="1">
      <c r="B152" s="352"/>
      <c r="C152" s="379" t="s">
        <v>3845</v>
      </c>
      <c r="D152" s="327"/>
      <c r="E152" s="327"/>
      <c r="F152" s="380" t="s">
        <v>3796</v>
      </c>
      <c r="G152" s="327"/>
      <c r="H152" s="379" t="s">
        <v>3856</v>
      </c>
      <c r="I152" s="379" t="s">
        <v>3798</v>
      </c>
      <c r="J152" s="379" t="s">
        <v>3847</v>
      </c>
      <c r="K152" s="375"/>
    </row>
    <row r="153" s="1" customFormat="1" ht="15" customHeight="1">
      <c r="B153" s="352"/>
      <c r="C153" s="379" t="s">
        <v>95</v>
      </c>
      <c r="D153" s="327"/>
      <c r="E153" s="327"/>
      <c r="F153" s="380" t="s">
        <v>3796</v>
      </c>
      <c r="G153" s="327"/>
      <c r="H153" s="379" t="s">
        <v>3857</v>
      </c>
      <c r="I153" s="379" t="s">
        <v>3798</v>
      </c>
      <c r="J153" s="379" t="s">
        <v>3847</v>
      </c>
      <c r="K153" s="375"/>
    </row>
    <row r="154" s="1" customFormat="1" ht="15" customHeight="1">
      <c r="B154" s="352"/>
      <c r="C154" s="379" t="s">
        <v>3801</v>
      </c>
      <c r="D154" s="327"/>
      <c r="E154" s="327"/>
      <c r="F154" s="380" t="s">
        <v>3802</v>
      </c>
      <c r="G154" s="327"/>
      <c r="H154" s="379" t="s">
        <v>3836</v>
      </c>
      <c r="I154" s="379" t="s">
        <v>3798</v>
      </c>
      <c r="J154" s="379">
        <v>50</v>
      </c>
      <c r="K154" s="375"/>
    </row>
    <row r="155" s="1" customFormat="1" ht="15" customHeight="1">
      <c r="B155" s="352"/>
      <c r="C155" s="379" t="s">
        <v>3804</v>
      </c>
      <c r="D155" s="327"/>
      <c r="E155" s="327"/>
      <c r="F155" s="380" t="s">
        <v>3796</v>
      </c>
      <c r="G155" s="327"/>
      <c r="H155" s="379" t="s">
        <v>3836</v>
      </c>
      <c r="I155" s="379" t="s">
        <v>3806</v>
      </c>
      <c r="J155" s="379"/>
      <c r="K155" s="375"/>
    </row>
    <row r="156" s="1" customFormat="1" ht="15" customHeight="1">
      <c r="B156" s="352"/>
      <c r="C156" s="379" t="s">
        <v>3815</v>
      </c>
      <c r="D156" s="327"/>
      <c r="E156" s="327"/>
      <c r="F156" s="380" t="s">
        <v>3802</v>
      </c>
      <c r="G156" s="327"/>
      <c r="H156" s="379" t="s">
        <v>3836</v>
      </c>
      <c r="I156" s="379" t="s">
        <v>3798</v>
      </c>
      <c r="J156" s="379">
        <v>50</v>
      </c>
      <c r="K156" s="375"/>
    </row>
    <row r="157" s="1" customFormat="1" ht="15" customHeight="1">
      <c r="B157" s="352"/>
      <c r="C157" s="379" t="s">
        <v>3823</v>
      </c>
      <c r="D157" s="327"/>
      <c r="E157" s="327"/>
      <c r="F157" s="380" t="s">
        <v>3802</v>
      </c>
      <c r="G157" s="327"/>
      <c r="H157" s="379" t="s">
        <v>3836</v>
      </c>
      <c r="I157" s="379" t="s">
        <v>3798</v>
      </c>
      <c r="J157" s="379">
        <v>50</v>
      </c>
      <c r="K157" s="375"/>
    </row>
    <row r="158" s="1" customFormat="1" ht="15" customHeight="1">
      <c r="B158" s="352"/>
      <c r="C158" s="379" t="s">
        <v>3821</v>
      </c>
      <c r="D158" s="327"/>
      <c r="E158" s="327"/>
      <c r="F158" s="380" t="s">
        <v>3802</v>
      </c>
      <c r="G158" s="327"/>
      <c r="H158" s="379" t="s">
        <v>3836</v>
      </c>
      <c r="I158" s="379" t="s">
        <v>3798</v>
      </c>
      <c r="J158" s="379">
        <v>50</v>
      </c>
      <c r="K158" s="375"/>
    </row>
    <row r="159" s="1" customFormat="1" ht="15" customHeight="1">
      <c r="B159" s="352"/>
      <c r="C159" s="379" t="s">
        <v>193</v>
      </c>
      <c r="D159" s="327"/>
      <c r="E159" s="327"/>
      <c r="F159" s="380" t="s">
        <v>3796</v>
      </c>
      <c r="G159" s="327"/>
      <c r="H159" s="379" t="s">
        <v>3858</v>
      </c>
      <c r="I159" s="379" t="s">
        <v>3798</v>
      </c>
      <c r="J159" s="379" t="s">
        <v>3859</v>
      </c>
      <c r="K159" s="375"/>
    </row>
    <row r="160" s="1" customFormat="1" ht="15" customHeight="1">
      <c r="B160" s="352"/>
      <c r="C160" s="379" t="s">
        <v>3860</v>
      </c>
      <c r="D160" s="327"/>
      <c r="E160" s="327"/>
      <c r="F160" s="380" t="s">
        <v>3796</v>
      </c>
      <c r="G160" s="327"/>
      <c r="H160" s="379" t="s">
        <v>3861</v>
      </c>
      <c r="I160" s="379" t="s">
        <v>3831</v>
      </c>
      <c r="J160" s="379"/>
      <c r="K160" s="375"/>
    </row>
    <row r="161" s="1" customFormat="1" ht="15" customHeight="1">
      <c r="B161" s="381"/>
      <c r="C161" s="361"/>
      <c r="D161" s="361"/>
      <c r="E161" s="361"/>
      <c r="F161" s="361"/>
      <c r="G161" s="361"/>
      <c r="H161" s="361"/>
      <c r="I161" s="361"/>
      <c r="J161" s="361"/>
      <c r="K161" s="382"/>
    </row>
    <row r="162" s="1" customFormat="1" ht="18.75" customHeight="1">
      <c r="B162" s="363"/>
      <c r="C162" s="373"/>
      <c r="D162" s="373"/>
      <c r="E162" s="373"/>
      <c r="F162" s="383"/>
      <c r="G162" s="373"/>
      <c r="H162" s="373"/>
      <c r="I162" s="373"/>
      <c r="J162" s="373"/>
      <c r="K162" s="363"/>
    </row>
    <row r="163" s="1" customFormat="1" ht="18.75" customHeight="1">
      <c r="B163" s="335"/>
      <c r="C163" s="335"/>
      <c r="D163" s="335"/>
      <c r="E163" s="335"/>
      <c r="F163" s="335"/>
      <c r="G163" s="335"/>
      <c r="H163" s="335"/>
      <c r="I163" s="335"/>
      <c r="J163" s="335"/>
      <c r="K163" s="335"/>
    </row>
    <row r="164" s="1" customFormat="1" ht="7.5" customHeight="1">
      <c r="B164" s="314"/>
      <c r="C164" s="315"/>
      <c r="D164" s="315"/>
      <c r="E164" s="315"/>
      <c r="F164" s="315"/>
      <c r="G164" s="315"/>
      <c r="H164" s="315"/>
      <c r="I164" s="315"/>
      <c r="J164" s="315"/>
      <c r="K164" s="316"/>
    </row>
    <row r="165" s="1" customFormat="1" ht="45" customHeight="1">
      <c r="B165" s="317"/>
      <c r="C165" s="318" t="s">
        <v>3862</v>
      </c>
      <c r="D165" s="318"/>
      <c r="E165" s="318"/>
      <c r="F165" s="318"/>
      <c r="G165" s="318"/>
      <c r="H165" s="318"/>
      <c r="I165" s="318"/>
      <c r="J165" s="318"/>
      <c r="K165" s="319"/>
    </row>
    <row r="166" s="1" customFormat="1" ht="17.25" customHeight="1">
      <c r="B166" s="317"/>
      <c r="C166" s="342" t="s">
        <v>3790</v>
      </c>
      <c r="D166" s="342"/>
      <c r="E166" s="342"/>
      <c r="F166" s="342" t="s">
        <v>3791</v>
      </c>
      <c r="G166" s="384"/>
      <c r="H166" s="385" t="s">
        <v>58</v>
      </c>
      <c r="I166" s="385" t="s">
        <v>61</v>
      </c>
      <c r="J166" s="342" t="s">
        <v>3792</v>
      </c>
      <c r="K166" s="319"/>
    </row>
    <row r="167" s="1" customFormat="1" ht="17.25" customHeight="1">
      <c r="B167" s="320"/>
      <c r="C167" s="344" t="s">
        <v>3793</v>
      </c>
      <c r="D167" s="344"/>
      <c r="E167" s="344"/>
      <c r="F167" s="345" t="s">
        <v>3794</v>
      </c>
      <c r="G167" s="386"/>
      <c r="H167" s="387"/>
      <c r="I167" s="387"/>
      <c r="J167" s="344" t="s">
        <v>3795</v>
      </c>
      <c r="K167" s="322"/>
    </row>
    <row r="168" s="1" customFormat="1" ht="5.25" customHeight="1">
      <c r="B168" s="352"/>
      <c r="C168" s="347"/>
      <c r="D168" s="347"/>
      <c r="E168" s="347"/>
      <c r="F168" s="347"/>
      <c r="G168" s="348"/>
      <c r="H168" s="347"/>
      <c r="I168" s="347"/>
      <c r="J168" s="347"/>
      <c r="K168" s="375"/>
    </row>
    <row r="169" s="1" customFormat="1" ht="15" customHeight="1">
      <c r="B169" s="352"/>
      <c r="C169" s="327" t="s">
        <v>3799</v>
      </c>
      <c r="D169" s="327"/>
      <c r="E169" s="327"/>
      <c r="F169" s="350" t="s">
        <v>3796</v>
      </c>
      <c r="G169" s="327"/>
      <c r="H169" s="327" t="s">
        <v>3836</v>
      </c>
      <c r="I169" s="327" t="s">
        <v>3798</v>
      </c>
      <c r="J169" s="327">
        <v>120</v>
      </c>
      <c r="K169" s="375"/>
    </row>
    <row r="170" s="1" customFormat="1" ht="15" customHeight="1">
      <c r="B170" s="352"/>
      <c r="C170" s="327" t="s">
        <v>3845</v>
      </c>
      <c r="D170" s="327"/>
      <c r="E170" s="327"/>
      <c r="F170" s="350" t="s">
        <v>3796</v>
      </c>
      <c r="G170" s="327"/>
      <c r="H170" s="327" t="s">
        <v>3846</v>
      </c>
      <c r="I170" s="327" t="s">
        <v>3798</v>
      </c>
      <c r="J170" s="327" t="s">
        <v>3847</v>
      </c>
      <c r="K170" s="375"/>
    </row>
    <row r="171" s="1" customFormat="1" ht="15" customHeight="1">
      <c r="B171" s="352"/>
      <c r="C171" s="327" t="s">
        <v>95</v>
      </c>
      <c r="D171" s="327"/>
      <c r="E171" s="327"/>
      <c r="F171" s="350" t="s">
        <v>3796</v>
      </c>
      <c r="G171" s="327"/>
      <c r="H171" s="327" t="s">
        <v>3863</v>
      </c>
      <c r="I171" s="327" t="s">
        <v>3798</v>
      </c>
      <c r="J171" s="327" t="s">
        <v>3847</v>
      </c>
      <c r="K171" s="375"/>
    </row>
    <row r="172" s="1" customFormat="1" ht="15" customHeight="1">
      <c r="B172" s="352"/>
      <c r="C172" s="327" t="s">
        <v>3801</v>
      </c>
      <c r="D172" s="327"/>
      <c r="E172" s="327"/>
      <c r="F172" s="350" t="s">
        <v>3802</v>
      </c>
      <c r="G172" s="327"/>
      <c r="H172" s="327" t="s">
        <v>3863</v>
      </c>
      <c r="I172" s="327" t="s">
        <v>3798</v>
      </c>
      <c r="J172" s="327">
        <v>50</v>
      </c>
      <c r="K172" s="375"/>
    </row>
    <row r="173" s="1" customFormat="1" ht="15" customHeight="1">
      <c r="B173" s="352"/>
      <c r="C173" s="327" t="s">
        <v>3804</v>
      </c>
      <c r="D173" s="327"/>
      <c r="E173" s="327"/>
      <c r="F173" s="350" t="s">
        <v>3796</v>
      </c>
      <c r="G173" s="327"/>
      <c r="H173" s="327" t="s">
        <v>3863</v>
      </c>
      <c r="I173" s="327" t="s">
        <v>3806</v>
      </c>
      <c r="J173" s="327"/>
      <c r="K173" s="375"/>
    </row>
    <row r="174" s="1" customFormat="1" ht="15" customHeight="1">
      <c r="B174" s="352"/>
      <c r="C174" s="327" t="s">
        <v>3815</v>
      </c>
      <c r="D174" s="327"/>
      <c r="E174" s="327"/>
      <c r="F174" s="350" t="s">
        <v>3802</v>
      </c>
      <c r="G174" s="327"/>
      <c r="H174" s="327" t="s">
        <v>3863</v>
      </c>
      <c r="I174" s="327" t="s">
        <v>3798</v>
      </c>
      <c r="J174" s="327">
        <v>50</v>
      </c>
      <c r="K174" s="375"/>
    </row>
    <row r="175" s="1" customFormat="1" ht="15" customHeight="1">
      <c r="B175" s="352"/>
      <c r="C175" s="327" t="s">
        <v>3823</v>
      </c>
      <c r="D175" s="327"/>
      <c r="E175" s="327"/>
      <c r="F175" s="350" t="s">
        <v>3802</v>
      </c>
      <c r="G175" s="327"/>
      <c r="H175" s="327" t="s">
        <v>3863</v>
      </c>
      <c r="I175" s="327" t="s">
        <v>3798</v>
      </c>
      <c r="J175" s="327">
        <v>50</v>
      </c>
      <c r="K175" s="375"/>
    </row>
    <row r="176" s="1" customFormat="1" ht="15" customHeight="1">
      <c r="B176" s="352"/>
      <c r="C176" s="327" t="s">
        <v>3821</v>
      </c>
      <c r="D176" s="327"/>
      <c r="E176" s="327"/>
      <c r="F176" s="350" t="s">
        <v>3802</v>
      </c>
      <c r="G176" s="327"/>
      <c r="H176" s="327" t="s">
        <v>3863</v>
      </c>
      <c r="I176" s="327" t="s">
        <v>3798</v>
      </c>
      <c r="J176" s="327">
        <v>50</v>
      </c>
      <c r="K176" s="375"/>
    </row>
    <row r="177" s="1" customFormat="1" ht="15" customHeight="1">
      <c r="B177" s="352"/>
      <c r="C177" s="327" t="s">
        <v>205</v>
      </c>
      <c r="D177" s="327"/>
      <c r="E177" s="327"/>
      <c r="F177" s="350" t="s">
        <v>3796</v>
      </c>
      <c r="G177" s="327"/>
      <c r="H177" s="327" t="s">
        <v>3864</v>
      </c>
      <c r="I177" s="327" t="s">
        <v>3865</v>
      </c>
      <c r="J177" s="327"/>
      <c r="K177" s="375"/>
    </row>
    <row r="178" s="1" customFormat="1" ht="15" customHeight="1">
      <c r="B178" s="352"/>
      <c r="C178" s="327" t="s">
        <v>61</v>
      </c>
      <c r="D178" s="327"/>
      <c r="E178" s="327"/>
      <c r="F178" s="350" t="s">
        <v>3796</v>
      </c>
      <c r="G178" s="327"/>
      <c r="H178" s="327" t="s">
        <v>3866</v>
      </c>
      <c r="I178" s="327" t="s">
        <v>3867</v>
      </c>
      <c r="J178" s="327">
        <v>1</v>
      </c>
      <c r="K178" s="375"/>
    </row>
    <row r="179" s="1" customFormat="1" ht="15" customHeight="1">
      <c r="B179" s="352"/>
      <c r="C179" s="327" t="s">
        <v>57</v>
      </c>
      <c r="D179" s="327"/>
      <c r="E179" s="327"/>
      <c r="F179" s="350" t="s">
        <v>3796</v>
      </c>
      <c r="G179" s="327"/>
      <c r="H179" s="327" t="s">
        <v>3868</v>
      </c>
      <c r="I179" s="327" t="s">
        <v>3798</v>
      </c>
      <c r="J179" s="327">
        <v>20</v>
      </c>
      <c r="K179" s="375"/>
    </row>
    <row r="180" s="1" customFormat="1" ht="15" customHeight="1">
      <c r="B180" s="352"/>
      <c r="C180" s="327" t="s">
        <v>58</v>
      </c>
      <c r="D180" s="327"/>
      <c r="E180" s="327"/>
      <c r="F180" s="350" t="s">
        <v>3796</v>
      </c>
      <c r="G180" s="327"/>
      <c r="H180" s="327" t="s">
        <v>3869</v>
      </c>
      <c r="I180" s="327" t="s">
        <v>3798</v>
      </c>
      <c r="J180" s="327">
        <v>255</v>
      </c>
      <c r="K180" s="375"/>
    </row>
    <row r="181" s="1" customFormat="1" ht="15" customHeight="1">
      <c r="B181" s="352"/>
      <c r="C181" s="327" t="s">
        <v>206</v>
      </c>
      <c r="D181" s="327"/>
      <c r="E181" s="327"/>
      <c r="F181" s="350" t="s">
        <v>3796</v>
      </c>
      <c r="G181" s="327"/>
      <c r="H181" s="327" t="s">
        <v>3760</v>
      </c>
      <c r="I181" s="327" t="s">
        <v>3798</v>
      </c>
      <c r="J181" s="327">
        <v>10</v>
      </c>
      <c r="K181" s="375"/>
    </row>
    <row r="182" s="1" customFormat="1" ht="15" customHeight="1">
      <c r="B182" s="352"/>
      <c r="C182" s="327" t="s">
        <v>207</v>
      </c>
      <c r="D182" s="327"/>
      <c r="E182" s="327"/>
      <c r="F182" s="350" t="s">
        <v>3796</v>
      </c>
      <c r="G182" s="327"/>
      <c r="H182" s="327" t="s">
        <v>3870</v>
      </c>
      <c r="I182" s="327" t="s">
        <v>3831</v>
      </c>
      <c r="J182" s="327"/>
      <c r="K182" s="375"/>
    </row>
    <row r="183" s="1" customFormat="1" ht="15" customHeight="1">
      <c r="B183" s="352"/>
      <c r="C183" s="327" t="s">
        <v>3871</v>
      </c>
      <c r="D183" s="327"/>
      <c r="E183" s="327"/>
      <c r="F183" s="350" t="s">
        <v>3796</v>
      </c>
      <c r="G183" s="327"/>
      <c r="H183" s="327" t="s">
        <v>3872</v>
      </c>
      <c r="I183" s="327" t="s">
        <v>3831</v>
      </c>
      <c r="J183" s="327"/>
      <c r="K183" s="375"/>
    </row>
    <row r="184" s="1" customFormat="1" ht="15" customHeight="1">
      <c r="B184" s="352"/>
      <c r="C184" s="327" t="s">
        <v>3860</v>
      </c>
      <c r="D184" s="327"/>
      <c r="E184" s="327"/>
      <c r="F184" s="350" t="s">
        <v>3796</v>
      </c>
      <c r="G184" s="327"/>
      <c r="H184" s="327" t="s">
        <v>3873</v>
      </c>
      <c r="I184" s="327" t="s">
        <v>3831</v>
      </c>
      <c r="J184" s="327"/>
      <c r="K184" s="375"/>
    </row>
    <row r="185" s="1" customFormat="1" ht="15" customHeight="1">
      <c r="B185" s="352"/>
      <c r="C185" s="327" t="s">
        <v>209</v>
      </c>
      <c r="D185" s="327"/>
      <c r="E185" s="327"/>
      <c r="F185" s="350" t="s">
        <v>3802</v>
      </c>
      <c r="G185" s="327"/>
      <c r="H185" s="327" t="s">
        <v>3874</v>
      </c>
      <c r="I185" s="327" t="s">
        <v>3798</v>
      </c>
      <c r="J185" s="327">
        <v>50</v>
      </c>
      <c r="K185" s="375"/>
    </row>
    <row r="186" s="1" customFormat="1" ht="15" customHeight="1">
      <c r="B186" s="352"/>
      <c r="C186" s="327" t="s">
        <v>3875</v>
      </c>
      <c r="D186" s="327"/>
      <c r="E186" s="327"/>
      <c r="F186" s="350" t="s">
        <v>3802</v>
      </c>
      <c r="G186" s="327"/>
      <c r="H186" s="327" t="s">
        <v>3876</v>
      </c>
      <c r="I186" s="327" t="s">
        <v>3877</v>
      </c>
      <c r="J186" s="327"/>
      <c r="K186" s="375"/>
    </row>
    <row r="187" s="1" customFormat="1" ht="15" customHeight="1">
      <c r="B187" s="352"/>
      <c r="C187" s="327" t="s">
        <v>3878</v>
      </c>
      <c r="D187" s="327"/>
      <c r="E187" s="327"/>
      <c r="F187" s="350" t="s">
        <v>3802</v>
      </c>
      <c r="G187" s="327"/>
      <c r="H187" s="327" t="s">
        <v>3879</v>
      </c>
      <c r="I187" s="327" t="s">
        <v>3877</v>
      </c>
      <c r="J187" s="327"/>
      <c r="K187" s="375"/>
    </row>
    <row r="188" s="1" customFormat="1" ht="15" customHeight="1">
      <c r="B188" s="352"/>
      <c r="C188" s="327" t="s">
        <v>3880</v>
      </c>
      <c r="D188" s="327"/>
      <c r="E188" s="327"/>
      <c r="F188" s="350" t="s">
        <v>3802</v>
      </c>
      <c r="G188" s="327"/>
      <c r="H188" s="327" t="s">
        <v>3881</v>
      </c>
      <c r="I188" s="327" t="s">
        <v>3877</v>
      </c>
      <c r="J188" s="327"/>
      <c r="K188" s="375"/>
    </row>
    <row r="189" s="1" customFormat="1" ht="15" customHeight="1">
      <c r="B189" s="352"/>
      <c r="C189" s="388" t="s">
        <v>3882</v>
      </c>
      <c r="D189" s="327"/>
      <c r="E189" s="327"/>
      <c r="F189" s="350" t="s">
        <v>3802</v>
      </c>
      <c r="G189" s="327"/>
      <c r="H189" s="327" t="s">
        <v>3883</v>
      </c>
      <c r="I189" s="327" t="s">
        <v>3884</v>
      </c>
      <c r="J189" s="389" t="s">
        <v>3885</v>
      </c>
      <c r="K189" s="375"/>
    </row>
    <row r="190" s="1" customFormat="1" ht="15" customHeight="1">
      <c r="B190" s="352"/>
      <c r="C190" s="388" t="s">
        <v>46</v>
      </c>
      <c r="D190" s="327"/>
      <c r="E190" s="327"/>
      <c r="F190" s="350" t="s">
        <v>3796</v>
      </c>
      <c r="G190" s="327"/>
      <c r="H190" s="324" t="s">
        <v>3886</v>
      </c>
      <c r="I190" s="327" t="s">
        <v>3887</v>
      </c>
      <c r="J190" s="327"/>
      <c r="K190" s="375"/>
    </row>
    <row r="191" s="1" customFormat="1" ht="15" customHeight="1">
      <c r="B191" s="352"/>
      <c r="C191" s="388" t="s">
        <v>3888</v>
      </c>
      <c r="D191" s="327"/>
      <c r="E191" s="327"/>
      <c r="F191" s="350" t="s">
        <v>3796</v>
      </c>
      <c r="G191" s="327"/>
      <c r="H191" s="327" t="s">
        <v>3889</v>
      </c>
      <c r="I191" s="327" t="s">
        <v>3831</v>
      </c>
      <c r="J191" s="327"/>
      <c r="K191" s="375"/>
    </row>
    <row r="192" s="1" customFormat="1" ht="15" customHeight="1">
      <c r="B192" s="352"/>
      <c r="C192" s="388" t="s">
        <v>3890</v>
      </c>
      <c r="D192" s="327"/>
      <c r="E192" s="327"/>
      <c r="F192" s="350" t="s">
        <v>3796</v>
      </c>
      <c r="G192" s="327"/>
      <c r="H192" s="327" t="s">
        <v>3891</v>
      </c>
      <c r="I192" s="327" t="s">
        <v>3831</v>
      </c>
      <c r="J192" s="327"/>
      <c r="K192" s="375"/>
    </row>
    <row r="193" s="1" customFormat="1" ht="15" customHeight="1">
      <c r="B193" s="352"/>
      <c r="C193" s="388" t="s">
        <v>3892</v>
      </c>
      <c r="D193" s="327"/>
      <c r="E193" s="327"/>
      <c r="F193" s="350" t="s">
        <v>3802</v>
      </c>
      <c r="G193" s="327"/>
      <c r="H193" s="327" t="s">
        <v>3893</v>
      </c>
      <c r="I193" s="327" t="s">
        <v>3831</v>
      </c>
      <c r="J193" s="327"/>
      <c r="K193" s="375"/>
    </row>
    <row r="194" s="1" customFormat="1" ht="15" customHeight="1">
      <c r="B194" s="381"/>
      <c r="C194" s="390"/>
      <c r="D194" s="361"/>
      <c r="E194" s="361"/>
      <c r="F194" s="361"/>
      <c r="G194" s="361"/>
      <c r="H194" s="361"/>
      <c r="I194" s="361"/>
      <c r="J194" s="361"/>
      <c r="K194" s="382"/>
    </row>
    <row r="195" s="1" customFormat="1" ht="18.75" customHeight="1">
      <c r="B195" s="363"/>
      <c r="C195" s="373"/>
      <c r="D195" s="373"/>
      <c r="E195" s="373"/>
      <c r="F195" s="383"/>
      <c r="G195" s="373"/>
      <c r="H195" s="373"/>
      <c r="I195" s="373"/>
      <c r="J195" s="373"/>
      <c r="K195" s="363"/>
    </row>
    <row r="196" s="1" customFormat="1" ht="18.75" customHeight="1">
      <c r="B196" s="363"/>
      <c r="C196" s="373"/>
      <c r="D196" s="373"/>
      <c r="E196" s="373"/>
      <c r="F196" s="383"/>
      <c r="G196" s="373"/>
      <c r="H196" s="373"/>
      <c r="I196" s="373"/>
      <c r="J196" s="373"/>
      <c r="K196" s="363"/>
    </row>
    <row r="197" s="1" customFormat="1" ht="18.75" customHeight="1">
      <c r="B197" s="335"/>
      <c r="C197" s="335"/>
      <c r="D197" s="335"/>
      <c r="E197" s="335"/>
      <c r="F197" s="335"/>
      <c r="G197" s="335"/>
      <c r="H197" s="335"/>
      <c r="I197" s="335"/>
      <c r="J197" s="335"/>
      <c r="K197" s="335"/>
    </row>
    <row r="198" s="1" customFormat="1" ht="13.5">
      <c r="B198" s="314"/>
      <c r="C198" s="315"/>
      <c r="D198" s="315"/>
      <c r="E198" s="315"/>
      <c r="F198" s="315"/>
      <c r="G198" s="315"/>
      <c r="H198" s="315"/>
      <c r="I198" s="315"/>
      <c r="J198" s="315"/>
      <c r="K198" s="316"/>
    </row>
    <row r="199" s="1" customFormat="1" ht="21">
      <c r="B199" s="317"/>
      <c r="C199" s="318" t="s">
        <v>3894</v>
      </c>
      <c r="D199" s="318"/>
      <c r="E199" s="318"/>
      <c r="F199" s="318"/>
      <c r="G199" s="318"/>
      <c r="H199" s="318"/>
      <c r="I199" s="318"/>
      <c r="J199" s="318"/>
      <c r="K199" s="319"/>
    </row>
    <row r="200" s="1" customFormat="1" ht="25.5" customHeight="1">
      <c r="B200" s="317"/>
      <c r="C200" s="391" t="s">
        <v>3895</v>
      </c>
      <c r="D200" s="391"/>
      <c r="E200" s="391"/>
      <c r="F200" s="391" t="s">
        <v>3896</v>
      </c>
      <c r="G200" s="392"/>
      <c r="H200" s="391" t="s">
        <v>3897</v>
      </c>
      <c r="I200" s="391"/>
      <c r="J200" s="391"/>
      <c r="K200" s="319"/>
    </row>
    <row r="201" s="1" customFormat="1" ht="5.25" customHeight="1">
      <c r="B201" s="352"/>
      <c r="C201" s="347"/>
      <c r="D201" s="347"/>
      <c r="E201" s="347"/>
      <c r="F201" s="347"/>
      <c r="G201" s="373"/>
      <c r="H201" s="347"/>
      <c r="I201" s="347"/>
      <c r="J201" s="347"/>
      <c r="K201" s="375"/>
    </row>
    <row r="202" s="1" customFormat="1" ht="15" customHeight="1">
      <c r="B202" s="352"/>
      <c r="C202" s="327" t="s">
        <v>3887</v>
      </c>
      <c r="D202" s="327"/>
      <c r="E202" s="327"/>
      <c r="F202" s="350" t="s">
        <v>47</v>
      </c>
      <c r="G202" s="327"/>
      <c r="H202" s="327" t="s">
        <v>3898</v>
      </c>
      <c r="I202" s="327"/>
      <c r="J202" s="327"/>
      <c r="K202" s="375"/>
    </row>
    <row r="203" s="1" customFormat="1" ht="15" customHeight="1">
      <c r="B203" s="352"/>
      <c r="C203" s="327"/>
      <c r="D203" s="327"/>
      <c r="E203" s="327"/>
      <c r="F203" s="350" t="s">
        <v>48</v>
      </c>
      <c r="G203" s="327"/>
      <c r="H203" s="327" t="s">
        <v>3899</v>
      </c>
      <c r="I203" s="327"/>
      <c r="J203" s="327"/>
      <c r="K203" s="375"/>
    </row>
    <row r="204" s="1" customFormat="1" ht="15" customHeight="1">
      <c r="B204" s="352"/>
      <c r="C204" s="327"/>
      <c r="D204" s="327"/>
      <c r="E204" s="327"/>
      <c r="F204" s="350" t="s">
        <v>51</v>
      </c>
      <c r="G204" s="327"/>
      <c r="H204" s="327" t="s">
        <v>3900</v>
      </c>
      <c r="I204" s="327"/>
      <c r="J204" s="327"/>
      <c r="K204" s="375"/>
    </row>
    <row r="205" s="1" customFormat="1" ht="15" customHeight="1">
      <c r="B205" s="352"/>
      <c r="C205" s="327"/>
      <c r="D205" s="327"/>
      <c r="E205" s="327"/>
      <c r="F205" s="350" t="s">
        <v>49</v>
      </c>
      <c r="G205" s="327"/>
      <c r="H205" s="327" t="s">
        <v>3901</v>
      </c>
      <c r="I205" s="327"/>
      <c r="J205" s="327"/>
      <c r="K205" s="375"/>
    </row>
    <row r="206" s="1" customFormat="1" ht="15" customHeight="1">
      <c r="B206" s="352"/>
      <c r="C206" s="327"/>
      <c r="D206" s="327"/>
      <c r="E206" s="327"/>
      <c r="F206" s="350" t="s">
        <v>50</v>
      </c>
      <c r="G206" s="327"/>
      <c r="H206" s="327" t="s">
        <v>3902</v>
      </c>
      <c r="I206" s="327"/>
      <c r="J206" s="327"/>
      <c r="K206" s="375"/>
    </row>
    <row r="207" s="1" customFormat="1" ht="15" customHeight="1">
      <c r="B207" s="352"/>
      <c r="C207" s="327"/>
      <c r="D207" s="327"/>
      <c r="E207" s="327"/>
      <c r="F207" s="350"/>
      <c r="G207" s="327"/>
      <c r="H207" s="327"/>
      <c r="I207" s="327"/>
      <c r="J207" s="327"/>
      <c r="K207" s="375"/>
    </row>
    <row r="208" s="1" customFormat="1" ht="15" customHeight="1">
      <c r="B208" s="352"/>
      <c r="C208" s="327" t="s">
        <v>3843</v>
      </c>
      <c r="D208" s="327"/>
      <c r="E208" s="327"/>
      <c r="F208" s="350" t="s">
        <v>83</v>
      </c>
      <c r="G208" s="327"/>
      <c r="H208" s="327" t="s">
        <v>3903</v>
      </c>
      <c r="I208" s="327"/>
      <c r="J208" s="327"/>
      <c r="K208" s="375"/>
    </row>
    <row r="209" s="1" customFormat="1" ht="15" customHeight="1">
      <c r="B209" s="352"/>
      <c r="C209" s="327"/>
      <c r="D209" s="327"/>
      <c r="E209" s="327"/>
      <c r="F209" s="350" t="s">
        <v>3743</v>
      </c>
      <c r="G209" s="327"/>
      <c r="H209" s="327" t="s">
        <v>3744</v>
      </c>
      <c r="I209" s="327"/>
      <c r="J209" s="327"/>
      <c r="K209" s="375"/>
    </row>
    <row r="210" s="1" customFormat="1" ht="15" customHeight="1">
      <c r="B210" s="352"/>
      <c r="C210" s="327"/>
      <c r="D210" s="327"/>
      <c r="E210" s="327"/>
      <c r="F210" s="350" t="s">
        <v>3741</v>
      </c>
      <c r="G210" s="327"/>
      <c r="H210" s="327" t="s">
        <v>3904</v>
      </c>
      <c r="I210" s="327"/>
      <c r="J210" s="327"/>
      <c r="K210" s="375"/>
    </row>
    <row r="211" s="1" customFormat="1" ht="15" customHeight="1">
      <c r="B211" s="393"/>
      <c r="C211" s="327"/>
      <c r="D211" s="327"/>
      <c r="E211" s="327"/>
      <c r="F211" s="350" t="s">
        <v>143</v>
      </c>
      <c r="G211" s="388"/>
      <c r="H211" s="379" t="s">
        <v>144</v>
      </c>
      <c r="I211" s="379"/>
      <c r="J211" s="379"/>
      <c r="K211" s="394"/>
    </row>
    <row r="212" s="1" customFormat="1" ht="15" customHeight="1">
      <c r="B212" s="393"/>
      <c r="C212" s="327"/>
      <c r="D212" s="327"/>
      <c r="E212" s="327"/>
      <c r="F212" s="350" t="s">
        <v>1011</v>
      </c>
      <c r="G212" s="388"/>
      <c r="H212" s="379" t="s">
        <v>3905</v>
      </c>
      <c r="I212" s="379"/>
      <c r="J212" s="379"/>
      <c r="K212" s="394"/>
    </row>
    <row r="213" s="1" customFormat="1" ht="15" customHeight="1">
      <c r="B213" s="393"/>
      <c r="C213" s="327"/>
      <c r="D213" s="327"/>
      <c r="E213" s="327"/>
      <c r="F213" s="350"/>
      <c r="G213" s="388"/>
      <c r="H213" s="379"/>
      <c r="I213" s="379"/>
      <c r="J213" s="379"/>
      <c r="K213" s="394"/>
    </row>
    <row r="214" s="1" customFormat="1" ht="15" customHeight="1">
      <c r="B214" s="393"/>
      <c r="C214" s="327" t="s">
        <v>3867</v>
      </c>
      <c r="D214" s="327"/>
      <c r="E214" s="327"/>
      <c r="F214" s="350">
        <v>1</v>
      </c>
      <c r="G214" s="388"/>
      <c r="H214" s="379" t="s">
        <v>3906</v>
      </c>
      <c r="I214" s="379"/>
      <c r="J214" s="379"/>
      <c r="K214" s="394"/>
    </row>
    <row r="215" s="1" customFormat="1" ht="15" customHeight="1">
      <c r="B215" s="393"/>
      <c r="C215" s="327"/>
      <c r="D215" s="327"/>
      <c r="E215" s="327"/>
      <c r="F215" s="350">
        <v>2</v>
      </c>
      <c r="G215" s="388"/>
      <c r="H215" s="379" t="s">
        <v>3907</v>
      </c>
      <c r="I215" s="379"/>
      <c r="J215" s="379"/>
      <c r="K215" s="394"/>
    </row>
    <row r="216" s="1" customFormat="1" ht="15" customHeight="1">
      <c r="B216" s="393"/>
      <c r="C216" s="327"/>
      <c r="D216" s="327"/>
      <c r="E216" s="327"/>
      <c r="F216" s="350">
        <v>3</v>
      </c>
      <c r="G216" s="388"/>
      <c r="H216" s="379" t="s">
        <v>3908</v>
      </c>
      <c r="I216" s="379"/>
      <c r="J216" s="379"/>
      <c r="K216" s="394"/>
    </row>
    <row r="217" s="1" customFormat="1" ht="15" customHeight="1">
      <c r="B217" s="393"/>
      <c r="C217" s="327"/>
      <c r="D217" s="327"/>
      <c r="E217" s="327"/>
      <c r="F217" s="350">
        <v>4</v>
      </c>
      <c r="G217" s="388"/>
      <c r="H217" s="379" t="s">
        <v>3909</v>
      </c>
      <c r="I217" s="379"/>
      <c r="J217" s="379"/>
      <c r="K217" s="394"/>
    </row>
    <row r="218" s="1" customFormat="1" ht="12.75" customHeight="1">
      <c r="B218" s="395"/>
      <c r="C218" s="396"/>
      <c r="D218" s="396"/>
      <c r="E218" s="396"/>
      <c r="F218" s="396"/>
      <c r="G218" s="396"/>
      <c r="H218" s="396"/>
      <c r="I218" s="396"/>
      <c r="J218" s="396"/>
      <c r="K218" s="397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89</v>
      </c>
      <c r="AZ2" s="141" t="s">
        <v>511</v>
      </c>
      <c r="BA2" s="141" t="s">
        <v>512</v>
      </c>
      <c r="BB2" s="141" t="s">
        <v>182</v>
      </c>
      <c r="BC2" s="141" t="s">
        <v>513</v>
      </c>
      <c r="BD2" s="141" t="s">
        <v>86</v>
      </c>
    </row>
    <row r="3" s="1" customFormat="1" ht="6.96" customHeight="1">
      <c r="B3" s="142"/>
      <c r="C3" s="143"/>
      <c r="D3" s="143"/>
      <c r="E3" s="143"/>
      <c r="F3" s="143"/>
      <c r="G3" s="143"/>
      <c r="H3" s="143"/>
      <c r="I3" s="143"/>
      <c r="J3" s="143"/>
      <c r="K3" s="143"/>
      <c r="L3" s="22"/>
      <c r="AT3" s="19" t="s">
        <v>86</v>
      </c>
      <c r="AZ3" s="141" t="s">
        <v>514</v>
      </c>
      <c r="BA3" s="141" t="s">
        <v>514</v>
      </c>
      <c r="BB3" s="141" t="s">
        <v>182</v>
      </c>
      <c r="BC3" s="141" t="s">
        <v>515</v>
      </c>
      <c r="BD3" s="141" t="s">
        <v>86</v>
      </c>
    </row>
    <row r="4" s="1" customFormat="1" ht="24.96" customHeight="1">
      <c r="B4" s="22"/>
      <c r="D4" s="144" t="s">
        <v>154</v>
      </c>
      <c r="L4" s="22"/>
      <c r="M4" s="145" t="s">
        <v>10</v>
      </c>
      <c r="AT4" s="19" t="s">
        <v>4</v>
      </c>
      <c r="AZ4" s="141" t="s">
        <v>516</v>
      </c>
      <c r="BA4" s="141" t="s">
        <v>516</v>
      </c>
      <c r="BB4" s="141" t="s">
        <v>517</v>
      </c>
      <c r="BC4" s="141" t="s">
        <v>464</v>
      </c>
      <c r="BD4" s="141" t="s">
        <v>86</v>
      </c>
    </row>
    <row r="5" s="1" customFormat="1" ht="6.96" customHeight="1">
      <c r="B5" s="22"/>
      <c r="L5" s="22"/>
      <c r="AZ5" s="141" t="s">
        <v>518</v>
      </c>
      <c r="BA5" s="141" t="s">
        <v>519</v>
      </c>
      <c r="BB5" s="141" t="s">
        <v>158</v>
      </c>
      <c r="BC5" s="141" t="s">
        <v>520</v>
      </c>
      <c r="BD5" s="141" t="s">
        <v>86</v>
      </c>
    </row>
    <row r="6" s="1" customFormat="1" ht="12" customHeight="1">
      <c r="B6" s="22"/>
      <c r="D6" s="146" t="s">
        <v>16</v>
      </c>
      <c r="L6" s="22"/>
      <c r="AZ6" s="141" t="s">
        <v>521</v>
      </c>
      <c r="BA6" s="141" t="s">
        <v>522</v>
      </c>
      <c r="BB6" s="141" t="s">
        <v>152</v>
      </c>
      <c r="BC6" s="141" t="s">
        <v>523</v>
      </c>
      <c r="BD6" s="141" t="s">
        <v>86</v>
      </c>
    </row>
    <row r="7" s="1" customFormat="1" ht="16.5" customHeight="1">
      <c r="B7" s="22"/>
      <c r="E7" s="147" t="str">
        <f>'Rekapitulace stavby'!K6</f>
        <v>MVE jez Rajhrad vč. rekonstrukce jezu a rybího přechodu</v>
      </c>
      <c r="F7" s="146"/>
      <c r="G7" s="146"/>
      <c r="H7" s="146"/>
      <c r="L7" s="22"/>
      <c r="AZ7" s="141" t="s">
        <v>180</v>
      </c>
      <c r="BA7" s="141" t="s">
        <v>181</v>
      </c>
      <c r="BB7" s="141" t="s">
        <v>182</v>
      </c>
      <c r="BC7" s="141" t="s">
        <v>524</v>
      </c>
      <c r="BD7" s="141" t="s">
        <v>86</v>
      </c>
    </row>
    <row r="8" s="2" customFormat="1" ht="12" customHeight="1">
      <c r="A8" s="40"/>
      <c r="B8" s="46"/>
      <c r="C8" s="40"/>
      <c r="D8" s="146" t="s">
        <v>167</v>
      </c>
      <c r="E8" s="40"/>
      <c r="F8" s="40"/>
      <c r="G8" s="40"/>
      <c r="H8" s="40"/>
      <c r="I8" s="40"/>
      <c r="J8" s="40"/>
      <c r="K8" s="40"/>
      <c r="L8" s="148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  <c r="AZ8" s="141" t="s">
        <v>525</v>
      </c>
      <c r="BA8" s="141" t="s">
        <v>526</v>
      </c>
      <c r="BB8" s="141" t="s">
        <v>182</v>
      </c>
      <c r="BC8" s="141" t="s">
        <v>527</v>
      </c>
      <c r="BD8" s="141" t="s">
        <v>86</v>
      </c>
    </row>
    <row r="9" s="2" customFormat="1" ht="16.5" customHeight="1">
      <c r="A9" s="40"/>
      <c r="B9" s="46"/>
      <c r="C9" s="40"/>
      <c r="D9" s="40"/>
      <c r="E9" s="149" t="s">
        <v>528</v>
      </c>
      <c r="F9" s="40"/>
      <c r="G9" s="40"/>
      <c r="H9" s="40"/>
      <c r="I9" s="40"/>
      <c r="J9" s="40"/>
      <c r="K9" s="40"/>
      <c r="L9" s="148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  <c r="AZ9" s="141" t="s">
        <v>529</v>
      </c>
      <c r="BA9" s="141" t="s">
        <v>530</v>
      </c>
      <c r="BB9" s="141" t="s">
        <v>182</v>
      </c>
      <c r="BC9" s="141" t="s">
        <v>531</v>
      </c>
      <c r="BD9" s="141" t="s">
        <v>86</v>
      </c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48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  <c r="AZ10" s="141" t="s">
        <v>532</v>
      </c>
      <c r="BA10" s="141" t="s">
        <v>533</v>
      </c>
      <c r="BB10" s="141" t="s">
        <v>182</v>
      </c>
      <c r="BC10" s="141" t="s">
        <v>534</v>
      </c>
      <c r="BD10" s="141" t="s">
        <v>86</v>
      </c>
    </row>
    <row r="11" s="2" customFormat="1" ht="12" customHeight="1">
      <c r="A11" s="40"/>
      <c r="B11" s="46"/>
      <c r="C11" s="40"/>
      <c r="D11" s="146" t="s">
        <v>18</v>
      </c>
      <c r="E11" s="40"/>
      <c r="F11" s="135" t="s">
        <v>19</v>
      </c>
      <c r="G11" s="40"/>
      <c r="H11" s="40"/>
      <c r="I11" s="146" t="s">
        <v>20</v>
      </c>
      <c r="J11" s="135" t="s">
        <v>19</v>
      </c>
      <c r="K11" s="40"/>
      <c r="L11" s="148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  <c r="AZ11" s="141" t="s">
        <v>535</v>
      </c>
      <c r="BA11" s="141" t="s">
        <v>536</v>
      </c>
      <c r="BB11" s="141" t="s">
        <v>182</v>
      </c>
      <c r="BC11" s="141" t="s">
        <v>537</v>
      </c>
      <c r="BD11" s="141" t="s">
        <v>86</v>
      </c>
    </row>
    <row r="12" s="2" customFormat="1" ht="12" customHeight="1">
      <c r="A12" s="40"/>
      <c r="B12" s="46"/>
      <c r="C12" s="40"/>
      <c r="D12" s="146" t="s">
        <v>21</v>
      </c>
      <c r="E12" s="40"/>
      <c r="F12" s="135" t="s">
        <v>22</v>
      </c>
      <c r="G12" s="40"/>
      <c r="H12" s="40"/>
      <c r="I12" s="146" t="s">
        <v>23</v>
      </c>
      <c r="J12" s="150" t="str">
        <f>'Rekapitulace stavby'!AN8</f>
        <v>2. 5. 2023</v>
      </c>
      <c r="K12" s="40"/>
      <c r="L12" s="148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  <c r="AZ12" s="141" t="s">
        <v>538</v>
      </c>
      <c r="BA12" s="141" t="s">
        <v>539</v>
      </c>
      <c r="BB12" s="141" t="s">
        <v>182</v>
      </c>
      <c r="BC12" s="141" t="s">
        <v>540</v>
      </c>
      <c r="BD12" s="141" t="s">
        <v>86</v>
      </c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48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Z13" s="141" t="s">
        <v>541</v>
      </c>
      <c r="BA13" s="141" t="s">
        <v>542</v>
      </c>
      <c r="BB13" s="141" t="s">
        <v>182</v>
      </c>
      <c r="BC13" s="141" t="s">
        <v>543</v>
      </c>
      <c r="BD13" s="141" t="s">
        <v>86</v>
      </c>
    </row>
    <row r="14" s="2" customFormat="1" ht="12" customHeight="1">
      <c r="A14" s="40"/>
      <c r="B14" s="46"/>
      <c r="C14" s="40"/>
      <c r="D14" s="146" t="s">
        <v>25</v>
      </c>
      <c r="E14" s="40"/>
      <c r="F14" s="40"/>
      <c r="G14" s="40"/>
      <c r="H14" s="40"/>
      <c r="I14" s="146" t="s">
        <v>26</v>
      </c>
      <c r="J14" s="135" t="s">
        <v>27</v>
      </c>
      <c r="K14" s="40"/>
      <c r="L14" s="148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  <c r="AZ14" s="141" t="s">
        <v>544</v>
      </c>
      <c r="BA14" s="141" t="s">
        <v>545</v>
      </c>
      <c r="BB14" s="141" t="s">
        <v>182</v>
      </c>
      <c r="BC14" s="141" t="s">
        <v>546</v>
      </c>
      <c r="BD14" s="141" t="s">
        <v>86</v>
      </c>
    </row>
    <row r="15" s="2" customFormat="1" ht="18" customHeight="1">
      <c r="A15" s="40"/>
      <c r="B15" s="46"/>
      <c r="C15" s="40"/>
      <c r="D15" s="40"/>
      <c r="E15" s="135" t="s">
        <v>28</v>
      </c>
      <c r="F15" s="40"/>
      <c r="G15" s="40"/>
      <c r="H15" s="40"/>
      <c r="I15" s="146" t="s">
        <v>29</v>
      </c>
      <c r="J15" s="135" t="s">
        <v>30</v>
      </c>
      <c r="K15" s="40"/>
      <c r="L15" s="148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Z15" s="141" t="s">
        <v>547</v>
      </c>
      <c r="BA15" s="141" t="s">
        <v>548</v>
      </c>
      <c r="BB15" s="141" t="s">
        <v>152</v>
      </c>
      <c r="BC15" s="141" t="s">
        <v>549</v>
      </c>
      <c r="BD15" s="141" t="s">
        <v>86</v>
      </c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48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Z16" s="141" t="s">
        <v>550</v>
      </c>
      <c r="BA16" s="141" t="s">
        <v>551</v>
      </c>
      <c r="BB16" s="141" t="s">
        <v>152</v>
      </c>
      <c r="BC16" s="141" t="s">
        <v>552</v>
      </c>
      <c r="BD16" s="141" t="s">
        <v>86</v>
      </c>
    </row>
    <row r="17" s="2" customFormat="1" ht="12" customHeight="1">
      <c r="A17" s="40"/>
      <c r="B17" s="46"/>
      <c r="C17" s="40"/>
      <c r="D17" s="146" t="s">
        <v>31</v>
      </c>
      <c r="E17" s="40"/>
      <c r="F17" s="40"/>
      <c r="G17" s="40"/>
      <c r="H17" s="40"/>
      <c r="I17" s="146" t="s">
        <v>26</v>
      </c>
      <c r="J17" s="35" t="str">
        <f>'Rekapitulace stavby'!AN13</f>
        <v>Vyplň údaj</v>
      </c>
      <c r="K17" s="40"/>
      <c r="L17" s="148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Z17" s="141" t="s">
        <v>553</v>
      </c>
      <c r="BA17" s="141" t="s">
        <v>554</v>
      </c>
      <c r="BB17" s="141" t="s">
        <v>182</v>
      </c>
      <c r="BC17" s="141" t="s">
        <v>555</v>
      </c>
      <c r="BD17" s="141" t="s">
        <v>86</v>
      </c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5"/>
      <c r="G18" s="135"/>
      <c r="H18" s="135"/>
      <c r="I18" s="146" t="s">
        <v>29</v>
      </c>
      <c r="J18" s="35" t="str">
        <f>'Rekapitulace stavby'!AN14</f>
        <v>Vyplň údaj</v>
      </c>
      <c r="K18" s="40"/>
      <c r="L18" s="148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  <c r="AZ18" s="141" t="s">
        <v>556</v>
      </c>
      <c r="BA18" s="141" t="s">
        <v>557</v>
      </c>
      <c r="BB18" s="141" t="s">
        <v>182</v>
      </c>
      <c r="BC18" s="141" t="s">
        <v>558</v>
      </c>
      <c r="BD18" s="141" t="s">
        <v>86</v>
      </c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48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46" t="s">
        <v>33</v>
      </c>
      <c r="E20" s="40"/>
      <c r="F20" s="40"/>
      <c r="G20" s="40"/>
      <c r="H20" s="40"/>
      <c r="I20" s="146" t="s">
        <v>26</v>
      </c>
      <c r="J20" s="135" t="s">
        <v>34</v>
      </c>
      <c r="K20" s="40"/>
      <c r="L20" s="148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5" t="s">
        <v>35</v>
      </c>
      <c r="F21" s="40"/>
      <c r="G21" s="40"/>
      <c r="H21" s="40"/>
      <c r="I21" s="146" t="s">
        <v>29</v>
      </c>
      <c r="J21" s="135" t="s">
        <v>36</v>
      </c>
      <c r="K21" s="40"/>
      <c r="L21" s="148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48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46" t="s">
        <v>38</v>
      </c>
      <c r="E23" s="40"/>
      <c r="F23" s="40"/>
      <c r="G23" s="40"/>
      <c r="H23" s="40"/>
      <c r="I23" s="146" t="s">
        <v>26</v>
      </c>
      <c r="J23" s="135" t="s">
        <v>19</v>
      </c>
      <c r="K23" s="40"/>
      <c r="L23" s="148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5" t="s">
        <v>39</v>
      </c>
      <c r="F24" s="40"/>
      <c r="G24" s="40"/>
      <c r="H24" s="40"/>
      <c r="I24" s="146" t="s">
        <v>29</v>
      </c>
      <c r="J24" s="135" t="s">
        <v>19</v>
      </c>
      <c r="K24" s="40"/>
      <c r="L24" s="148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48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46" t="s">
        <v>40</v>
      </c>
      <c r="E26" s="40"/>
      <c r="F26" s="40"/>
      <c r="G26" s="40"/>
      <c r="H26" s="40"/>
      <c r="I26" s="40"/>
      <c r="J26" s="40"/>
      <c r="K26" s="40"/>
      <c r="L26" s="148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51"/>
      <c r="B27" s="152"/>
      <c r="C27" s="151"/>
      <c r="D27" s="151"/>
      <c r="E27" s="153" t="s">
        <v>19</v>
      </c>
      <c r="F27" s="153"/>
      <c r="G27" s="153"/>
      <c r="H27" s="153"/>
      <c r="I27" s="151"/>
      <c r="J27" s="151"/>
      <c r="K27" s="151"/>
      <c r="L27" s="154"/>
      <c r="S27" s="151"/>
      <c r="T27" s="151"/>
      <c r="U27" s="151"/>
      <c r="V27" s="151"/>
      <c r="W27" s="151"/>
      <c r="X27" s="151"/>
      <c r="Y27" s="151"/>
      <c r="Z27" s="151"/>
      <c r="AA27" s="151"/>
      <c r="AB27" s="151"/>
      <c r="AC27" s="151"/>
      <c r="AD27" s="151"/>
      <c r="AE27" s="151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48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55"/>
      <c r="E29" s="155"/>
      <c r="F29" s="155"/>
      <c r="G29" s="155"/>
      <c r="H29" s="155"/>
      <c r="I29" s="155"/>
      <c r="J29" s="155"/>
      <c r="K29" s="155"/>
      <c r="L29" s="148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56" t="s">
        <v>42</v>
      </c>
      <c r="E30" s="40"/>
      <c r="F30" s="40"/>
      <c r="G30" s="40"/>
      <c r="H30" s="40"/>
      <c r="I30" s="40"/>
      <c r="J30" s="157">
        <f>ROUND(J85, 2)</f>
        <v>0</v>
      </c>
      <c r="K30" s="40"/>
      <c r="L30" s="148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5"/>
      <c r="E31" s="155"/>
      <c r="F31" s="155"/>
      <c r="G31" s="155"/>
      <c r="H31" s="155"/>
      <c r="I31" s="155"/>
      <c r="J31" s="155"/>
      <c r="K31" s="155"/>
      <c r="L31" s="148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58" t="s">
        <v>44</v>
      </c>
      <c r="G32" s="40"/>
      <c r="H32" s="40"/>
      <c r="I32" s="158" t="s">
        <v>43</v>
      </c>
      <c r="J32" s="158" t="s">
        <v>45</v>
      </c>
      <c r="K32" s="40"/>
      <c r="L32" s="148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59" t="s">
        <v>46</v>
      </c>
      <c r="E33" s="146" t="s">
        <v>47</v>
      </c>
      <c r="F33" s="160">
        <f>ROUND((SUM(BE85:BE366)),  2)</f>
        <v>0</v>
      </c>
      <c r="G33" s="40"/>
      <c r="H33" s="40"/>
      <c r="I33" s="161">
        <v>0.20999999999999999</v>
      </c>
      <c r="J33" s="160">
        <f>ROUND(((SUM(BE85:BE366))*I33),  2)</f>
        <v>0</v>
      </c>
      <c r="K33" s="40"/>
      <c r="L33" s="148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46" t="s">
        <v>48</v>
      </c>
      <c r="F34" s="160">
        <f>ROUND((SUM(BF85:BF366)),  2)</f>
        <v>0</v>
      </c>
      <c r="G34" s="40"/>
      <c r="H34" s="40"/>
      <c r="I34" s="161">
        <v>0.14999999999999999</v>
      </c>
      <c r="J34" s="160">
        <f>ROUND(((SUM(BF85:BF366))*I34),  2)</f>
        <v>0</v>
      </c>
      <c r="K34" s="40"/>
      <c r="L34" s="148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46" t="s">
        <v>49</v>
      </c>
      <c r="F35" s="160">
        <f>ROUND((SUM(BG85:BG366)),  2)</f>
        <v>0</v>
      </c>
      <c r="G35" s="40"/>
      <c r="H35" s="40"/>
      <c r="I35" s="161">
        <v>0.20999999999999999</v>
      </c>
      <c r="J35" s="160">
        <f>0</f>
        <v>0</v>
      </c>
      <c r="K35" s="40"/>
      <c r="L35" s="148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46" t="s">
        <v>50</v>
      </c>
      <c r="F36" s="160">
        <f>ROUND((SUM(BH85:BH366)),  2)</f>
        <v>0</v>
      </c>
      <c r="G36" s="40"/>
      <c r="H36" s="40"/>
      <c r="I36" s="161">
        <v>0.14999999999999999</v>
      </c>
      <c r="J36" s="160">
        <f>0</f>
        <v>0</v>
      </c>
      <c r="K36" s="40"/>
      <c r="L36" s="148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6" t="s">
        <v>51</v>
      </c>
      <c r="F37" s="160">
        <f>ROUND((SUM(BI85:BI366)),  2)</f>
        <v>0</v>
      </c>
      <c r="G37" s="40"/>
      <c r="H37" s="40"/>
      <c r="I37" s="161">
        <v>0</v>
      </c>
      <c r="J37" s="160">
        <f>0</f>
        <v>0</v>
      </c>
      <c r="K37" s="40"/>
      <c r="L37" s="148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48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62"/>
      <c r="D39" s="163" t="s">
        <v>52</v>
      </c>
      <c r="E39" s="164"/>
      <c r="F39" s="164"/>
      <c r="G39" s="165" t="s">
        <v>53</v>
      </c>
      <c r="H39" s="166" t="s">
        <v>54</v>
      </c>
      <c r="I39" s="164"/>
      <c r="J39" s="167">
        <f>SUM(J30:J37)</f>
        <v>0</v>
      </c>
      <c r="K39" s="168"/>
      <c r="L39" s="148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69"/>
      <c r="C40" s="170"/>
      <c r="D40" s="170"/>
      <c r="E40" s="170"/>
      <c r="F40" s="170"/>
      <c r="G40" s="170"/>
      <c r="H40" s="170"/>
      <c r="I40" s="170"/>
      <c r="J40" s="170"/>
      <c r="K40" s="170"/>
      <c r="L40" s="148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71"/>
      <c r="C44" s="172"/>
      <c r="D44" s="172"/>
      <c r="E44" s="172"/>
      <c r="F44" s="172"/>
      <c r="G44" s="172"/>
      <c r="H44" s="172"/>
      <c r="I44" s="172"/>
      <c r="J44" s="172"/>
      <c r="K44" s="172"/>
      <c r="L44" s="148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192</v>
      </c>
      <c r="D45" s="42"/>
      <c r="E45" s="42"/>
      <c r="F45" s="42"/>
      <c r="G45" s="42"/>
      <c r="H45" s="42"/>
      <c r="I45" s="42"/>
      <c r="J45" s="42"/>
      <c r="K45" s="42"/>
      <c r="L45" s="148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48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48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73" t="str">
        <f>E7</f>
        <v>MVE jez Rajhrad vč. rekonstrukce jezu a rybího přechodu</v>
      </c>
      <c r="F48" s="34"/>
      <c r="G48" s="34"/>
      <c r="H48" s="34"/>
      <c r="I48" s="42"/>
      <c r="J48" s="42"/>
      <c r="K48" s="42"/>
      <c r="L48" s="148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167</v>
      </c>
      <c r="D49" s="42"/>
      <c r="E49" s="42"/>
      <c r="F49" s="42"/>
      <c r="G49" s="42"/>
      <c r="H49" s="42"/>
      <c r="I49" s="42"/>
      <c r="J49" s="42"/>
      <c r="K49" s="42"/>
      <c r="L49" s="148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B. - Zakládání jímkování a čerpání vody (společná stavební jáma mimo SO09,SO08)</v>
      </c>
      <c r="F50" s="42"/>
      <c r="G50" s="42"/>
      <c r="H50" s="42"/>
      <c r="I50" s="42"/>
      <c r="J50" s="42"/>
      <c r="K50" s="42"/>
      <c r="L50" s="148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48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 xml:space="preserve">Svratka, říční km 29,430 – jez </v>
      </c>
      <c r="G52" s="42"/>
      <c r="H52" s="42"/>
      <c r="I52" s="34" t="s">
        <v>23</v>
      </c>
      <c r="J52" s="74" t="str">
        <f>IF(J12="","",J12)</f>
        <v>2. 5. 2023</v>
      </c>
      <c r="K52" s="42"/>
      <c r="L52" s="148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48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25</v>
      </c>
      <c r="D54" s="42"/>
      <c r="E54" s="42"/>
      <c r="F54" s="29" t="str">
        <f>E15</f>
        <v>Povodí Moravy, státní podnik</v>
      </c>
      <c r="G54" s="42"/>
      <c r="H54" s="42"/>
      <c r="I54" s="34" t="s">
        <v>33</v>
      </c>
      <c r="J54" s="38" t="str">
        <f>E21</f>
        <v>AQUATIS a. s.</v>
      </c>
      <c r="K54" s="42"/>
      <c r="L54" s="148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31</v>
      </c>
      <c r="D55" s="42"/>
      <c r="E55" s="42"/>
      <c r="F55" s="29" t="str">
        <f>IF(E18="","",E18)</f>
        <v>Vyplň údaj</v>
      </c>
      <c r="G55" s="42"/>
      <c r="H55" s="42"/>
      <c r="I55" s="34" t="s">
        <v>38</v>
      </c>
      <c r="J55" s="38" t="str">
        <f>E24</f>
        <v>Bc. Aneta Patková</v>
      </c>
      <c r="K55" s="42"/>
      <c r="L55" s="148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48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74" t="s">
        <v>193</v>
      </c>
      <c r="D57" s="175"/>
      <c r="E57" s="175"/>
      <c r="F57" s="175"/>
      <c r="G57" s="175"/>
      <c r="H57" s="175"/>
      <c r="I57" s="175"/>
      <c r="J57" s="176" t="s">
        <v>194</v>
      </c>
      <c r="K57" s="175"/>
      <c r="L57" s="148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48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77" t="s">
        <v>74</v>
      </c>
      <c r="D59" s="42"/>
      <c r="E59" s="42"/>
      <c r="F59" s="42"/>
      <c r="G59" s="42"/>
      <c r="H59" s="42"/>
      <c r="I59" s="42"/>
      <c r="J59" s="104">
        <f>J85</f>
        <v>0</v>
      </c>
      <c r="K59" s="42"/>
      <c r="L59" s="148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195</v>
      </c>
    </row>
    <row r="60" s="9" customFormat="1" ht="24.96" customHeight="1">
      <c r="A60" s="9"/>
      <c r="B60" s="178"/>
      <c r="C60" s="179"/>
      <c r="D60" s="180" t="s">
        <v>196</v>
      </c>
      <c r="E60" s="181"/>
      <c r="F60" s="181"/>
      <c r="G60" s="181"/>
      <c r="H60" s="181"/>
      <c r="I60" s="181"/>
      <c r="J60" s="182">
        <f>J86</f>
        <v>0</v>
      </c>
      <c r="K60" s="179"/>
      <c r="L60" s="183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84"/>
      <c r="C61" s="127"/>
      <c r="D61" s="185" t="s">
        <v>197</v>
      </c>
      <c r="E61" s="186"/>
      <c r="F61" s="186"/>
      <c r="G61" s="186"/>
      <c r="H61" s="186"/>
      <c r="I61" s="186"/>
      <c r="J61" s="187">
        <f>J87</f>
        <v>0</v>
      </c>
      <c r="K61" s="127"/>
      <c r="L61" s="18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84"/>
      <c r="C62" s="127"/>
      <c r="D62" s="185" t="s">
        <v>559</v>
      </c>
      <c r="E62" s="186"/>
      <c r="F62" s="186"/>
      <c r="G62" s="186"/>
      <c r="H62" s="186"/>
      <c r="I62" s="186"/>
      <c r="J62" s="187">
        <f>J215</f>
        <v>0</v>
      </c>
      <c r="K62" s="127"/>
      <c r="L62" s="18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84"/>
      <c r="C63" s="127"/>
      <c r="D63" s="185" t="s">
        <v>199</v>
      </c>
      <c r="E63" s="186"/>
      <c r="F63" s="186"/>
      <c r="G63" s="186"/>
      <c r="H63" s="186"/>
      <c r="I63" s="186"/>
      <c r="J63" s="187">
        <f>J335</f>
        <v>0</v>
      </c>
      <c r="K63" s="127"/>
      <c r="L63" s="18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84"/>
      <c r="C64" s="127"/>
      <c r="D64" s="185" t="s">
        <v>200</v>
      </c>
      <c r="E64" s="186"/>
      <c r="F64" s="186"/>
      <c r="G64" s="186"/>
      <c r="H64" s="186"/>
      <c r="I64" s="186"/>
      <c r="J64" s="187">
        <f>J346</f>
        <v>0</v>
      </c>
      <c r="K64" s="127"/>
      <c r="L64" s="188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84"/>
      <c r="C65" s="127"/>
      <c r="D65" s="185" t="s">
        <v>201</v>
      </c>
      <c r="E65" s="186"/>
      <c r="F65" s="186"/>
      <c r="G65" s="186"/>
      <c r="H65" s="186"/>
      <c r="I65" s="186"/>
      <c r="J65" s="187">
        <f>J363</f>
        <v>0</v>
      </c>
      <c r="K65" s="127"/>
      <c r="L65" s="18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2" customFormat="1" ht="21.84" customHeight="1">
      <c r="A66" s="40"/>
      <c r="B66" s="41"/>
      <c r="C66" s="42"/>
      <c r="D66" s="42"/>
      <c r="E66" s="42"/>
      <c r="F66" s="42"/>
      <c r="G66" s="42"/>
      <c r="H66" s="42"/>
      <c r="I66" s="42"/>
      <c r="J66" s="42"/>
      <c r="K66" s="42"/>
      <c r="L66" s="148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</row>
    <row r="67" s="2" customFormat="1" ht="6.96" customHeight="1">
      <c r="A67" s="40"/>
      <c r="B67" s="61"/>
      <c r="C67" s="62"/>
      <c r="D67" s="62"/>
      <c r="E67" s="62"/>
      <c r="F67" s="62"/>
      <c r="G67" s="62"/>
      <c r="H67" s="62"/>
      <c r="I67" s="62"/>
      <c r="J67" s="62"/>
      <c r="K67" s="62"/>
      <c r="L67" s="148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</row>
    <row r="71" s="2" customFormat="1" ht="6.96" customHeight="1">
      <c r="A71" s="40"/>
      <c r="B71" s="63"/>
      <c r="C71" s="64"/>
      <c r="D71" s="64"/>
      <c r="E71" s="64"/>
      <c r="F71" s="64"/>
      <c r="G71" s="64"/>
      <c r="H71" s="64"/>
      <c r="I71" s="64"/>
      <c r="J71" s="64"/>
      <c r="K71" s="64"/>
      <c r="L71" s="148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24.96" customHeight="1">
      <c r="A72" s="40"/>
      <c r="B72" s="41"/>
      <c r="C72" s="25" t="s">
        <v>204</v>
      </c>
      <c r="D72" s="42"/>
      <c r="E72" s="42"/>
      <c r="F72" s="42"/>
      <c r="G72" s="42"/>
      <c r="H72" s="42"/>
      <c r="I72" s="42"/>
      <c r="J72" s="42"/>
      <c r="K72" s="42"/>
      <c r="L72" s="148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6.96" customHeight="1">
      <c r="A73" s="40"/>
      <c r="B73" s="41"/>
      <c r="C73" s="42"/>
      <c r="D73" s="42"/>
      <c r="E73" s="42"/>
      <c r="F73" s="42"/>
      <c r="G73" s="42"/>
      <c r="H73" s="42"/>
      <c r="I73" s="42"/>
      <c r="J73" s="42"/>
      <c r="K73" s="42"/>
      <c r="L73" s="148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12" customHeight="1">
      <c r="A74" s="40"/>
      <c r="B74" s="41"/>
      <c r="C74" s="34" t="s">
        <v>16</v>
      </c>
      <c r="D74" s="42"/>
      <c r="E74" s="42"/>
      <c r="F74" s="42"/>
      <c r="G74" s="42"/>
      <c r="H74" s="42"/>
      <c r="I74" s="42"/>
      <c r="J74" s="42"/>
      <c r="K74" s="42"/>
      <c r="L74" s="148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6.5" customHeight="1">
      <c r="A75" s="40"/>
      <c r="B75" s="41"/>
      <c r="C75" s="42"/>
      <c r="D75" s="42"/>
      <c r="E75" s="173" t="str">
        <f>E7</f>
        <v>MVE jez Rajhrad vč. rekonstrukce jezu a rybího přechodu</v>
      </c>
      <c r="F75" s="34"/>
      <c r="G75" s="34"/>
      <c r="H75" s="34"/>
      <c r="I75" s="42"/>
      <c r="J75" s="42"/>
      <c r="K75" s="42"/>
      <c r="L75" s="148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2" customHeight="1">
      <c r="A76" s="40"/>
      <c r="B76" s="41"/>
      <c r="C76" s="34" t="s">
        <v>167</v>
      </c>
      <c r="D76" s="42"/>
      <c r="E76" s="42"/>
      <c r="F76" s="42"/>
      <c r="G76" s="42"/>
      <c r="H76" s="42"/>
      <c r="I76" s="42"/>
      <c r="J76" s="42"/>
      <c r="K76" s="42"/>
      <c r="L76" s="148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6.5" customHeight="1">
      <c r="A77" s="40"/>
      <c r="B77" s="41"/>
      <c r="C77" s="42"/>
      <c r="D77" s="42"/>
      <c r="E77" s="71" t="str">
        <f>E9</f>
        <v>B. - Zakládání jímkování a čerpání vody (společná stavební jáma mimo SO09,SO08)</v>
      </c>
      <c r="F77" s="42"/>
      <c r="G77" s="42"/>
      <c r="H77" s="42"/>
      <c r="I77" s="42"/>
      <c r="J77" s="42"/>
      <c r="K77" s="42"/>
      <c r="L77" s="148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6.96" customHeight="1">
      <c r="A78" s="40"/>
      <c r="B78" s="41"/>
      <c r="C78" s="42"/>
      <c r="D78" s="42"/>
      <c r="E78" s="42"/>
      <c r="F78" s="42"/>
      <c r="G78" s="42"/>
      <c r="H78" s="42"/>
      <c r="I78" s="42"/>
      <c r="J78" s="42"/>
      <c r="K78" s="42"/>
      <c r="L78" s="148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2" customHeight="1">
      <c r="A79" s="40"/>
      <c r="B79" s="41"/>
      <c r="C79" s="34" t="s">
        <v>21</v>
      </c>
      <c r="D79" s="42"/>
      <c r="E79" s="42"/>
      <c r="F79" s="29" t="str">
        <f>F12</f>
        <v xml:space="preserve">Svratka, říční km 29,430 – jez </v>
      </c>
      <c r="G79" s="42"/>
      <c r="H79" s="42"/>
      <c r="I79" s="34" t="s">
        <v>23</v>
      </c>
      <c r="J79" s="74" t="str">
        <f>IF(J12="","",J12)</f>
        <v>2. 5. 2023</v>
      </c>
      <c r="K79" s="42"/>
      <c r="L79" s="148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6.96" customHeight="1">
      <c r="A80" s="40"/>
      <c r="B80" s="41"/>
      <c r="C80" s="42"/>
      <c r="D80" s="42"/>
      <c r="E80" s="42"/>
      <c r="F80" s="42"/>
      <c r="G80" s="42"/>
      <c r="H80" s="42"/>
      <c r="I80" s="42"/>
      <c r="J80" s="42"/>
      <c r="K80" s="42"/>
      <c r="L80" s="148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5.15" customHeight="1">
      <c r="A81" s="40"/>
      <c r="B81" s="41"/>
      <c r="C81" s="34" t="s">
        <v>25</v>
      </c>
      <c r="D81" s="42"/>
      <c r="E81" s="42"/>
      <c r="F81" s="29" t="str">
        <f>E15</f>
        <v>Povodí Moravy, státní podnik</v>
      </c>
      <c r="G81" s="42"/>
      <c r="H81" s="42"/>
      <c r="I81" s="34" t="s">
        <v>33</v>
      </c>
      <c r="J81" s="38" t="str">
        <f>E21</f>
        <v>AQUATIS a. s.</v>
      </c>
      <c r="K81" s="42"/>
      <c r="L81" s="148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5.15" customHeight="1">
      <c r="A82" s="40"/>
      <c r="B82" s="41"/>
      <c r="C82" s="34" t="s">
        <v>31</v>
      </c>
      <c r="D82" s="42"/>
      <c r="E82" s="42"/>
      <c r="F82" s="29" t="str">
        <f>IF(E18="","",E18)</f>
        <v>Vyplň údaj</v>
      </c>
      <c r="G82" s="42"/>
      <c r="H82" s="42"/>
      <c r="I82" s="34" t="s">
        <v>38</v>
      </c>
      <c r="J82" s="38" t="str">
        <f>E24</f>
        <v>Bc. Aneta Patková</v>
      </c>
      <c r="K82" s="42"/>
      <c r="L82" s="148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0.32" customHeight="1">
      <c r="A83" s="40"/>
      <c r="B83" s="41"/>
      <c r="C83" s="42"/>
      <c r="D83" s="42"/>
      <c r="E83" s="42"/>
      <c r="F83" s="42"/>
      <c r="G83" s="42"/>
      <c r="H83" s="42"/>
      <c r="I83" s="42"/>
      <c r="J83" s="42"/>
      <c r="K83" s="42"/>
      <c r="L83" s="148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11" customFormat="1" ht="29.28" customHeight="1">
      <c r="A84" s="189"/>
      <c r="B84" s="190"/>
      <c r="C84" s="191" t="s">
        <v>205</v>
      </c>
      <c r="D84" s="192" t="s">
        <v>61</v>
      </c>
      <c r="E84" s="192" t="s">
        <v>57</v>
      </c>
      <c r="F84" s="192" t="s">
        <v>58</v>
      </c>
      <c r="G84" s="192" t="s">
        <v>206</v>
      </c>
      <c r="H84" s="192" t="s">
        <v>207</v>
      </c>
      <c r="I84" s="192" t="s">
        <v>208</v>
      </c>
      <c r="J84" s="192" t="s">
        <v>194</v>
      </c>
      <c r="K84" s="193" t="s">
        <v>209</v>
      </c>
      <c r="L84" s="194"/>
      <c r="M84" s="94" t="s">
        <v>19</v>
      </c>
      <c r="N84" s="95" t="s">
        <v>46</v>
      </c>
      <c r="O84" s="95" t="s">
        <v>210</v>
      </c>
      <c r="P84" s="95" t="s">
        <v>211</v>
      </c>
      <c r="Q84" s="95" t="s">
        <v>212</v>
      </c>
      <c r="R84" s="95" t="s">
        <v>213</v>
      </c>
      <c r="S84" s="95" t="s">
        <v>214</v>
      </c>
      <c r="T84" s="96" t="s">
        <v>215</v>
      </c>
      <c r="U84" s="189"/>
      <c r="V84" s="189"/>
      <c r="W84" s="189"/>
      <c r="X84" s="189"/>
      <c r="Y84" s="189"/>
      <c r="Z84" s="189"/>
      <c r="AA84" s="189"/>
      <c r="AB84" s="189"/>
      <c r="AC84" s="189"/>
      <c r="AD84" s="189"/>
      <c r="AE84" s="189"/>
    </row>
    <row r="85" s="2" customFormat="1" ht="22.8" customHeight="1">
      <c r="A85" s="40"/>
      <c r="B85" s="41"/>
      <c r="C85" s="101" t="s">
        <v>216</v>
      </c>
      <c r="D85" s="42"/>
      <c r="E85" s="42"/>
      <c r="F85" s="42"/>
      <c r="G85" s="42"/>
      <c r="H85" s="42"/>
      <c r="I85" s="42"/>
      <c r="J85" s="195">
        <f>BK85</f>
        <v>0</v>
      </c>
      <c r="K85" s="42"/>
      <c r="L85" s="46"/>
      <c r="M85" s="97"/>
      <c r="N85" s="196"/>
      <c r="O85" s="98"/>
      <c r="P85" s="197">
        <f>P86</f>
        <v>0</v>
      </c>
      <c r="Q85" s="98"/>
      <c r="R85" s="197">
        <f>R86</f>
        <v>212.06874463000005</v>
      </c>
      <c r="S85" s="98"/>
      <c r="T85" s="198">
        <f>T86</f>
        <v>0</v>
      </c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  <c r="AT85" s="19" t="s">
        <v>75</v>
      </c>
      <c r="AU85" s="19" t="s">
        <v>195</v>
      </c>
      <c r="BK85" s="199">
        <f>BK86</f>
        <v>0</v>
      </c>
    </row>
    <row r="86" s="12" customFormat="1" ht="25.92" customHeight="1">
      <c r="A86" s="12"/>
      <c r="B86" s="200"/>
      <c r="C86" s="201"/>
      <c r="D86" s="202" t="s">
        <v>75</v>
      </c>
      <c r="E86" s="203" t="s">
        <v>217</v>
      </c>
      <c r="F86" s="203" t="s">
        <v>218</v>
      </c>
      <c r="G86" s="201"/>
      <c r="H86" s="201"/>
      <c r="I86" s="204"/>
      <c r="J86" s="205">
        <f>BK86</f>
        <v>0</v>
      </c>
      <c r="K86" s="201"/>
      <c r="L86" s="206"/>
      <c r="M86" s="207"/>
      <c r="N86" s="208"/>
      <c r="O86" s="208"/>
      <c r="P86" s="209">
        <f>P87+P215+P335+P346+P363</f>
        <v>0</v>
      </c>
      <c r="Q86" s="208"/>
      <c r="R86" s="209">
        <f>R87+R215+R335+R346+R363</f>
        <v>212.06874463000005</v>
      </c>
      <c r="S86" s="208"/>
      <c r="T86" s="210">
        <f>T87+T215+T335+T346+T363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211" t="s">
        <v>84</v>
      </c>
      <c r="AT86" s="212" t="s">
        <v>75</v>
      </c>
      <c r="AU86" s="212" t="s">
        <v>76</v>
      </c>
      <c r="AY86" s="211" t="s">
        <v>219</v>
      </c>
      <c r="BK86" s="213">
        <f>BK87+BK215+BK335+BK346+BK363</f>
        <v>0</v>
      </c>
    </row>
    <row r="87" s="12" customFormat="1" ht="22.8" customHeight="1">
      <c r="A87" s="12"/>
      <c r="B87" s="200"/>
      <c r="C87" s="201"/>
      <c r="D87" s="202" t="s">
        <v>75</v>
      </c>
      <c r="E87" s="214" t="s">
        <v>84</v>
      </c>
      <c r="F87" s="214" t="s">
        <v>220</v>
      </c>
      <c r="G87" s="201"/>
      <c r="H87" s="201"/>
      <c r="I87" s="204"/>
      <c r="J87" s="215">
        <f>BK87</f>
        <v>0</v>
      </c>
      <c r="K87" s="201"/>
      <c r="L87" s="206"/>
      <c r="M87" s="207"/>
      <c r="N87" s="208"/>
      <c r="O87" s="208"/>
      <c r="P87" s="209">
        <f>SUM(P88:P214)</f>
        <v>0</v>
      </c>
      <c r="Q87" s="208"/>
      <c r="R87" s="209">
        <f>SUM(R88:R214)</f>
        <v>189.43425870000004</v>
      </c>
      <c r="S87" s="208"/>
      <c r="T87" s="210">
        <f>SUM(T88:T214)</f>
        <v>0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11" t="s">
        <v>84</v>
      </c>
      <c r="AT87" s="212" t="s">
        <v>75</v>
      </c>
      <c r="AU87" s="212" t="s">
        <v>84</v>
      </c>
      <c r="AY87" s="211" t="s">
        <v>219</v>
      </c>
      <c r="BK87" s="213">
        <f>SUM(BK88:BK214)</f>
        <v>0</v>
      </c>
    </row>
    <row r="88" s="2" customFormat="1" ht="16.5" customHeight="1">
      <c r="A88" s="40"/>
      <c r="B88" s="41"/>
      <c r="C88" s="216" t="s">
        <v>84</v>
      </c>
      <c r="D88" s="216" t="s">
        <v>221</v>
      </c>
      <c r="E88" s="217" t="s">
        <v>560</v>
      </c>
      <c r="F88" s="218" t="s">
        <v>561</v>
      </c>
      <c r="G88" s="219" t="s">
        <v>562</v>
      </c>
      <c r="H88" s="220">
        <v>38880</v>
      </c>
      <c r="I88" s="221"/>
      <c r="J88" s="222">
        <f>ROUND(I88*H88,2)</f>
        <v>0</v>
      </c>
      <c r="K88" s="218" t="s">
        <v>224</v>
      </c>
      <c r="L88" s="46"/>
      <c r="M88" s="223" t="s">
        <v>19</v>
      </c>
      <c r="N88" s="224" t="s">
        <v>47</v>
      </c>
      <c r="O88" s="86"/>
      <c r="P88" s="225">
        <f>O88*H88</f>
        <v>0</v>
      </c>
      <c r="Q88" s="225">
        <v>4.0000000000000003E-05</v>
      </c>
      <c r="R88" s="225">
        <f>Q88*H88</f>
        <v>1.5552000000000001</v>
      </c>
      <c r="S88" s="225">
        <v>0</v>
      </c>
      <c r="T88" s="226">
        <f>S88*H88</f>
        <v>0</v>
      </c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R88" s="227" t="s">
        <v>225</v>
      </c>
      <c r="AT88" s="227" t="s">
        <v>221</v>
      </c>
      <c r="AU88" s="227" t="s">
        <v>86</v>
      </c>
      <c r="AY88" s="19" t="s">
        <v>219</v>
      </c>
      <c r="BE88" s="228">
        <f>IF(N88="základní",J88,0)</f>
        <v>0</v>
      </c>
      <c r="BF88" s="228">
        <f>IF(N88="snížená",J88,0)</f>
        <v>0</v>
      </c>
      <c r="BG88" s="228">
        <f>IF(N88="zákl. přenesená",J88,0)</f>
        <v>0</v>
      </c>
      <c r="BH88" s="228">
        <f>IF(N88="sníž. přenesená",J88,0)</f>
        <v>0</v>
      </c>
      <c r="BI88" s="228">
        <f>IF(N88="nulová",J88,0)</f>
        <v>0</v>
      </c>
      <c r="BJ88" s="19" t="s">
        <v>84</v>
      </c>
      <c r="BK88" s="228">
        <f>ROUND(I88*H88,2)</f>
        <v>0</v>
      </c>
      <c r="BL88" s="19" t="s">
        <v>225</v>
      </c>
      <c r="BM88" s="227" t="s">
        <v>563</v>
      </c>
    </row>
    <row r="89" s="2" customFormat="1">
      <c r="A89" s="40"/>
      <c r="B89" s="41"/>
      <c r="C89" s="42"/>
      <c r="D89" s="229" t="s">
        <v>227</v>
      </c>
      <c r="E89" s="42"/>
      <c r="F89" s="230" t="s">
        <v>564</v>
      </c>
      <c r="G89" s="42"/>
      <c r="H89" s="42"/>
      <c r="I89" s="231"/>
      <c r="J89" s="42"/>
      <c r="K89" s="42"/>
      <c r="L89" s="46"/>
      <c r="M89" s="232"/>
      <c r="N89" s="233"/>
      <c r="O89" s="86"/>
      <c r="P89" s="86"/>
      <c r="Q89" s="86"/>
      <c r="R89" s="86"/>
      <c r="S89" s="86"/>
      <c r="T89" s="87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T89" s="19" t="s">
        <v>227</v>
      </c>
      <c r="AU89" s="19" t="s">
        <v>86</v>
      </c>
    </row>
    <row r="90" s="2" customFormat="1">
      <c r="A90" s="40"/>
      <c r="B90" s="41"/>
      <c r="C90" s="42"/>
      <c r="D90" s="234" t="s">
        <v>229</v>
      </c>
      <c r="E90" s="42"/>
      <c r="F90" s="235" t="s">
        <v>565</v>
      </c>
      <c r="G90" s="42"/>
      <c r="H90" s="42"/>
      <c r="I90" s="231"/>
      <c r="J90" s="42"/>
      <c r="K90" s="42"/>
      <c r="L90" s="46"/>
      <c r="M90" s="232"/>
      <c r="N90" s="233"/>
      <c r="O90" s="86"/>
      <c r="P90" s="86"/>
      <c r="Q90" s="86"/>
      <c r="R90" s="86"/>
      <c r="S90" s="86"/>
      <c r="T90" s="87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T90" s="19" t="s">
        <v>229</v>
      </c>
      <c r="AU90" s="19" t="s">
        <v>86</v>
      </c>
    </row>
    <row r="91" s="14" customFormat="1">
      <c r="A91" s="14"/>
      <c r="B91" s="246"/>
      <c r="C91" s="247"/>
      <c r="D91" s="229" t="s">
        <v>231</v>
      </c>
      <c r="E91" s="248" t="s">
        <v>19</v>
      </c>
      <c r="F91" s="249" t="s">
        <v>566</v>
      </c>
      <c r="G91" s="247"/>
      <c r="H91" s="250">
        <v>38880</v>
      </c>
      <c r="I91" s="251"/>
      <c r="J91" s="247"/>
      <c r="K91" s="247"/>
      <c r="L91" s="252"/>
      <c r="M91" s="253"/>
      <c r="N91" s="254"/>
      <c r="O91" s="254"/>
      <c r="P91" s="254"/>
      <c r="Q91" s="254"/>
      <c r="R91" s="254"/>
      <c r="S91" s="254"/>
      <c r="T91" s="255"/>
      <c r="U91" s="14"/>
      <c r="V91" s="14"/>
      <c r="W91" s="14"/>
      <c r="X91" s="14"/>
      <c r="Y91" s="14"/>
      <c r="Z91" s="14"/>
      <c r="AA91" s="14"/>
      <c r="AB91" s="14"/>
      <c r="AC91" s="14"/>
      <c r="AD91" s="14"/>
      <c r="AE91" s="14"/>
      <c r="AT91" s="256" t="s">
        <v>231</v>
      </c>
      <c r="AU91" s="256" t="s">
        <v>86</v>
      </c>
      <c r="AV91" s="14" t="s">
        <v>86</v>
      </c>
      <c r="AW91" s="14" t="s">
        <v>37</v>
      </c>
      <c r="AX91" s="14" t="s">
        <v>84</v>
      </c>
      <c r="AY91" s="256" t="s">
        <v>219</v>
      </c>
    </row>
    <row r="92" s="2" customFormat="1" ht="16.5" customHeight="1">
      <c r="A92" s="40"/>
      <c r="B92" s="41"/>
      <c r="C92" s="216" t="s">
        <v>86</v>
      </c>
      <c r="D92" s="216" t="s">
        <v>221</v>
      </c>
      <c r="E92" s="217" t="s">
        <v>567</v>
      </c>
      <c r="F92" s="218" t="s">
        <v>568</v>
      </c>
      <c r="G92" s="219" t="s">
        <v>569</v>
      </c>
      <c r="H92" s="220">
        <v>540</v>
      </c>
      <c r="I92" s="221"/>
      <c r="J92" s="222">
        <f>ROUND(I92*H92,2)</f>
        <v>0</v>
      </c>
      <c r="K92" s="218" t="s">
        <v>224</v>
      </c>
      <c r="L92" s="46"/>
      <c r="M92" s="223" t="s">
        <v>19</v>
      </c>
      <c r="N92" s="224" t="s">
        <v>47</v>
      </c>
      <c r="O92" s="86"/>
      <c r="P92" s="225">
        <f>O92*H92</f>
        <v>0</v>
      </c>
      <c r="Q92" s="225">
        <v>0</v>
      </c>
      <c r="R92" s="225">
        <f>Q92*H92</f>
        <v>0</v>
      </c>
      <c r="S92" s="225">
        <v>0</v>
      </c>
      <c r="T92" s="226">
        <f>S92*H92</f>
        <v>0</v>
      </c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R92" s="227" t="s">
        <v>225</v>
      </c>
      <c r="AT92" s="227" t="s">
        <v>221</v>
      </c>
      <c r="AU92" s="227" t="s">
        <v>86</v>
      </c>
      <c r="AY92" s="19" t="s">
        <v>219</v>
      </c>
      <c r="BE92" s="228">
        <f>IF(N92="základní",J92,0)</f>
        <v>0</v>
      </c>
      <c r="BF92" s="228">
        <f>IF(N92="snížená",J92,0)</f>
        <v>0</v>
      </c>
      <c r="BG92" s="228">
        <f>IF(N92="zákl. přenesená",J92,0)</f>
        <v>0</v>
      </c>
      <c r="BH92" s="228">
        <f>IF(N92="sníž. přenesená",J92,0)</f>
        <v>0</v>
      </c>
      <c r="BI92" s="228">
        <f>IF(N92="nulová",J92,0)</f>
        <v>0</v>
      </c>
      <c r="BJ92" s="19" t="s">
        <v>84</v>
      </c>
      <c r="BK92" s="228">
        <f>ROUND(I92*H92,2)</f>
        <v>0</v>
      </c>
      <c r="BL92" s="19" t="s">
        <v>225</v>
      </c>
      <c r="BM92" s="227" t="s">
        <v>570</v>
      </c>
    </row>
    <row r="93" s="2" customFormat="1">
      <c r="A93" s="40"/>
      <c r="B93" s="41"/>
      <c r="C93" s="42"/>
      <c r="D93" s="229" t="s">
        <v>227</v>
      </c>
      <c r="E93" s="42"/>
      <c r="F93" s="230" t="s">
        <v>571</v>
      </c>
      <c r="G93" s="42"/>
      <c r="H93" s="42"/>
      <c r="I93" s="231"/>
      <c r="J93" s="42"/>
      <c r="K93" s="42"/>
      <c r="L93" s="46"/>
      <c r="M93" s="232"/>
      <c r="N93" s="233"/>
      <c r="O93" s="86"/>
      <c r="P93" s="86"/>
      <c r="Q93" s="86"/>
      <c r="R93" s="86"/>
      <c r="S93" s="86"/>
      <c r="T93" s="87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T93" s="19" t="s">
        <v>227</v>
      </c>
      <c r="AU93" s="19" t="s">
        <v>86</v>
      </c>
    </row>
    <row r="94" s="2" customFormat="1">
      <c r="A94" s="40"/>
      <c r="B94" s="41"/>
      <c r="C94" s="42"/>
      <c r="D94" s="234" t="s">
        <v>229</v>
      </c>
      <c r="E94" s="42"/>
      <c r="F94" s="235" t="s">
        <v>572</v>
      </c>
      <c r="G94" s="42"/>
      <c r="H94" s="42"/>
      <c r="I94" s="231"/>
      <c r="J94" s="42"/>
      <c r="K94" s="42"/>
      <c r="L94" s="46"/>
      <c r="M94" s="232"/>
      <c r="N94" s="233"/>
      <c r="O94" s="86"/>
      <c r="P94" s="86"/>
      <c r="Q94" s="86"/>
      <c r="R94" s="86"/>
      <c r="S94" s="86"/>
      <c r="T94" s="87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T94" s="19" t="s">
        <v>229</v>
      </c>
      <c r="AU94" s="19" t="s">
        <v>86</v>
      </c>
    </row>
    <row r="95" s="14" customFormat="1">
      <c r="A95" s="14"/>
      <c r="B95" s="246"/>
      <c r="C95" s="247"/>
      <c r="D95" s="229" t="s">
        <v>231</v>
      </c>
      <c r="E95" s="248" t="s">
        <v>19</v>
      </c>
      <c r="F95" s="249" t="s">
        <v>573</v>
      </c>
      <c r="G95" s="247"/>
      <c r="H95" s="250">
        <v>540</v>
      </c>
      <c r="I95" s="251"/>
      <c r="J95" s="247"/>
      <c r="K95" s="247"/>
      <c r="L95" s="252"/>
      <c r="M95" s="253"/>
      <c r="N95" s="254"/>
      <c r="O95" s="254"/>
      <c r="P95" s="254"/>
      <c r="Q95" s="254"/>
      <c r="R95" s="254"/>
      <c r="S95" s="254"/>
      <c r="T95" s="255"/>
      <c r="U95" s="14"/>
      <c r="V95" s="14"/>
      <c r="W95" s="14"/>
      <c r="X95" s="14"/>
      <c r="Y95" s="14"/>
      <c r="Z95" s="14"/>
      <c r="AA95" s="14"/>
      <c r="AB95" s="14"/>
      <c r="AC95" s="14"/>
      <c r="AD95" s="14"/>
      <c r="AE95" s="14"/>
      <c r="AT95" s="256" t="s">
        <v>231</v>
      </c>
      <c r="AU95" s="256" t="s">
        <v>86</v>
      </c>
      <c r="AV95" s="14" t="s">
        <v>86</v>
      </c>
      <c r="AW95" s="14" t="s">
        <v>37</v>
      </c>
      <c r="AX95" s="14" t="s">
        <v>84</v>
      </c>
      <c r="AY95" s="256" t="s">
        <v>219</v>
      </c>
    </row>
    <row r="96" s="2" customFormat="1" ht="16.5" customHeight="1">
      <c r="A96" s="40"/>
      <c r="B96" s="41"/>
      <c r="C96" s="216" t="s">
        <v>111</v>
      </c>
      <c r="D96" s="216" t="s">
        <v>221</v>
      </c>
      <c r="E96" s="217" t="s">
        <v>574</v>
      </c>
      <c r="F96" s="218" t="s">
        <v>575</v>
      </c>
      <c r="G96" s="219" t="s">
        <v>158</v>
      </c>
      <c r="H96" s="220">
        <v>28.199999999999999</v>
      </c>
      <c r="I96" s="221"/>
      <c r="J96" s="222">
        <f>ROUND(I96*H96,2)</f>
        <v>0</v>
      </c>
      <c r="K96" s="218" t="s">
        <v>19</v>
      </c>
      <c r="L96" s="46"/>
      <c r="M96" s="223" t="s">
        <v>19</v>
      </c>
      <c r="N96" s="224" t="s">
        <v>47</v>
      </c>
      <c r="O96" s="86"/>
      <c r="P96" s="225">
        <f>O96*H96</f>
        <v>0</v>
      </c>
      <c r="Q96" s="225">
        <v>0.00033</v>
      </c>
      <c r="R96" s="225">
        <f>Q96*H96</f>
        <v>0.009306</v>
      </c>
      <c r="S96" s="225">
        <v>0</v>
      </c>
      <c r="T96" s="226">
        <f>S96*H96</f>
        <v>0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R96" s="227" t="s">
        <v>225</v>
      </c>
      <c r="AT96" s="227" t="s">
        <v>221</v>
      </c>
      <c r="AU96" s="227" t="s">
        <v>86</v>
      </c>
      <c r="AY96" s="19" t="s">
        <v>219</v>
      </c>
      <c r="BE96" s="228">
        <f>IF(N96="základní",J96,0)</f>
        <v>0</v>
      </c>
      <c r="BF96" s="228">
        <f>IF(N96="snížená",J96,0)</f>
        <v>0</v>
      </c>
      <c r="BG96" s="228">
        <f>IF(N96="zákl. přenesená",J96,0)</f>
        <v>0</v>
      </c>
      <c r="BH96" s="228">
        <f>IF(N96="sníž. přenesená",J96,0)</f>
        <v>0</v>
      </c>
      <c r="BI96" s="228">
        <f>IF(N96="nulová",J96,0)</f>
        <v>0</v>
      </c>
      <c r="BJ96" s="19" t="s">
        <v>84</v>
      </c>
      <c r="BK96" s="228">
        <f>ROUND(I96*H96,2)</f>
        <v>0</v>
      </c>
      <c r="BL96" s="19" t="s">
        <v>225</v>
      </c>
      <c r="BM96" s="227" t="s">
        <v>576</v>
      </c>
    </row>
    <row r="97" s="2" customFormat="1">
      <c r="A97" s="40"/>
      <c r="B97" s="41"/>
      <c r="C97" s="42"/>
      <c r="D97" s="229" t="s">
        <v>227</v>
      </c>
      <c r="E97" s="42"/>
      <c r="F97" s="230" t="s">
        <v>577</v>
      </c>
      <c r="G97" s="42"/>
      <c r="H97" s="42"/>
      <c r="I97" s="231"/>
      <c r="J97" s="42"/>
      <c r="K97" s="42"/>
      <c r="L97" s="46"/>
      <c r="M97" s="232"/>
      <c r="N97" s="233"/>
      <c r="O97" s="86"/>
      <c r="P97" s="86"/>
      <c r="Q97" s="86"/>
      <c r="R97" s="86"/>
      <c r="S97" s="86"/>
      <c r="T97" s="87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T97" s="19" t="s">
        <v>227</v>
      </c>
      <c r="AU97" s="19" t="s">
        <v>86</v>
      </c>
    </row>
    <row r="98" s="13" customFormat="1">
      <c r="A98" s="13"/>
      <c r="B98" s="236"/>
      <c r="C98" s="237"/>
      <c r="D98" s="229" t="s">
        <v>231</v>
      </c>
      <c r="E98" s="238" t="s">
        <v>19</v>
      </c>
      <c r="F98" s="239" t="s">
        <v>578</v>
      </c>
      <c r="G98" s="237"/>
      <c r="H98" s="238" t="s">
        <v>19</v>
      </c>
      <c r="I98" s="240"/>
      <c r="J98" s="237"/>
      <c r="K98" s="237"/>
      <c r="L98" s="241"/>
      <c r="M98" s="242"/>
      <c r="N98" s="243"/>
      <c r="O98" s="243"/>
      <c r="P98" s="243"/>
      <c r="Q98" s="243"/>
      <c r="R98" s="243"/>
      <c r="S98" s="243"/>
      <c r="T98" s="244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45" t="s">
        <v>231</v>
      </c>
      <c r="AU98" s="245" t="s">
        <v>86</v>
      </c>
      <c r="AV98" s="13" t="s">
        <v>84</v>
      </c>
      <c r="AW98" s="13" t="s">
        <v>37</v>
      </c>
      <c r="AX98" s="13" t="s">
        <v>76</v>
      </c>
      <c r="AY98" s="245" t="s">
        <v>219</v>
      </c>
    </row>
    <row r="99" s="14" customFormat="1">
      <c r="A99" s="14"/>
      <c r="B99" s="246"/>
      <c r="C99" s="247"/>
      <c r="D99" s="229" t="s">
        <v>231</v>
      </c>
      <c r="E99" s="248" t="s">
        <v>19</v>
      </c>
      <c r="F99" s="249" t="s">
        <v>579</v>
      </c>
      <c r="G99" s="247"/>
      <c r="H99" s="250">
        <v>28.199999999999999</v>
      </c>
      <c r="I99" s="251"/>
      <c r="J99" s="247"/>
      <c r="K99" s="247"/>
      <c r="L99" s="252"/>
      <c r="M99" s="253"/>
      <c r="N99" s="254"/>
      <c r="O99" s="254"/>
      <c r="P99" s="254"/>
      <c r="Q99" s="254"/>
      <c r="R99" s="254"/>
      <c r="S99" s="254"/>
      <c r="T99" s="255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  <c r="AT99" s="256" t="s">
        <v>231</v>
      </c>
      <c r="AU99" s="256" t="s">
        <v>86</v>
      </c>
      <c r="AV99" s="14" t="s">
        <v>86</v>
      </c>
      <c r="AW99" s="14" t="s">
        <v>37</v>
      </c>
      <c r="AX99" s="14" t="s">
        <v>84</v>
      </c>
      <c r="AY99" s="256" t="s">
        <v>219</v>
      </c>
    </row>
    <row r="100" s="2" customFormat="1" ht="16.5" customHeight="1">
      <c r="A100" s="40"/>
      <c r="B100" s="41"/>
      <c r="C100" s="216" t="s">
        <v>225</v>
      </c>
      <c r="D100" s="216" t="s">
        <v>221</v>
      </c>
      <c r="E100" s="217" t="s">
        <v>580</v>
      </c>
      <c r="F100" s="218" t="s">
        <v>581</v>
      </c>
      <c r="G100" s="219" t="s">
        <v>158</v>
      </c>
      <c r="H100" s="220">
        <v>28.199999999999999</v>
      </c>
      <c r="I100" s="221"/>
      <c r="J100" s="222">
        <f>ROUND(I100*H100,2)</f>
        <v>0</v>
      </c>
      <c r="K100" s="218" t="s">
        <v>224</v>
      </c>
      <c r="L100" s="46"/>
      <c r="M100" s="223" t="s">
        <v>19</v>
      </c>
      <c r="N100" s="224" t="s">
        <v>47</v>
      </c>
      <c r="O100" s="86"/>
      <c r="P100" s="225">
        <f>O100*H100</f>
        <v>0</v>
      </c>
      <c r="Q100" s="225">
        <v>0.0010100000000000001</v>
      </c>
      <c r="R100" s="225">
        <f>Q100*H100</f>
        <v>0.028482</v>
      </c>
      <c r="S100" s="225">
        <v>0</v>
      </c>
      <c r="T100" s="226">
        <f>S100*H100</f>
        <v>0</v>
      </c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R100" s="227" t="s">
        <v>225</v>
      </c>
      <c r="AT100" s="227" t="s">
        <v>221</v>
      </c>
      <c r="AU100" s="227" t="s">
        <v>86</v>
      </c>
      <c r="AY100" s="19" t="s">
        <v>219</v>
      </c>
      <c r="BE100" s="228">
        <f>IF(N100="základní",J100,0)</f>
        <v>0</v>
      </c>
      <c r="BF100" s="228">
        <f>IF(N100="snížená",J100,0)</f>
        <v>0</v>
      </c>
      <c r="BG100" s="228">
        <f>IF(N100="zákl. přenesená",J100,0)</f>
        <v>0</v>
      </c>
      <c r="BH100" s="228">
        <f>IF(N100="sníž. přenesená",J100,0)</f>
        <v>0</v>
      </c>
      <c r="BI100" s="228">
        <f>IF(N100="nulová",J100,0)</f>
        <v>0</v>
      </c>
      <c r="BJ100" s="19" t="s">
        <v>84</v>
      </c>
      <c r="BK100" s="228">
        <f>ROUND(I100*H100,2)</f>
        <v>0</v>
      </c>
      <c r="BL100" s="19" t="s">
        <v>225</v>
      </c>
      <c r="BM100" s="227" t="s">
        <v>582</v>
      </c>
    </row>
    <row r="101" s="2" customFormat="1">
      <c r="A101" s="40"/>
      <c r="B101" s="41"/>
      <c r="C101" s="42"/>
      <c r="D101" s="229" t="s">
        <v>227</v>
      </c>
      <c r="E101" s="42"/>
      <c r="F101" s="230" t="s">
        <v>583</v>
      </c>
      <c r="G101" s="42"/>
      <c r="H101" s="42"/>
      <c r="I101" s="231"/>
      <c r="J101" s="42"/>
      <c r="K101" s="42"/>
      <c r="L101" s="46"/>
      <c r="M101" s="232"/>
      <c r="N101" s="233"/>
      <c r="O101" s="86"/>
      <c r="P101" s="86"/>
      <c r="Q101" s="86"/>
      <c r="R101" s="86"/>
      <c r="S101" s="86"/>
      <c r="T101" s="87"/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T101" s="19" t="s">
        <v>227</v>
      </c>
      <c r="AU101" s="19" t="s">
        <v>86</v>
      </c>
    </row>
    <row r="102" s="2" customFormat="1">
      <c r="A102" s="40"/>
      <c r="B102" s="41"/>
      <c r="C102" s="42"/>
      <c r="D102" s="234" t="s">
        <v>229</v>
      </c>
      <c r="E102" s="42"/>
      <c r="F102" s="235" t="s">
        <v>584</v>
      </c>
      <c r="G102" s="42"/>
      <c r="H102" s="42"/>
      <c r="I102" s="231"/>
      <c r="J102" s="42"/>
      <c r="K102" s="42"/>
      <c r="L102" s="46"/>
      <c r="M102" s="232"/>
      <c r="N102" s="233"/>
      <c r="O102" s="86"/>
      <c r="P102" s="86"/>
      <c r="Q102" s="86"/>
      <c r="R102" s="86"/>
      <c r="S102" s="86"/>
      <c r="T102" s="87"/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T102" s="19" t="s">
        <v>229</v>
      </c>
      <c r="AU102" s="19" t="s">
        <v>86</v>
      </c>
    </row>
    <row r="103" s="13" customFormat="1">
      <c r="A103" s="13"/>
      <c r="B103" s="236"/>
      <c r="C103" s="237"/>
      <c r="D103" s="229" t="s">
        <v>231</v>
      </c>
      <c r="E103" s="238" t="s">
        <v>19</v>
      </c>
      <c r="F103" s="239" t="s">
        <v>578</v>
      </c>
      <c r="G103" s="237"/>
      <c r="H103" s="238" t="s">
        <v>19</v>
      </c>
      <c r="I103" s="240"/>
      <c r="J103" s="237"/>
      <c r="K103" s="237"/>
      <c r="L103" s="241"/>
      <c r="M103" s="242"/>
      <c r="N103" s="243"/>
      <c r="O103" s="243"/>
      <c r="P103" s="243"/>
      <c r="Q103" s="243"/>
      <c r="R103" s="243"/>
      <c r="S103" s="243"/>
      <c r="T103" s="244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45" t="s">
        <v>231</v>
      </c>
      <c r="AU103" s="245" t="s">
        <v>86</v>
      </c>
      <c r="AV103" s="13" t="s">
        <v>84</v>
      </c>
      <c r="AW103" s="13" t="s">
        <v>37</v>
      </c>
      <c r="AX103" s="13" t="s">
        <v>76</v>
      </c>
      <c r="AY103" s="245" t="s">
        <v>219</v>
      </c>
    </row>
    <row r="104" s="14" customFormat="1">
      <c r="A104" s="14"/>
      <c r="B104" s="246"/>
      <c r="C104" s="247"/>
      <c r="D104" s="229" t="s">
        <v>231</v>
      </c>
      <c r="E104" s="248" t="s">
        <v>19</v>
      </c>
      <c r="F104" s="249" t="s">
        <v>579</v>
      </c>
      <c r="G104" s="247"/>
      <c r="H104" s="250">
        <v>28.199999999999999</v>
      </c>
      <c r="I104" s="251"/>
      <c r="J104" s="247"/>
      <c r="K104" s="247"/>
      <c r="L104" s="252"/>
      <c r="M104" s="253"/>
      <c r="N104" s="254"/>
      <c r="O104" s="254"/>
      <c r="P104" s="254"/>
      <c r="Q104" s="254"/>
      <c r="R104" s="254"/>
      <c r="S104" s="254"/>
      <c r="T104" s="255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T104" s="256" t="s">
        <v>231</v>
      </c>
      <c r="AU104" s="256" t="s">
        <v>86</v>
      </c>
      <c r="AV104" s="14" t="s">
        <v>86</v>
      </c>
      <c r="AW104" s="14" t="s">
        <v>37</v>
      </c>
      <c r="AX104" s="14" t="s">
        <v>84</v>
      </c>
      <c r="AY104" s="256" t="s">
        <v>219</v>
      </c>
    </row>
    <row r="105" s="2" customFormat="1" ht="16.5" customHeight="1">
      <c r="A105" s="40"/>
      <c r="B105" s="41"/>
      <c r="C105" s="216" t="s">
        <v>254</v>
      </c>
      <c r="D105" s="216" t="s">
        <v>221</v>
      </c>
      <c r="E105" s="217" t="s">
        <v>585</v>
      </c>
      <c r="F105" s="218" t="s">
        <v>586</v>
      </c>
      <c r="G105" s="219" t="s">
        <v>158</v>
      </c>
      <c r="H105" s="220">
        <v>76.510000000000005</v>
      </c>
      <c r="I105" s="221"/>
      <c r="J105" s="222">
        <f>ROUND(I105*H105,2)</f>
        <v>0</v>
      </c>
      <c r="K105" s="218" t="s">
        <v>19</v>
      </c>
      <c r="L105" s="46"/>
      <c r="M105" s="223" t="s">
        <v>19</v>
      </c>
      <c r="N105" s="224" t="s">
        <v>47</v>
      </c>
      <c r="O105" s="86"/>
      <c r="P105" s="225">
        <f>O105*H105</f>
        <v>0</v>
      </c>
      <c r="Q105" s="225">
        <v>0.00033</v>
      </c>
      <c r="R105" s="225">
        <f>Q105*H105</f>
        <v>0.025248300000000001</v>
      </c>
      <c r="S105" s="225">
        <v>0</v>
      </c>
      <c r="T105" s="226">
        <f>S105*H105</f>
        <v>0</v>
      </c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R105" s="227" t="s">
        <v>225</v>
      </c>
      <c r="AT105" s="227" t="s">
        <v>221</v>
      </c>
      <c r="AU105" s="227" t="s">
        <v>86</v>
      </c>
      <c r="AY105" s="19" t="s">
        <v>219</v>
      </c>
      <c r="BE105" s="228">
        <f>IF(N105="základní",J105,0)</f>
        <v>0</v>
      </c>
      <c r="BF105" s="228">
        <f>IF(N105="snížená",J105,0)</f>
        <v>0</v>
      </c>
      <c r="BG105" s="228">
        <f>IF(N105="zákl. přenesená",J105,0)</f>
        <v>0</v>
      </c>
      <c r="BH105" s="228">
        <f>IF(N105="sníž. přenesená",J105,0)</f>
        <v>0</v>
      </c>
      <c r="BI105" s="228">
        <f>IF(N105="nulová",J105,0)</f>
        <v>0</v>
      </c>
      <c r="BJ105" s="19" t="s">
        <v>84</v>
      </c>
      <c r="BK105" s="228">
        <f>ROUND(I105*H105,2)</f>
        <v>0</v>
      </c>
      <c r="BL105" s="19" t="s">
        <v>225</v>
      </c>
      <c r="BM105" s="227" t="s">
        <v>587</v>
      </c>
    </row>
    <row r="106" s="2" customFormat="1">
      <c r="A106" s="40"/>
      <c r="B106" s="41"/>
      <c r="C106" s="42"/>
      <c r="D106" s="229" t="s">
        <v>227</v>
      </c>
      <c r="E106" s="42"/>
      <c r="F106" s="230" t="s">
        <v>588</v>
      </c>
      <c r="G106" s="42"/>
      <c r="H106" s="42"/>
      <c r="I106" s="231"/>
      <c r="J106" s="42"/>
      <c r="K106" s="42"/>
      <c r="L106" s="46"/>
      <c r="M106" s="232"/>
      <c r="N106" s="233"/>
      <c r="O106" s="86"/>
      <c r="P106" s="86"/>
      <c r="Q106" s="86"/>
      <c r="R106" s="86"/>
      <c r="S106" s="86"/>
      <c r="T106" s="87"/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T106" s="19" t="s">
        <v>227</v>
      </c>
      <c r="AU106" s="19" t="s">
        <v>86</v>
      </c>
    </row>
    <row r="107" s="13" customFormat="1">
      <c r="A107" s="13"/>
      <c r="B107" s="236"/>
      <c r="C107" s="237"/>
      <c r="D107" s="229" t="s">
        <v>231</v>
      </c>
      <c r="E107" s="238" t="s">
        <v>19</v>
      </c>
      <c r="F107" s="239" t="s">
        <v>589</v>
      </c>
      <c r="G107" s="237"/>
      <c r="H107" s="238" t="s">
        <v>19</v>
      </c>
      <c r="I107" s="240"/>
      <c r="J107" s="237"/>
      <c r="K107" s="237"/>
      <c r="L107" s="241"/>
      <c r="M107" s="242"/>
      <c r="N107" s="243"/>
      <c r="O107" s="243"/>
      <c r="P107" s="243"/>
      <c r="Q107" s="243"/>
      <c r="R107" s="243"/>
      <c r="S107" s="243"/>
      <c r="T107" s="244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45" t="s">
        <v>231</v>
      </c>
      <c r="AU107" s="245" t="s">
        <v>86</v>
      </c>
      <c r="AV107" s="13" t="s">
        <v>84</v>
      </c>
      <c r="AW107" s="13" t="s">
        <v>37</v>
      </c>
      <c r="AX107" s="13" t="s">
        <v>76</v>
      </c>
      <c r="AY107" s="245" t="s">
        <v>219</v>
      </c>
    </row>
    <row r="108" s="13" customFormat="1">
      <c r="A108" s="13"/>
      <c r="B108" s="236"/>
      <c r="C108" s="237"/>
      <c r="D108" s="229" t="s">
        <v>231</v>
      </c>
      <c r="E108" s="238" t="s">
        <v>19</v>
      </c>
      <c r="F108" s="239" t="s">
        <v>590</v>
      </c>
      <c r="G108" s="237"/>
      <c r="H108" s="238" t="s">
        <v>19</v>
      </c>
      <c r="I108" s="240"/>
      <c r="J108" s="237"/>
      <c r="K108" s="237"/>
      <c r="L108" s="241"/>
      <c r="M108" s="242"/>
      <c r="N108" s="243"/>
      <c r="O108" s="243"/>
      <c r="P108" s="243"/>
      <c r="Q108" s="243"/>
      <c r="R108" s="243"/>
      <c r="S108" s="243"/>
      <c r="T108" s="244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45" t="s">
        <v>231</v>
      </c>
      <c r="AU108" s="245" t="s">
        <v>86</v>
      </c>
      <c r="AV108" s="13" t="s">
        <v>84</v>
      </c>
      <c r="AW108" s="13" t="s">
        <v>37</v>
      </c>
      <c r="AX108" s="13" t="s">
        <v>76</v>
      </c>
      <c r="AY108" s="245" t="s">
        <v>219</v>
      </c>
    </row>
    <row r="109" s="14" customFormat="1">
      <c r="A109" s="14"/>
      <c r="B109" s="246"/>
      <c r="C109" s="247"/>
      <c r="D109" s="229" t="s">
        <v>231</v>
      </c>
      <c r="E109" s="248" t="s">
        <v>19</v>
      </c>
      <c r="F109" s="249" t="s">
        <v>591</v>
      </c>
      <c r="G109" s="247"/>
      <c r="H109" s="250">
        <v>25.609999999999999</v>
      </c>
      <c r="I109" s="251"/>
      <c r="J109" s="247"/>
      <c r="K109" s="247"/>
      <c r="L109" s="252"/>
      <c r="M109" s="253"/>
      <c r="N109" s="254"/>
      <c r="O109" s="254"/>
      <c r="P109" s="254"/>
      <c r="Q109" s="254"/>
      <c r="R109" s="254"/>
      <c r="S109" s="254"/>
      <c r="T109" s="255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256" t="s">
        <v>231</v>
      </c>
      <c r="AU109" s="256" t="s">
        <v>86</v>
      </c>
      <c r="AV109" s="14" t="s">
        <v>86</v>
      </c>
      <c r="AW109" s="14" t="s">
        <v>37</v>
      </c>
      <c r="AX109" s="14" t="s">
        <v>76</v>
      </c>
      <c r="AY109" s="256" t="s">
        <v>219</v>
      </c>
    </row>
    <row r="110" s="14" customFormat="1">
      <c r="A110" s="14"/>
      <c r="B110" s="246"/>
      <c r="C110" s="247"/>
      <c r="D110" s="229" t="s">
        <v>231</v>
      </c>
      <c r="E110" s="248" t="s">
        <v>19</v>
      </c>
      <c r="F110" s="249" t="s">
        <v>592</v>
      </c>
      <c r="G110" s="247"/>
      <c r="H110" s="250">
        <v>27.5</v>
      </c>
      <c r="I110" s="251"/>
      <c r="J110" s="247"/>
      <c r="K110" s="247"/>
      <c r="L110" s="252"/>
      <c r="M110" s="253"/>
      <c r="N110" s="254"/>
      <c r="O110" s="254"/>
      <c r="P110" s="254"/>
      <c r="Q110" s="254"/>
      <c r="R110" s="254"/>
      <c r="S110" s="254"/>
      <c r="T110" s="255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T110" s="256" t="s">
        <v>231</v>
      </c>
      <c r="AU110" s="256" t="s">
        <v>86</v>
      </c>
      <c r="AV110" s="14" t="s">
        <v>86</v>
      </c>
      <c r="AW110" s="14" t="s">
        <v>37</v>
      </c>
      <c r="AX110" s="14" t="s">
        <v>76</v>
      </c>
      <c r="AY110" s="256" t="s">
        <v>219</v>
      </c>
    </row>
    <row r="111" s="14" customFormat="1">
      <c r="A111" s="14"/>
      <c r="B111" s="246"/>
      <c r="C111" s="247"/>
      <c r="D111" s="229" t="s">
        <v>231</v>
      </c>
      <c r="E111" s="248" t="s">
        <v>19</v>
      </c>
      <c r="F111" s="249" t="s">
        <v>593</v>
      </c>
      <c r="G111" s="247"/>
      <c r="H111" s="250">
        <v>23.399999999999999</v>
      </c>
      <c r="I111" s="251"/>
      <c r="J111" s="247"/>
      <c r="K111" s="247"/>
      <c r="L111" s="252"/>
      <c r="M111" s="253"/>
      <c r="N111" s="254"/>
      <c r="O111" s="254"/>
      <c r="P111" s="254"/>
      <c r="Q111" s="254"/>
      <c r="R111" s="254"/>
      <c r="S111" s="254"/>
      <c r="T111" s="255"/>
      <c r="U111" s="14"/>
      <c r="V111" s="14"/>
      <c r="W111" s="14"/>
      <c r="X111" s="14"/>
      <c r="Y111" s="14"/>
      <c r="Z111" s="14"/>
      <c r="AA111" s="14"/>
      <c r="AB111" s="14"/>
      <c r="AC111" s="14"/>
      <c r="AD111" s="14"/>
      <c r="AE111" s="14"/>
      <c r="AT111" s="256" t="s">
        <v>231</v>
      </c>
      <c r="AU111" s="256" t="s">
        <v>86</v>
      </c>
      <c r="AV111" s="14" t="s">
        <v>86</v>
      </c>
      <c r="AW111" s="14" t="s">
        <v>37</v>
      </c>
      <c r="AX111" s="14" t="s">
        <v>76</v>
      </c>
      <c r="AY111" s="256" t="s">
        <v>219</v>
      </c>
    </row>
    <row r="112" s="15" customFormat="1">
      <c r="A112" s="15"/>
      <c r="B112" s="257"/>
      <c r="C112" s="258"/>
      <c r="D112" s="229" t="s">
        <v>231</v>
      </c>
      <c r="E112" s="259" t="s">
        <v>19</v>
      </c>
      <c r="F112" s="260" t="s">
        <v>236</v>
      </c>
      <c r="G112" s="258"/>
      <c r="H112" s="261">
        <v>76.510000000000005</v>
      </c>
      <c r="I112" s="262"/>
      <c r="J112" s="258"/>
      <c r="K112" s="258"/>
      <c r="L112" s="263"/>
      <c r="M112" s="264"/>
      <c r="N112" s="265"/>
      <c r="O112" s="265"/>
      <c r="P112" s="265"/>
      <c r="Q112" s="265"/>
      <c r="R112" s="265"/>
      <c r="S112" s="265"/>
      <c r="T112" s="266"/>
      <c r="U112" s="15"/>
      <c r="V112" s="15"/>
      <c r="W112" s="15"/>
      <c r="X112" s="15"/>
      <c r="Y112" s="15"/>
      <c r="Z112" s="15"/>
      <c r="AA112" s="15"/>
      <c r="AB112" s="15"/>
      <c r="AC112" s="15"/>
      <c r="AD112" s="15"/>
      <c r="AE112" s="15"/>
      <c r="AT112" s="267" t="s">
        <v>231</v>
      </c>
      <c r="AU112" s="267" t="s">
        <v>86</v>
      </c>
      <c r="AV112" s="15" t="s">
        <v>225</v>
      </c>
      <c r="AW112" s="15" t="s">
        <v>37</v>
      </c>
      <c r="AX112" s="15" t="s">
        <v>84</v>
      </c>
      <c r="AY112" s="267" t="s">
        <v>219</v>
      </c>
    </row>
    <row r="113" s="2" customFormat="1" ht="16.5" customHeight="1">
      <c r="A113" s="40"/>
      <c r="B113" s="41"/>
      <c r="C113" s="216" t="s">
        <v>261</v>
      </c>
      <c r="D113" s="216" t="s">
        <v>221</v>
      </c>
      <c r="E113" s="217" t="s">
        <v>594</v>
      </c>
      <c r="F113" s="218" t="s">
        <v>595</v>
      </c>
      <c r="G113" s="219" t="s">
        <v>517</v>
      </c>
      <c r="H113" s="220">
        <v>31</v>
      </c>
      <c r="I113" s="221"/>
      <c r="J113" s="222">
        <f>ROUND(I113*H113,2)</f>
        <v>0</v>
      </c>
      <c r="K113" s="218" t="s">
        <v>19</v>
      </c>
      <c r="L113" s="46"/>
      <c r="M113" s="223" t="s">
        <v>19</v>
      </c>
      <c r="N113" s="224" t="s">
        <v>47</v>
      </c>
      <c r="O113" s="86"/>
      <c r="P113" s="225">
        <f>O113*H113</f>
        <v>0</v>
      </c>
      <c r="Q113" s="225">
        <v>0.00033</v>
      </c>
      <c r="R113" s="225">
        <f>Q113*H113</f>
        <v>0.01023</v>
      </c>
      <c r="S113" s="225">
        <v>0</v>
      </c>
      <c r="T113" s="226">
        <f>S113*H113</f>
        <v>0</v>
      </c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R113" s="227" t="s">
        <v>225</v>
      </c>
      <c r="AT113" s="227" t="s">
        <v>221</v>
      </c>
      <c r="AU113" s="227" t="s">
        <v>86</v>
      </c>
      <c r="AY113" s="19" t="s">
        <v>219</v>
      </c>
      <c r="BE113" s="228">
        <f>IF(N113="základní",J113,0)</f>
        <v>0</v>
      </c>
      <c r="BF113" s="228">
        <f>IF(N113="snížená",J113,0)</f>
        <v>0</v>
      </c>
      <c r="BG113" s="228">
        <f>IF(N113="zákl. přenesená",J113,0)</f>
        <v>0</v>
      </c>
      <c r="BH113" s="228">
        <f>IF(N113="sníž. přenesená",J113,0)</f>
        <v>0</v>
      </c>
      <c r="BI113" s="228">
        <f>IF(N113="nulová",J113,0)</f>
        <v>0</v>
      </c>
      <c r="BJ113" s="19" t="s">
        <v>84</v>
      </c>
      <c r="BK113" s="228">
        <f>ROUND(I113*H113,2)</f>
        <v>0</v>
      </c>
      <c r="BL113" s="19" t="s">
        <v>225</v>
      </c>
      <c r="BM113" s="227" t="s">
        <v>596</v>
      </c>
    </row>
    <row r="114" s="2" customFormat="1">
      <c r="A114" s="40"/>
      <c r="B114" s="41"/>
      <c r="C114" s="42"/>
      <c r="D114" s="229" t="s">
        <v>227</v>
      </c>
      <c r="E114" s="42"/>
      <c r="F114" s="230" t="s">
        <v>595</v>
      </c>
      <c r="G114" s="42"/>
      <c r="H114" s="42"/>
      <c r="I114" s="231"/>
      <c r="J114" s="42"/>
      <c r="K114" s="42"/>
      <c r="L114" s="46"/>
      <c r="M114" s="232"/>
      <c r="N114" s="233"/>
      <c r="O114" s="86"/>
      <c r="P114" s="86"/>
      <c r="Q114" s="86"/>
      <c r="R114" s="86"/>
      <c r="S114" s="86"/>
      <c r="T114" s="87"/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T114" s="19" t="s">
        <v>227</v>
      </c>
      <c r="AU114" s="19" t="s">
        <v>86</v>
      </c>
    </row>
    <row r="115" s="13" customFormat="1">
      <c r="A115" s="13"/>
      <c r="B115" s="236"/>
      <c r="C115" s="237"/>
      <c r="D115" s="229" t="s">
        <v>231</v>
      </c>
      <c r="E115" s="238" t="s">
        <v>19</v>
      </c>
      <c r="F115" s="239" t="s">
        <v>597</v>
      </c>
      <c r="G115" s="237"/>
      <c r="H115" s="238" t="s">
        <v>19</v>
      </c>
      <c r="I115" s="240"/>
      <c r="J115" s="237"/>
      <c r="K115" s="237"/>
      <c r="L115" s="241"/>
      <c r="M115" s="242"/>
      <c r="N115" s="243"/>
      <c r="O115" s="243"/>
      <c r="P115" s="243"/>
      <c r="Q115" s="243"/>
      <c r="R115" s="243"/>
      <c r="S115" s="243"/>
      <c r="T115" s="244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45" t="s">
        <v>231</v>
      </c>
      <c r="AU115" s="245" t="s">
        <v>86</v>
      </c>
      <c r="AV115" s="13" t="s">
        <v>84</v>
      </c>
      <c r="AW115" s="13" t="s">
        <v>37</v>
      </c>
      <c r="AX115" s="13" t="s">
        <v>76</v>
      </c>
      <c r="AY115" s="245" t="s">
        <v>219</v>
      </c>
    </row>
    <row r="116" s="14" customFormat="1">
      <c r="A116" s="14"/>
      <c r="B116" s="246"/>
      <c r="C116" s="247"/>
      <c r="D116" s="229" t="s">
        <v>231</v>
      </c>
      <c r="E116" s="248" t="s">
        <v>19</v>
      </c>
      <c r="F116" s="249" t="s">
        <v>598</v>
      </c>
      <c r="G116" s="247"/>
      <c r="H116" s="250">
        <v>16</v>
      </c>
      <c r="I116" s="251"/>
      <c r="J116" s="247"/>
      <c r="K116" s="247"/>
      <c r="L116" s="252"/>
      <c r="M116" s="253"/>
      <c r="N116" s="254"/>
      <c r="O116" s="254"/>
      <c r="P116" s="254"/>
      <c r="Q116" s="254"/>
      <c r="R116" s="254"/>
      <c r="S116" s="254"/>
      <c r="T116" s="255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T116" s="256" t="s">
        <v>231</v>
      </c>
      <c r="AU116" s="256" t="s">
        <v>86</v>
      </c>
      <c r="AV116" s="14" t="s">
        <v>86</v>
      </c>
      <c r="AW116" s="14" t="s">
        <v>37</v>
      </c>
      <c r="AX116" s="14" t="s">
        <v>76</v>
      </c>
      <c r="AY116" s="256" t="s">
        <v>219</v>
      </c>
    </row>
    <row r="117" s="14" customFormat="1">
      <c r="A117" s="14"/>
      <c r="B117" s="246"/>
      <c r="C117" s="247"/>
      <c r="D117" s="229" t="s">
        <v>231</v>
      </c>
      <c r="E117" s="248" t="s">
        <v>19</v>
      </c>
      <c r="F117" s="249" t="s">
        <v>599</v>
      </c>
      <c r="G117" s="247"/>
      <c r="H117" s="250">
        <v>15</v>
      </c>
      <c r="I117" s="251"/>
      <c r="J117" s="247"/>
      <c r="K117" s="247"/>
      <c r="L117" s="252"/>
      <c r="M117" s="253"/>
      <c r="N117" s="254"/>
      <c r="O117" s="254"/>
      <c r="P117" s="254"/>
      <c r="Q117" s="254"/>
      <c r="R117" s="254"/>
      <c r="S117" s="254"/>
      <c r="T117" s="255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T117" s="256" t="s">
        <v>231</v>
      </c>
      <c r="AU117" s="256" t="s">
        <v>86</v>
      </c>
      <c r="AV117" s="14" t="s">
        <v>86</v>
      </c>
      <c r="AW117" s="14" t="s">
        <v>37</v>
      </c>
      <c r="AX117" s="14" t="s">
        <v>76</v>
      </c>
      <c r="AY117" s="256" t="s">
        <v>219</v>
      </c>
    </row>
    <row r="118" s="15" customFormat="1">
      <c r="A118" s="15"/>
      <c r="B118" s="257"/>
      <c r="C118" s="258"/>
      <c r="D118" s="229" t="s">
        <v>231</v>
      </c>
      <c r="E118" s="259" t="s">
        <v>19</v>
      </c>
      <c r="F118" s="260" t="s">
        <v>236</v>
      </c>
      <c r="G118" s="258"/>
      <c r="H118" s="261">
        <v>31</v>
      </c>
      <c r="I118" s="262"/>
      <c r="J118" s="258"/>
      <c r="K118" s="258"/>
      <c r="L118" s="263"/>
      <c r="M118" s="264"/>
      <c r="N118" s="265"/>
      <c r="O118" s="265"/>
      <c r="P118" s="265"/>
      <c r="Q118" s="265"/>
      <c r="R118" s="265"/>
      <c r="S118" s="265"/>
      <c r="T118" s="266"/>
      <c r="U118" s="15"/>
      <c r="V118" s="15"/>
      <c r="W118" s="15"/>
      <c r="X118" s="15"/>
      <c r="Y118" s="15"/>
      <c r="Z118" s="15"/>
      <c r="AA118" s="15"/>
      <c r="AB118" s="15"/>
      <c r="AC118" s="15"/>
      <c r="AD118" s="15"/>
      <c r="AE118" s="15"/>
      <c r="AT118" s="267" t="s">
        <v>231</v>
      </c>
      <c r="AU118" s="267" t="s">
        <v>86</v>
      </c>
      <c r="AV118" s="15" t="s">
        <v>225</v>
      </c>
      <c r="AW118" s="15" t="s">
        <v>37</v>
      </c>
      <c r="AX118" s="15" t="s">
        <v>84</v>
      </c>
      <c r="AY118" s="267" t="s">
        <v>219</v>
      </c>
    </row>
    <row r="119" s="2" customFormat="1" ht="16.5" customHeight="1">
      <c r="A119" s="40"/>
      <c r="B119" s="41"/>
      <c r="C119" s="216" t="s">
        <v>269</v>
      </c>
      <c r="D119" s="216" t="s">
        <v>221</v>
      </c>
      <c r="E119" s="217" t="s">
        <v>600</v>
      </c>
      <c r="F119" s="218" t="s">
        <v>601</v>
      </c>
      <c r="G119" s="219" t="s">
        <v>152</v>
      </c>
      <c r="H119" s="220">
        <v>1314.4079999999999</v>
      </c>
      <c r="I119" s="221"/>
      <c r="J119" s="222">
        <f>ROUND(I119*H119,2)</f>
        <v>0</v>
      </c>
      <c r="K119" s="218" t="s">
        <v>19</v>
      </c>
      <c r="L119" s="46"/>
      <c r="M119" s="223" t="s">
        <v>19</v>
      </c>
      <c r="N119" s="224" t="s">
        <v>47</v>
      </c>
      <c r="O119" s="86"/>
      <c r="P119" s="225">
        <f>O119*H119</f>
        <v>0</v>
      </c>
      <c r="Q119" s="225">
        <v>0.00014999999999999999</v>
      </c>
      <c r="R119" s="225">
        <f>Q119*H119</f>
        <v>0.19716119999999998</v>
      </c>
      <c r="S119" s="225">
        <v>0</v>
      </c>
      <c r="T119" s="226">
        <f>S119*H119</f>
        <v>0</v>
      </c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R119" s="227" t="s">
        <v>225</v>
      </c>
      <c r="AT119" s="227" t="s">
        <v>221</v>
      </c>
      <c r="AU119" s="227" t="s">
        <v>86</v>
      </c>
      <c r="AY119" s="19" t="s">
        <v>219</v>
      </c>
      <c r="BE119" s="228">
        <f>IF(N119="základní",J119,0)</f>
        <v>0</v>
      </c>
      <c r="BF119" s="228">
        <f>IF(N119="snížená",J119,0)</f>
        <v>0</v>
      </c>
      <c r="BG119" s="228">
        <f>IF(N119="zákl. přenesená",J119,0)</f>
        <v>0</v>
      </c>
      <c r="BH119" s="228">
        <f>IF(N119="sníž. přenesená",J119,0)</f>
        <v>0</v>
      </c>
      <c r="BI119" s="228">
        <f>IF(N119="nulová",J119,0)</f>
        <v>0</v>
      </c>
      <c r="BJ119" s="19" t="s">
        <v>84</v>
      </c>
      <c r="BK119" s="228">
        <f>ROUND(I119*H119,2)</f>
        <v>0</v>
      </c>
      <c r="BL119" s="19" t="s">
        <v>225</v>
      </c>
      <c r="BM119" s="227" t="s">
        <v>602</v>
      </c>
    </row>
    <row r="120" s="2" customFormat="1">
      <c r="A120" s="40"/>
      <c r="B120" s="41"/>
      <c r="C120" s="42"/>
      <c r="D120" s="229" t="s">
        <v>227</v>
      </c>
      <c r="E120" s="42"/>
      <c r="F120" s="230" t="s">
        <v>603</v>
      </c>
      <c r="G120" s="42"/>
      <c r="H120" s="42"/>
      <c r="I120" s="231"/>
      <c r="J120" s="42"/>
      <c r="K120" s="42"/>
      <c r="L120" s="46"/>
      <c r="M120" s="232"/>
      <c r="N120" s="233"/>
      <c r="O120" s="86"/>
      <c r="P120" s="86"/>
      <c r="Q120" s="86"/>
      <c r="R120" s="86"/>
      <c r="S120" s="86"/>
      <c r="T120" s="87"/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T120" s="19" t="s">
        <v>227</v>
      </c>
      <c r="AU120" s="19" t="s">
        <v>86</v>
      </c>
    </row>
    <row r="121" s="13" customFormat="1">
      <c r="A121" s="13"/>
      <c r="B121" s="236"/>
      <c r="C121" s="237"/>
      <c r="D121" s="229" t="s">
        <v>231</v>
      </c>
      <c r="E121" s="238" t="s">
        <v>19</v>
      </c>
      <c r="F121" s="239" t="s">
        <v>578</v>
      </c>
      <c r="G121" s="237"/>
      <c r="H121" s="238" t="s">
        <v>19</v>
      </c>
      <c r="I121" s="240"/>
      <c r="J121" s="237"/>
      <c r="K121" s="237"/>
      <c r="L121" s="241"/>
      <c r="M121" s="242"/>
      <c r="N121" s="243"/>
      <c r="O121" s="243"/>
      <c r="P121" s="243"/>
      <c r="Q121" s="243"/>
      <c r="R121" s="243"/>
      <c r="S121" s="243"/>
      <c r="T121" s="244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45" t="s">
        <v>231</v>
      </c>
      <c r="AU121" s="245" t="s">
        <v>86</v>
      </c>
      <c r="AV121" s="13" t="s">
        <v>84</v>
      </c>
      <c r="AW121" s="13" t="s">
        <v>37</v>
      </c>
      <c r="AX121" s="13" t="s">
        <v>76</v>
      </c>
      <c r="AY121" s="245" t="s">
        <v>219</v>
      </c>
    </row>
    <row r="122" s="13" customFormat="1">
      <c r="A122" s="13"/>
      <c r="B122" s="236"/>
      <c r="C122" s="237"/>
      <c r="D122" s="229" t="s">
        <v>231</v>
      </c>
      <c r="E122" s="238" t="s">
        <v>19</v>
      </c>
      <c r="F122" s="239" t="s">
        <v>604</v>
      </c>
      <c r="G122" s="237"/>
      <c r="H122" s="238" t="s">
        <v>19</v>
      </c>
      <c r="I122" s="240"/>
      <c r="J122" s="237"/>
      <c r="K122" s="237"/>
      <c r="L122" s="241"/>
      <c r="M122" s="242"/>
      <c r="N122" s="243"/>
      <c r="O122" s="243"/>
      <c r="P122" s="243"/>
      <c r="Q122" s="243"/>
      <c r="R122" s="243"/>
      <c r="S122" s="243"/>
      <c r="T122" s="244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45" t="s">
        <v>231</v>
      </c>
      <c r="AU122" s="245" t="s">
        <v>86</v>
      </c>
      <c r="AV122" s="13" t="s">
        <v>84</v>
      </c>
      <c r="AW122" s="13" t="s">
        <v>37</v>
      </c>
      <c r="AX122" s="13" t="s">
        <v>76</v>
      </c>
      <c r="AY122" s="245" t="s">
        <v>219</v>
      </c>
    </row>
    <row r="123" s="14" customFormat="1">
      <c r="A123" s="14"/>
      <c r="B123" s="246"/>
      <c r="C123" s="247"/>
      <c r="D123" s="229" t="s">
        <v>231</v>
      </c>
      <c r="E123" s="248" t="s">
        <v>19</v>
      </c>
      <c r="F123" s="249" t="s">
        <v>605</v>
      </c>
      <c r="G123" s="247"/>
      <c r="H123" s="250">
        <v>65.231999999999999</v>
      </c>
      <c r="I123" s="251"/>
      <c r="J123" s="247"/>
      <c r="K123" s="247"/>
      <c r="L123" s="252"/>
      <c r="M123" s="253"/>
      <c r="N123" s="254"/>
      <c r="O123" s="254"/>
      <c r="P123" s="254"/>
      <c r="Q123" s="254"/>
      <c r="R123" s="254"/>
      <c r="S123" s="254"/>
      <c r="T123" s="255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256" t="s">
        <v>231</v>
      </c>
      <c r="AU123" s="256" t="s">
        <v>86</v>
      </c>
      <c r="AV123" s="14" t="s">
        <v>86</v>
      </c>
      <c r="AW123" s="14" t="s">
        <v>37</v>
      </c>
      <c r="AX123" s="14" t="s">
        <v>76</v>
      </c>
      <c r="AY123" s="256" t="s">
        <v>219</v>
      </c>
    </row>
    <row r="124" s="14" customFormat="1">
      <c r="A124" s="14"/>
      <c r="B124" s="246"/>
      <c r="C124" s="247"/>
      <c r="D124" s="229" t="s">
        <v>231</v>
      </c>
      <c r="E124" s="248" t="s">
        <v>19</v>
      </c>
      <c r="F124" s="249" t="s">
        <v>606</v>
      </c>
      <c r="G124" s="247"/>
      <c r="H124" s="250">
        <v>144.96000000000001</v>
      </c>
      <c r="I124" s="251"/>
      <c r="J124" s="247"/>
      <c r="K124" s="247"/>
      <c r="L124" s="252"/>
      <c r="M124" s="253"/>
      <c r="N124" s="254"/>
      <c r="O124" s="254"/>
      <c r="P124" s="254"/>
      <c r="Q124" s="254"/>
      <c r="R124" s="254"/>
      <c r="S124" s="254"/>
      <c r="T124" s="255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56" t="s">
        <v>231</v>
      </c>
      <c r="AU124" s="256" t="s">
        <v>86</v>
      </c>
      <c r="AV124" s="14" t="s">
        <v>86</v>
      </c>
      <c r="AW124" s="14" t="s">
        <v>37</v>
      </c>
      <c r="AX124" s="14" t="s">
        <v>76</v>
      </c>
      <c r="AY124" s="256" t="s">
        <v>219</v>
      </c>
    </row>
    <row r="125" s="14" customFormat="1">
      <c r="A125" s="14"/>
      <c r="B125" s="246"/>
      <c r="C125" s="247"/>
      <c r="D125" s="229" t="s">
        <v>231</v>
      </c>
      <c r="E125" s="248" t="s">
        <v>19</v>
      </c>
      <c r="F125" s="249" t="s">
        <v>607</v>
      </c>
      <c r="G125" s="247"/>
      <c r="H125" s="250">
        <v>57.984000000000002</v>
      </c>
      <c r="I125" s="251"/>
      <c r="J125" s="247"/>
      <c r="K125" s="247"/>
      <c r="L125" s="252"/>
      <c r="M125" s="253"/>
      <c r="N125" s="254"/>
      <c r="O125" s="254"/>
      <c r="P125" s="254"/>
      <c r="Q125" s="254"/>
      <c r="R125" s="254"/>
      <c r="S125" s="254"/>
      <c r="T125" s="255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256" t="s">
        <v>231</v>
      </c>
      <c r="AU125" s="256" t="s">
        <v>86</v>
      </c>
      <c r="AV125" s="14" t="s">
        <v>86</v>
      </c>
      <c r="AW125" s="14" t="s">
        <v>37</v>
      </c>
      <c r="AX125" s="14" t="s">
        <v>76</v>
      </c>
      <c r="AY125" s="256" t="s">
        <v>219</v>
      </c>
    </row>
    <row r="126" s="16" customFormat="1">
      <c r="A126" s="16"/>
      <c r="B126" s="272"/>
      <c r="C126" s="273"/>
      <c r="D126" s="229" t="s">
        <v>231</v>
      </c>
      <c r="E126" s="274" t="s">
        <v>547</v>
      </c>
      <c r="F126" s="275" t="s">
        <v>608</v>
      </c>
      <c r="G126" s="273"/>
      <c r="H126" s="276">
        <v>268.17599999999999</v>
      </c>
      <c r="I126" s="277"/>
      <c r="J126" s="273"/>
      <c r="K126" s="273"/>
      <c r="L126" s="278"/>
      <c r="M126" s="279"/>
      <c r="N126" s="280"/>
      <c r="O126" s="280"/>
      <c r="P126" s="280"/>
      <c r="Q126" s="280"/>
      <c r="R126" s="280"/>
      <c r="S126" s="280"/>
      <c r="T126" s="281"/>
      <c r="U126" s="16"/>
      <c r="V126" s="16"/>
      <c r="W126" s="16"/>
      <c r="X126" s="16"/>
      <c r="Y126" s="16"/>
      <c r="Z126" s="16"/>
      <c r="AA126" s="16"/>
      <c r="AB126" s="16"/>
      <c r="AC126" s="16"/>
      <c r="AD126" s="16"/>
      <c r="AE126" s="16"/>
      <c r="AT126" s="282" t="s">
        <v>231</v>
      </c>
      <c r="AU126" s="282" t="s">
        <v>86</v>
      </c>
      <c r="AV126" s="16" t="s">
        <v>111</v>
      </c>
      <c r="AW126" s="16" t="s">
        <v>37</v>
      </c>
      <c r="AX126" s="16" t="s">
        <v>76</v>
      </c>
      <c r="AY126" s="282" t="s">
        <v>219</v>
      </c>
    </row>
    <row r="127" s="13" customFormat="1">
      <c r="A127" s="13"/>
      <c r="B127" s="236"/>
      <c r="C127" s="237"/>
      <c r="D127" s="229" t="s">
        <v>231</v>
      </c>
      <c r="E127" s="238" t="s">
        <v>19</v>
      </c>
      <c r="F127" s="239" t="s">
        <v>609</v>
      </c>
      <c r="G127" s="237"/>
      <c r="H127" s="238" t="s">
        <v>19</v>
      </c>
      <c r="I127" s="240"/>
      <c r="J127" s="237"/>
      <c r="K127" s="237"/>
      <c r="L127" s="241"/>
      <c r="M127" s="242"/>
      <c r="N127" s="243"/>
      <c r="O127" s="243"/>
      <c r="P127" s="243"/>
      <c r="Q127" s="243"/>
      <c r="R127" s="243"/>
      <c r="S127" s="243"/>
      <c r="T127" s="244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45" t="s">
        <v>231</v>
      </c>
      <c r="AU127" s="245" t="s">
        <v>86</v>
      </c>
      <c r="AV127" s="13" t="s">
        <v>84</v>
      </c>
      <c r="AW127" s="13" t="s">
        <v>37</v>
      </c>
      <c r="AX127" s="13" t="s">
        <v>76</v>
      </c>
      <c r="AY127" s="245" t="s">
        <v>219</v>
      </c>
    </row>
    <row r="128" s="14" customFormat="1">
      <c r="A128" s="14"/>
      <c r="B128" s="246"/>
      <c r="C128" s="247"/>
      <c r="D128" s="229" t="s">
        <v>231</v>
      </c>
      <c r="E128" s="248" t="s">
        <v>19</v>
      </c>
      <c r="F128" s="249" t="s">
        <v>610</v>
      </c>
      <c r="G128" s="247"/>
      <c r="H128" s="250">
        <v>375.512</v>
      </c>
      <c r="I128" s="251"/>
      <c r="J128" s="247"/>
      <c r="K128" s="247"/>
      <c r="L128" s="252"/>
      <c r="M128" s="253"/>
      <c r="N128" s="254"/>
      <c r="O128" s="254"/>
      <c r="P128" s="254"/>
      <c r="Q128" s="254"/>
      <c r="R128" s="254"/>
      <c r="S128" s="254"/>
      <c r="T128" s="255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56" t="s">
        <v>231</v>
      </c>
      <c r="AU128" s="256" t="s">
        <v>86</v>
      </c>
      <c r="AV128" s="14" t="s">
        <v>86</v>
      </c>
      <c r="AW128" s="14" t="s">
        <v>37</v>
      </c>
      <c r="AX128" s="14" t="s">
        <v>76</v>
      </c>
      <c r="AY128" s="256" t="s">
        <v>219</v>
      </c>
    </row>
    <row r="129" s="14" customFormat="1">
      <c r="A129" s="14"/>
      <c r="B129" s="246"/>
      <c r="C129" s="247"/>
      <c r="D129" s="229" t="s">
        <v>231</v>
      </c>
      <c r="E129" s="248" t="s">
        <v>19</v>
      </c>
      <c r="F129" s="249" t="s">
        <v>611</v>
      </c>
      <c r="G129" s="247"/>
      <c r="H129" s="250">
        <v>397.12</v>
      </c>
      <c r="I129" s="251"/>
      <c r="J129" s="247"/>
      <c r="K129" s="247"/>
      <c r="L129" s="252"/>
      <c r="M129" s="253"/>
      <c r="N129" s="254"/>
      <c r="O129" s="254"/>
      <c r="P129" s="254"/>
      <c r="Q129" s="254"/>
      <c r="R129" s="254"/>
      <c r="S129" s="254"/>
      <c r="T129" s="255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56" t="s">
        <v>231</v>
      </c>
      <c r="AU129" s="256" t="s">
        <v>86</v>
      </c>
      <c r="AV129" s="14" t="s">
        <v>86</v>
      </c>
      <c r="AW129" s="14" t="s">
        <v>37</v>
      </c>
      <c r="AX129" s="14" t="s">
        <v>76</v>
      </c>
      <c r="AY129" s="256" t="s">
        <v>219</v>
      </c>
    </row>
    <row r="130" s="14" customFormat="1">
      <c r="A130" s="14"/>
      <c r="B130" s="246"/>
      <c r="C130" s="247"/>
      <c r="D130" s="229" t="s">
        <v>231</v>
      </c>
      <c r="E130" s="248" t="s">
        <v>19</v>
      </c>
      <c r="F130" s="249" t="s">
        <v>612</v>
      </c>
      <c r="G130" s="247"/>
      <c r="H130" s="250">
        <v>273.60000000000002</v>
      </c>
      <c r="I130" s="251"/>
      <c r="J130" s="247"/>
      <c r="K130" s="247"/>
      <c r="L130" s="252"/>
      <c r="M130" s="253"/>
      <c r="N130" s="254"/>
      <c r="O130" s="254"/>
      <c r="P130" s="254"/>
      <c r="Q130" s="254"/>
      <c r="R130" s="254"/>
      <c r="S130" s="254"/>
      <c r="T130" s="255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56" t="s">
        <v>231</v>
      </c>
      <c r="AU130" s="256" t="s">
        <v>86</v>
      </c>
      <c r="AV130" s="14" t="s">
        <v>86</v>
      </c>
      <c r="AW130" s="14" t="s">
        <v>37</v>
      </c>
      <c r="AX130" s="14" t="s">
        <v>76</v>
      </c>
      <c r="AY130" s="256" t="s">
        <v>219</v>
      </c>
    </row>
    <row r="131" s="16" customFormat="1">
      <c r="A131" s="16"/>
      <c r="B131" s="272"/>
      <c r="C131" s="273"/>
      <c r="D131" s="229" t="s">
        <v>231</v>
      </c>
      <c r="E131" s="274" t="s">
        <v>550</v>
      </c>
      <c r="F131" s="275" t="s">
        <v>608</v>
      </c>
      <c r="G131" s="273"/>
      <c r="H131" s="276">
        <v>1046.232</v>
      </c>
      <c r="I131" s="277"/>
      <c r="J131" s="273"/>
      <c r="K131" s="273"/>
      <c r="L131" s="278"/>
      <c r="M131" s="279"/>
      <c r="N131" s="280"/>
      <c r="O131" s="280"/>
      <c r="P131" s="280"/>
      <c r="Q131" s="280"/>
      <c r="R131" s="280"/>
      <c r="S131" s="280"/>
      <c r="T131" s="281"/>
      <c r="U131" s="16"/>
      <c r="V131" s="16"/>
      <c r="W131" s="16"/>
      <c r="X131" s="16"/>
      <c r="Y131" s="16"/>
      <c r="Z131" s="16"/>
      <c r="AA131" s="16"/>
      <c r="AB131" s="16"/>
      <c r="AC131" s="16"/>
      <c r="AD131" s="16"/>
      <c r="AE131" s="16"/>
      <c r="AT131" s="282" t="s">
        <v>231</v>
      </c>
      <c r="AU131" s="282" t="s">
        <v>86</v>
      </c>
      <c r="AV131" s="16" t="s">
        <v>111</v>
      </c>
      <c r="AW131" s="16" t="s">
        <v>37</v>
      </c>
      <c r="AX131" s="16" t="s">
        <v>76</v>
      </c>
      <c r="AY131" s="282" t="s">
        <v>219</v>
      </c>
    </row>
    <row r="132" s="15" customFormat="1">
      <c r="A132" s="15"/>
      <c r="B132" s="257"/>
      <c r="C132" s="258"/>
      <c r="D132" s="229" t="s">
        <v>231</v>
      </c>
      <c r="E132" s="259" t="s">
        <v>19</v>
      </c>
      <c r="F132" s="260" t="s">
        <v>236</v>
      </c>
      <c r="G132" s="258"/>
      <c r="H132" s="261">
        <v>1314.4079999999999</v>
      </c>
      <c r="I132" s="262"/>
      <c r="J132" s="258"/>
      <c r="K132" s="258"/>
      <c r="L132" s="263"/>
      <c r="M132" s="264"/>
      <c r="N132" s="265"/>
      <c r="O132" s="265"/>
      <c r="P132" s="265"/>
      <c r="Q132" s="265"/>
      <c r="R132" s="265"/>
      <c r="S132" s="265"/>
      <c r="T132" s="266"/>
      <c r="U132" s="15"/>
      <c r="V132" s="15"/>
      <c r="W132" s="15"/>
      <c r="X132" s="15"/>
      <c r="Y132" s="15"/>
      <c r="Z132" s="15"/>
      <c r="AA132" s="15"/>
      <c r="AB132" s="15"/>
      <c r="AC132" s="15"/>
      <c r="AD132" s="15"/>
      <c r="AE132" s="15"/>
      <c r="AT132" s="267" t="s">
        <v>231</v>
      </c>
      <c r="AU132" s="267" t="s">
        <v>86</v>
      </c>
      <c r="AV132" s="15" t="s">
        <v>225</v>
      </c>
      <c r="AW132" s="15" t="s">
        <v>37</v>
      </c>
      <c r="AX132" s="15" t="s">
        <v>84</v>
      </c>
      <c r="AY132" s="267" t="s">
        <v>219</v>
      </c>
    </row>
    <row r="133" s="2" customFormat="1" ht="16.5" customHeight="1">
      <c r="A133" s="40"/>
      <c r="B133" s="41"/>
      <c r="C133" s="216" t="s">
        <v>300</v>
      </c>
      <c r="D133" s="216" t="s">
        <v>221</v>
      </c>
      <c r="E133" s="217" t="s">
        <v>613</v>
      </c>
      <c r="F133" s="218" t="s">
        <v>614</v>
      </c>
      <c r="G133" s="219" t="s">
        <v>152</v>
      </c>
      <c r="H133" s="220">
        <v>909.43600000000004</v>
      </c>
      <c r="I133" s="221"/>
      <c r="J133" s="222">
        <f>ROUND(I133*H133,2)</f>
        <v>0</v>
      </c>
      <c r="K133" s="218" t="s">
        <v>19</v>
      </c>
      <c r="L133" s="46"/>
      <c r="M133" s="223" t="s">
        <v>19</v>
      </c>
      <c r="N133" s="224" t="s">
        <v>47</v>
      </c>
      <c r="O133" s="86"/>
      <c r="P133" s="225">
        <f>O133*H133</f>
        <v>0</v>
      </c>
      <c r="Q133" s="225">
        <v>0</v>
      </c>
      <c r="R133" s="225">
        <f>Q133*H133</f>
        <v>0</v>
      </c>
      <c r="S133" s="225">
        <v>0</v>
      </c>
      <c r="T133" s="226">
        <f>S133*H133</f>
        <v>0</v>
      </c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R133" s="227" t="s">
        <v>225</v>
      </c>
      <c r="AT133" s="227" t="s">
        <v>221</v>
      </c>
      <c r="AU133" s="227" t="s">
        <v>86</v>
      </c>
      <c r="AY133" s="19" t="s">
        <v>219</v>
      </c>
      <c r="BE133" s="228">
        <f>IF(N133="základní",J133,0)</f>
        <v>0</v>
      </c>
      <c r="BF133" s="228">
        <f>IF(N133="snížená",J133,0)</f>
        <v>0</v>
      </c>
      <c r="BG133" s="228">
        <f>IF(N133="zákl. přenesená",J133,0)</f>
        <v>0</v>
      </c>
      <c r="BH133" s="228">
        <f>IF(N133="sníž. přenesená",J133,0)</f>
        <v>0</v>
      </c>
      <c r="BI133" s="228">
        <f>IF(N133="nulová",J133,0)</f>
        <v>0</v>
      </c>
      <c r="BJ133" s="19" t="s">
        <v>84</v>
      </c>
      <c r="BK133" s="228">
        <f>ROUND(I133*H133,2)</f>
        <v>0</v>
      </c>
      <c r="BL133" s="19" t="s">
        <v>225</v>
      </c>
      <c r="BM133" s="227" t="s">
        <v>615</v>
      </c>
    </row>
    <row r="134" s="2" customFormat="1">
      <c r="A134" s="40"/>
      <c r="B134" s="41"/>
      <c r="C134" s="42"/>
      <c r="D134" s="229" t="s">
        <v>227</v>
      </c>
      <c r="E134" s="42"/>
      <c r="F134" s="230" t="s">
        <v>616</v>
      </c>
      <c r="G134" s="42"/>
      <c r="H134" s="42"/>
      <c r="I134" s="231"/>
      <c r="J134" s="42"/>
      <c r="K134" s="42"/>
      <c r="L134" s="46"/>
      <c r="M134" s="232"/>
      <c r="N134" s="233"/>
      <c r="O134" s="86"/>
      <c r="P134" s="86"/>
      <c r="Q134" s="86"/>
      <c r="R134" s="86"/>
      <c r="S134" s="86"/>
      <c r="T134" s="87"/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T134" s="19" t="s">
        <v>227</v>
      </c>
      <c r="AU134" s="19" t="s">
        <v>86</v>
      </c>
    </row>
    <row r="135" s="13" customFormat="1">
      <c r="A135" s="13"/>
      <c r="B135" s="236"/>
      <c r="C135" s="237"/>
      <c r="D135" s="229" t="s">
        <v>231</v>
      </c>
      <c r="E135" s="238" t="s">
        <v>19</v>
      </c>
      <c r="F135" s="239" t="s">
        <v>578</v>
      </c>
      <c r="G135" s="237"/>
      <c r="H135" s="238" t="s">
        <v>19</v>
      </c>
      <c r="I135" s="240"/>
      <c r="J135" s="237"/>
      <c r="K135" s="237"/>
      <c r="L135" s="241"/>
      <c r="M135" s="242"/>
      <c r="N135" s="243"/>
      <c r="O135" s="243"/>
      <c r="P135" s="243"/>
      <c r="Q135" s="243"/>
      <c r="R135" s="243"/>
      <c r="S135" s="243"/>
      <c r="T135" s="244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5" t="s">
        <v>231</v>
      </c>
      <c r="AU135" s="245" t="s">
        <v>86</v>
      </c>
      <c r="AV135" s="13" t="s">
        <v>84</v>
      </c>
      <c r="AW135" s="13" t="s">
        <v>37</v>
      </c>
      <c r="AX135" s="13" t="s">
        <v>76</v>
      </c>
      <c r="AY135" s="245" t="s">
        <v>219</v>
      </c>
    </row>
    <row r="136" s="13" customFormat="1">
      <c r="A136" s="13"/>
      <c r="B136" s="236"/>
      <c r="C136" s="237"/>
      <c r="D136" s="229" t="s">
        <v>231</v>
      </c>
      <c r="E136" s="238" t="s">
        <v>19</v>
      </c>
      <c r="F136" s="239" t="s">
        <v>604</v>
      </c>
      <c r="G136" s="237"/>
      <c r="H136" s="238" t="s">
        <v>19</v>
      </c>
      <c r="I136" s="240"/>
      <c r="J136" s="237"/>
      <c r="K136" s="237"/>
      <c r="L136" s="241"/>
      <c r="M136" s="242"/>
      <c r="N136" s="243"/>
      <c r="O136" s="243"/>
      <c r="P136" s="243"/>
      <c r="Q136" s="243"/>
      <c r="R136" s="243"/>
      <c r="S136" s="243"/>
      <c r="T136" s="244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5" t="s">
        <v>231</v>
      </c>
      <c r="AU136" s="245" t="s">
        <v>86</v>
      </c>
      <c r="AV136" s="13" t="s">
        <v>84</v>
      </c>
      <c r="AW136" s="13" t="s">
        <v>37</v>
      </c>
      <c r="AX136" s="13" t="s">
        <v>76</v>
      </c>
      <c r="AY136" s="245" t="s">
        <v>219</v>
      </c>
    </row>
    <row r="137" s="14" customFormat="1">
      <c r="A137" s="14"/>
      <c r="B137" s="246"/>
      <c r="C137" s="247"/>
      <c r="D137" s="229" t="s">
        <v>231</v>
      </c>
      <c r="E137" s="248" t="s">
        <v>19</v>
      </c>
      <c r="F137" s="249" t="s">
        <v>605</v>
      </c>
      <c r="G137" s="247"/>
      <c r="H137" s="250">
        <v>65.231999999999999</v>
      </c>
      <c r="I137" s="251"/>
      <c r="J137" s="247"/>
      <c r="K137" s="247"/>
      <c r="L137" s="252"/>
      <c r="M137" s="253"/>
      <c r="N137" s="254"/>
      <c r="O137" s="254"/>
      <c r="P137" s="254"/>
      <c r="Q137" s="254"/>
      <c r="R137" s="254"/>
      <c r="S137" s="254"/>
      <c r="T137" s="255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56" t="s">
        <v>231</v>
      </c>
      <c r="AU137" s="256" t="s">
        <v>86</v>
      </c>
      <c r="AV137" s="14" t="s">
        <v>86</v>
      </c>
      <c r="AW137" s="14" t="s">
        <v>37</v>
      </c>
      <c r="AX137" s="14" t="s">
        <v>76</v>
      </c>
      <c r="AY137" s="256" t="s">
        <v>219</v>
      </c>
    </row>
    <row r="138" s="14" customFormat="1">
      <c r="A138" s="14"/>
      <c r="B138" s="246"/>
      <c r="C138" s="247"/>
      <c r="D138" s="229" t="s">
        <v>231</v>
      </c>
      <c r="E138" s="248" t="s">
        <v>19</v>
      </c>
      <c r="F138" s="249" t="s">
        <v>617</v>
      </c>
      <c r="G138" s="247"/>
      <c r="H138" s="250">
        <v>115.968</v>
      </c>
      <c r="I138" s="251"/>
      <c r="J138" s="247"/>
      <c r="K138" s="247"/>
      <c r="L138" s="252"/>
      <c r="M138" s="253"/>
      <c r="N138" s="254"/>
      <c r="O138" s="254"/>
      <c r="P138" s="254"/>
      <c r="Q138" s="254"/>
      <c r="R138" s="254"/>
      <c r="S138" s="254"/>
      <c r="T138" s="255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56" t="s">
        <v>231</v>
      </c>
      <c r="AU138" s="256" t="s">
        <v>86</v>
      </c>
      <c r="AV138" s="14" t="s">
        <v>86</v>
      </c>
      <c r="AW138" s="14" t="s">
        <v>37</v>
      </c>
      <c r="AX138" s="14" t="s">
        <v>76</v>
      </c>
      <c r="AY138" s="256" t="s">
        <v>219</v>
      </c>
    </row>
    <row r="139" s="14" customFormat="1">
      <c r="A139" s="14"/>
      <c r="B139" s="246"/>
      <c r="C139" s="247"/>
      <c r="D139" s="229" t="s">
        <v>231</v>
      </c>
      <c r="E139" s="248" t="s">
        <v>19</v>
      </c>
      <c r="F139" s="249" t="s">
        <v>618</v>
      </c>
      <c r="G139" s="247"/>
      <c r="H139" s="250">
        <v>57.984000000000002</v>
      </c>
      <c r="I139" s="251"/>
      <c r="J139" s="247"/>
      <c r="K139" s="247"/>
      <c r="L139" s="252"/>
      <c r="M139" s="253"/>
      <c r="N139" s="254"/>
      <c r="O139" s="254"/>
      <c r="P139" s="254"/>
      <c r="Q139" s="254"/>
      <c r="R139" s="254"/>
      <c r="S139" s="254"/>
      <c r="T139" s="255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56" t="s">
        <v>231</v>
      </c>
      <c r="AU139" s="256" t="s">
        <v>86</v>
      </c>
      <c r="AV139" s="14" t="s">
        <v>86</v>
      </c>
      <c r="AW139" s="14" t="s">
        <v>37</v>
      </c>
      <c r="AX139" s="14" t="s">
        <v>76</v>
      </c>
      <c r="AY139" s="256" t="s">
        <v>219</v>
      </c>
    </row>
    <row r="140" s="16" customFormat="1">
      <c r="A140" s="16"/>
      <c r="B140" s="272"/>
      <c r="C140" s="273"/>
      <c r="D140" s="229" t="s">
        <v>231</v>
      </c>
      <c r="E140" s="274" t="s">
        <v>19</v>
      </c>
      <c r="F140" s="275" t="s">
        <v>608</v>
      </c>
      <c r="G140" s="273"/>
      <c r="H140" s="276">
        <v>239.184</v>
      </c>
      <c r="I140" s="277"/>
      <c r="J140" s="273"/>
      <c r="K140" s="273"/>
      <c r="L140" s="278"/>
      <c r="M140" s="279"/>
      <c r="N140" s="280"/>
      <c r="O140" s="280"/>
      <c r="P140" s="280"/>
      <c r="Q140" s="280"/>
      <c r="R140" s="280"/>
      <c r="S140" s="280"/>
      <c r="T140" s="281"/>
      <c r="U140" s="16"/>
      <c r="V140" s="16"/>
      <c r="W140" s="16"/>
      <c r="X140" s="16"/>
      <c r="Y140" s="16"/>
      <c r="Z140" s="16"/>
      <c r="AA140" s="16"/>
      <c r="AB140" s="16"/>
      <c r="AC140" s="16"/>
      <c r="AD140" s="16"/>
      <c r="AE140" s="16"/>
      <c r="AT140" s="282" t="s">
        <v>231</v>
      </c>
      <c r="AU140" s="282" t="s">
        <v>86</v>
      </c>
      <c r="AV140" s="16" t="s">
        <v>111</v>
      </c>
      <c r="AW140" s="16" t="s">
        <v>37</v>
      </c>
      <c r="AX140" s="16" t="s">
        <v>76</v>
      </c>
      <c r="AY140" s="282" t="s">
        <v>219</v>
      </c>
    </row>
    <row r="141" s="13" customFormat="1">
      <c r="A141" s="13"/>
      <c r="B141" s="236"/>
      <c r="C141" s="237"/>
      <c r="D141" s="229" t="s">
        <v>231</v>
      </c>
      <c r="E141" s="238" t="s">
        <v>19</v>
      </c>
      <c r="F141" s="239" t="s">
        <v>609</v>
      </c>
      <c r="G141" s="237"/>
      <c r="H141" s="238" t="s">
        <v>19</v>
      </c>
      <c r="I141" s="240"/>
      <c r="J141" s="237"/>
      <c r="K141" s="237"/>
      <c r="L141" s="241"/>
      <c r="M141" s="242"/>
      <c r="N141" s="243"/>
      <c r="O141" s="243"/>
      <c r="P141" s="243"/>
      <c r="Q141" s="243"/>
      <c r="R141" s="243"/>
      <c r="S141" s="243"/>
      <c r="T141" s="244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5" t="s">
        <v>231</v>
      </c>
      <c r="AU141" s="245" t="s">
        <v>86</v>
      </c>
      <c r="AV141" s="13" t="s">
        <v>84</v>
      </c>
      <c r="AW141" s="13" t="s">
        <v>37</v>
      </c>
      <c r="AX141" s="13" t="s">
        <v>76</v>
      </c>
      <c r="AY141" s="245" t="s">
        <v>219</v>
      </c>
    </row>
    <row r="142" s="14" customFormat="1">
      <c r="A142" s="14"/>
      <c r="B142" s="246"/>
      <c r="C142" s="247"/>
      <c r="D142" s="229" t="s">
        <v>231</v>
      </c>
      <c r="E142" s="248" t="s">
        <v>19</v>
      </c>
      <c r="F142" s="249" t="s">
        <v>619</v>
      </c>
      <c r="G142" s="247"/>
      <c r="H142" s="250">
        <v>259.93200000000002</v>
      </c>
      <c r="I142" s="251"/>
      <c r="J142" s="247"/>
      <c r="K142" s="247"/>
      <c r="L142" s="252"/>
      <c r="M142" s="253"/>
      <c r="N142" s="254"/>
      <c r="O142" s="254"/>
      <c r="P142" s="254"/>
      <c r="Q142" s="254"/>
      <c r="R142" s="254"/>
      <c r="S142" s="254"/>
      <c r="T142" s="255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56" t="s">
        <v>231</v>
      </c>
      <c r="AU142" s="256" t="s">
        <v>86</v>
      </c>
      <c r="AV142" s="14" t="s">
        <v>86</v>
      </c>
      <c r="AW142" s="14" t="s">
        <v>37</v>
      </c>
      <c r="AX142" s="14" t="s">
        <v>76</v>
      </c>
      <c r="AY142" s="256" t="s">
        <v>219</v>
      </c>
    </row>
    <row r="143" s="14" customFormat="1">
      <c r="A143" s="14"/>
      <c r="B143" s="246"/>
      <c r="C143" s="247"/>
      <c r="D143" s="229" t="s">
        <v>231</v>
      </c>
      <c r="E143" s="248" t="s">
        <v>19</v>
      </c>
      <c r="F143" s="249" t="s">
        <v>620</v>
      </c>
      <c r="G143" s="247"/>
      <c r="H143" s="250">
        <v>315.51999999999998</v>
      </c>
      <c r="I143" s="251"/>
      <c r="J143" s="247"/>
      <c r="K143" s="247"/>
      <c r="L143" s="252"/>
      <c r="M143" s="253"/>
      <c r="N143" s="254"/>
      <c r="O143" s="254"/>
      <c r="P143" s="254"/>
      <c r="Q143" s="254"/>
      <c r="R143" s="254"/>
      <c r="S143" s="254"/>
      <c r="T143" s="255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56" t="s">
        <v>231</v>
      </c>
      <c r="AU143" s="256" t="s">
        <v>86</v>
      </c>
      <c r="AV143" s="14" t="s">
        <v>86</v>
      </c>
      <c r="AW143" s="14" t="s">
        <v>37</v>
      </c>
      <c r="AX143" s="14" t="s">
        <v>76</v>
      </c>
      <c r="AY143" s="256" t="s">
        <v>219</v>
      </c>
    </row>
    <row r="144" s="14" customFormat="1">
      <c r="A144" s="14"/>
      <c r="B144" s="246"/>
      <c r="C144" s="247"/>
      <c r="D144" s="229" t="s">
        <v>231</v>
      </c>
      <c r="E144" s="248" t="s">
        <v>19</v>
      </c>
      <c r="F144" s="249" t="s">
        <v>621</v>
      </c>
      <c r="G144" s="247"/>
      <c r="H144" s="250">
        <v>26.039999999999999</v>
      </c>
      <c r="I144" s="251"/>
      <c r="J144" s="247"/>
      <c r="K144" s="247"/>
      <c r="L144" s="252"/>
      <c r="M144" s="253"/>
      <c r="N144" s="254"/>
      <c r="O144" s="254"/>
      <c r="P144" s="254"/>
      <c r="Q144" s="254"/>
      <c r="R144" s="254"/>
      <c r="S144" s="254"/>
      <c r="T144" s="255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56" t="s">
        <v>231</v>
      </c>
      <c r="AU144" s="256" t="s">
        <v>86</v>
      </c>
      <c r="AV144" s="14" t="s">
        <v>86</v>
      </c>
      <c r="AW144" s="14" t="s">
        <v>37</v>
      </c>
      <c r="AX144" s="14" t="s">
        <v>76</v>
      </c>
      <c r="AY144" s="256" t="s">
        <v>219</v>
      </c>
    </row>
    <row r="145" s="14" customFormat="1">
      <c r="A145" s="14"/>
      <c r="B145" s="246"/>
      <c r="C145" s="247"/>
      <c r="D145" s="229" t="s">
        <v>231</v>
      </c>
      <c r="E145" s="248" t="s">
        <v>19</v>
      </c>
      <c r="F145" s="249" t="s">
        <v>622</v>
      </c>
      <c r="G145" s="247"/>
      <c r="H145" s="250">
        <v>68.760000000000005</v>
      </c>
      <c r="I145" s="251"/>
      <c r="J145" s="247"/>
      <c r="K145" s="247"/>
      <c r="L145" s="252"/>
      <c r="M145" s="253"/>
      <c r="N145" s="254"/>
      <c r="O145" s="254"/>
      <c r="P145" s="254"/>
      <c r="Q145" s="254"/>
      <c r="R145" s="254"/>
      <c r="S145" s="254"/>
      <c r="T145" s="255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56" t="s">
        <v>231</v>
      </c>
      <c r="AU145" s="256" t="s">
        <v>86</v>
      </c>
      <c r="AV145" s="14" t="s">
        <v>86</v>
      </c>
      <c r="AW145" s="14" t="s">
        <v>37</v>
      </c>
      <c r="AX145" s="14" t="s">
        <v>76</v>
      </c>
      <c r="AY145" s="256" t="s">
        <v>219</v>
      </c>
    </row>
    <row r="146" s="16" customFormat="1">
      <c r="A146" s="16"/>
      <c r="B146" s="272"/>
      <c r="C146" s="273"/>
      <c r="D146" s="229" t="s">
        <v>231</v>
      </c>
      <c r="E146" s="274" t="s">
        <v>19</v>
      </c>
      <c r="F146" s="275" t="s">
        <v>608</v>
      </c>
      <c r="G146" s="273"/>
      <c r="H146" s="276">
        <v>670.25199999999995</v>
      </c>
      <c r="I146" s="277"/>
      <c r="J146" s="273"/>
      <c r="K146" s="273"/>
      <c r="L146" s="278"/>
      <c r="M146" s="279"/>
      <c r="N146" s="280"/>
      <c r="O146" s="280"/>
      <c r="P146" s="280"/>
      <c r="Q146" s="280"/>
      <c r="R146" s="280"/>
      <c r="S146" s="280"/>
      <c r="T146" s="281"/>
      <c r="U146" s="16"/>
      <c r="V146" s="16"/>
      <c r="W146" s="16"/>
      <c r="X146" s="16"/>
      <c r="Y146" s="16"/>
      <c r="Z146" s="16"/>
      <c r="AA146" s="16"/>
      <c r="AB146" s="16"/>
      <c r="AC146" s="16"/>
      <c r="AD146" s="16"/>
      <c r="AE146" s="16"/>
      <c r="AT146" s="282" t="s">
        <v>231</v>
      </c>
      <c r="AU146" s="282" t="s">
        <v>86</v>
      </c>
      <c r="AV146" s="16" t="s">
        <v>111</v>
      </c>
      <c r="AW146" s="16" t="s">
        <v>37</v>
      </c>
      <c r="AX146" s="16" t="s">
        <v>76</v>
      </c>
      <c r="AY146" s="282" t="s">
        <v>219</v>
      </c>
    </row>
    <row r="147" s="15" customFormat="1">
      <c r="A147" s="15"/>
      <c r="B147" s="257"/>
      <c r="C147" s="258"/>
      <c r="D147" s="229" t="s">
        <v>231</v>
      </c>
      <c r="E147" s="259" t="s">
        <v>19</v>
      </c>
      <c r="F147" s="260" t="s">
        <v>236</v>
      </c>
      <c r="G147" s="258"/>
      <c r="H147" s="261">
        <v>909.43600000000004</v>
      </c>
      <c r="I147" s="262"/>
      <c r="J147" s="258"/>
      <c r="K147" s="258"/>
      <c r="L147" s="263"/>
      <c r="M147" s="264"/>
      <c r="N147" s="265"/>
      <c r="O147" s="265"/>
      <c r="P147" s="265"/>
      <c r="Q147" s="265"/>
      <c r="R147" s="265"/>
      <c r="S147" s="265"/>
      <c r="T147" s="266"/>
      <c r="U147" s="15"/>
      <c r="V147" s="15"/>
      <c r="W147" s="15"/>
      <c r="X147" s="15"/>
      <c r="Y147" s="15"/>
      <c r="Z147" s="15"/>
      <c r="AA147" s="15"/>
      <c r="AB147" s="15"/>
      <c r="AC147" s="15"/>
      <c r="AD147" s="15"/>
      <c r="AE147" s="15"/>
      <c r="AT147" s="267" t="s">
        <v>231</v>
      </c>
      <c r="AU147" s="267" t="s">
        <v>86</v>
      </c>
      <c r="AV147" s="15" t="s">
        <v>225</v>
      </c>
      <c r="AW147" s="15" t="s">
        <v>37</v>
      </c>
      <c r="AX147" s="15" t="s">
        <v>84</v>
      </c>
      <c r="AY147" s="267" t="s">
        <v>219</v>
      </c>
    </row>
    <row r="148" s="2" customFormat="1" ht="16.5" customHeight="1">
      <c r="A148" s="40"/>
      <c r="B148" s="41"/>
      <c r="C148" s="283" t="s">
        <v>309</v>
      </c>
      <c r="D148" s="283" t="s">
        <v>623</v>
      </c>
      <c r="E148" s="284" t="s">
        <v>624</v>
      </c>
      <c r="F148" s="285" t="s">
        <v>625</v>
      </c>
      <c r="G148" s="286" t="s">
        <v>182</v>
      </c>
      <c r="H148" s="287">
        <v>129.21000000000001</v>
      </c>
      <c r="I148" s="288"/>
      <c r="J148" s="289">
        <f>ROUND(I148*H148,2)</f>
        <v>0</v>
      </c>
      <c r="K148" s="285" t="s">
        <v>19</v>
      </c>
      <c r="L148" s="290"/>
      <c r="M148" s="291" t="s">
        <v>19</v>
      </c>
      <c r="N148" s="292" t="s">
        <v>47</v>
      </c>
      <c r="O148" s="86"/>
      <c r="P148" s="225">
        <f>O148*H148</f>
        <v>0</v>
      </c>
      <c r="Q148" s="225">
        <v>1</v>
      </c>
      <c r="R148" s="225">
        <f>Q148*H148</f>
        <v>129.21000000000001</v>
      </c>
      <c r="S148" s="225">
        <v>0</v>
      </c>
      <c r="T148" s="226">
        <f>S148*H148</f>
        <v>0</v>
      </c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R148" s="227" t="s">
        <v>300</v>
      </c>
      <c r="AT148" s="227" t="s">
        <v>623</v>
      </c>
      <c r="AU148" s="227" t="s">
        <v>86</v>
      </c>
      <c r="AY148" s="19" t="s">
        <v>219</v>
      </c>
      <c r="BE148" s="228">
        <f>IF(N148="základní",J148,0)</f>
        <v>0</v>
      </c>
      <c r="BF148" s="228">
        <f>IF(N148="snížená",J148,0)</f>
        <v>0</v>
      </c>
      <c r="BG148" s="228">
        <f>IF(N148="zákl. přenesená",J148,0)</f>
        <v>0</v>
      </c>
      <c r="BH148" s="228">
        <f>IF(N148="sníž. přenesená",J148,0)</f>
        <v>0</v>
      </c>
      <c r="BI148" s="228">
        <f>IF(N148="nulová",J148,0)</f>
        <v>0</v>
      </c>
      <c r="BJ148" s="19" t="s">
        <v>84</v>
      </c>
      <c r="BK148" s="228">
        <f>ROUND(I148*H148,2)</f>
        <v>0</v>
      </c>
      <c r="BL148" s="19" t="s">
        <v>225</v>
      </c>
      <c r="BM148" s="227" t="s">
        <v>626</v>
      </c>
    </row>
    <row r="149" s="2" customFormat="1">
      <c r="A149" s="40"/>
      <c r="B149" s="41"/>
      <c r="C149" s="42"/>
      <c r="D149" s="229" t="s">
        <v>227</v>
      </c>
      <c r="E149" s="42"/>
      <c r="F149" s="230" t="s">
        <v>625</v>
      </c>
      <c r="G149" s="42"/>
      <c r="H149" s="42"/>
      <c r="I149" s="231"/>
      <c r="J149" s="42"/>
      <c r="K149" s="42"/>
      <c r="L149" s="46"/>
      <c r="M149" s="232"/>
      <c r="N149" s="233"/>
      <c r="O149" s="86"/>
      <c r="P149" s="86"/>
      <c r="Q149" s="86"/>
      <c r="R149" s="86"/>
      <c r="S149" s="86"/>
      <c r="T149" s="87"/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T149" s="19" t="s">
        <v>227</v>
      </c>
      <c r="AU149" s="19" t="s">
        <v>86</v>
      </c>
    </row>
    <row r="150" s="14" customFormat="1">
      <c r="A150" s="14"/>
      <c r="B150" s="246"/>
      <c r="C150" s="247"/>
      <c r="D150" s="229" t="s">
        <v>231</v>
      </c>
      <c r="E150" s="248" t="s">
        <v>19</v>
      </c>
      <c r="F150" s="249" t="s">
        <v>627</v>
      </c>
      <c r="G150" s="247"/>
      <c r="H150" s="250">
        <v>129.21000000000001</v>
      </c>
      <c r="I150" s="251"/>
      <c r="J150" s="247"/>
      <c r="K150" s="247"/>
      <c r="L150" s="252"/>
      <c r="M150" s="253"/>
      <c r="N150" s="254"/>
      <c r="O150" s="254"/>
      <c r="P150" s="254"/>
      <c r="Q150" s="254"/>
      <c r="R150" s="254"/>
      <c r="S150" s="254"/>
      <c r="T150" s="255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56" t="s">
        <v>231</v>
      </c>
      <c r="AU150" s="256" t="s">
        <v>86</v>
      </c>
      <c r="AV150" s="14" t="s">
        <v>86</v>
      </c>
      <c r="AW150" s="14" t="s">
        <v>37</v>
      </c>
      <c r="AX150" s="14" t="s">
        <v>84</v>
      </c>
      <c r="AY150" s="256" t="s">
        <v>219</v>
      </c>
    </row>
    <row r="151" s="2" customFormat="1" ht="16.5" customHeight="1">
      <c r="A151" s="40"/>
      <c r="B151" s="41"/>
      <c r="C151" s="283" t="s">
        <v>317</v>
      </c>
      <c r="D151" s="283" t="s">
        <v>623</v>
      </c>
      <c r="E151" s="284" t="s">
        <v>628</v>
      </c>
      <c r="F151" s="285" t="s">
        <v>629</v>
      </c>
      <c r="G151" s="286" t="s">
        <v>182</v>
      </c>
      <c r="H151" s="287">
        <v>33.119999999999997</v>
      </c>
      <c r="I151" s="288"/>
      <c r="J151" s="289">
        <f>ROUND(I151*H151,2)</f>
        <v>0</v>
      </c>
      <c r="K151" s="285" t="s">
        <v>19</v>
      </c>
      <c r="L151" s="290"/>
      <c r="M151" s="291" t="s">
        <v>19</v>
      </c>
      <c r="N151" s="292" t="s">
        <v>47</v>
      </c>
      <c r="O151" s="86"/>
      <c r="P151" s="225">
        <f>O151*H151</f>
        <v>0</v>
      </c>
      <c r="Q151" s="225">
        <v>1</v>
      </c>
      <c r="R151" s="225">
        <f>Q151*H151</f>
        <v>33.119999999999997</v>
      </c>
      <c r="S151" s="225">
        <v>0</v>
      </c>
      <c r="T151" s="226">
        <f>S151*H151</f>
        <v>0</v>
      </c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R151" s="227" t="s">
        <v>300</v>
      </c>
      <c r="AT151" s="227" t="s">
        <v>623</v>
      </c>
      <c r="AU151" s="227" t="s">
        <v>86</v>
      </c>
      <c r="AY151" s="19" t="s">
        <v>219</v>
      </c>
      <c r="BE151" s="228">
        <f>IF(N151="základní",J151,0)</f>
        <v>0</v>
      </c>
      <c r="BF151" s="228">
        <f>IF(N151="snížená",J151,0)</f>
        <v>0</v>
      </c>
      <c r="BG151" s="228">
        <f>IF(N151="zákl. přenesená",J151,0)</f>
        <v>0</v>
      </c>
      <c r="BH151" s="228">
        <f>IF(N151="sníž. přenesená",J151,0)</f>
        <v>0</v>
      </c>
      <c r="BI151" s="228">
        <f>IF(N151="nulová",J151,0)</f>
        <v>0</v>
      </c>
      <c r="BJ151" s="19" t="s">
        <v>84</v>
      </c>
      <c r="BK151" s="228">
        <f>ROUND(I151*H151,2)</f>
        <v>0</v>
      </c>
      <c r="BL151" s="19" t="s">
        <v>225</v>
      </c>
      <c r="BM151" s="227" t="s">
        <v>630</v>
      </c>
    </row>
    <row r="152" s="2" customFormat="1">
      <c r="A152" s="40"/>
      <c r="B152" s="41"/>
      <c r="C152" s="42"/>
      <c r="D152" s="229" t="s">
        <v>227</v>
      </c>
      <c r="E152" s="42"/>
      <c r="F152" s="230" t="s">
        <v>631</v>
      </c>
      <c r="G152" s="42"/>
      <c r="H152" s="42"/>
      <c r="I152" s="231"/>
      <c r="J152" s="42"/>
      <c r="K152" s="42"/>
      <c r="L152" s="46"/>
      <c r="M152" s="232"/>
      <c r="N152" s="233"/>
      <c r="O152" s="86"/>
      <c r="P152" s="86"/>
      <c r="Q152" s="86"/>
      <c r="R152" s="86"/>
      <c r="S152" s="86"/>
      <c r="T152" s="87"/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T152" s="19" t="s">
        <v>227</v>
      </c>
      <c r="AU152" s="19" t="s">
        <v>86</v>
      </c>
    </row>
    <row r="153" s="14" customFormat="1">
      <c r="A153" s="14"/>
      <c r="B153" s="246"/>
      <c r="C153" s="247"/>
      <c r="D153" s="229" t="s">
        <v>231</v>
      </c>
      <c r="E153" s="248" t="s">
        <v>19</v>
      </c>
      <c r="F153" s="249" t="s">
        <v>632</v>
      </c>
      <c r="G153" s="247"/>
      <c r="H153" s="250">
        <v>33.119999999999997</v>
      </c>
      <c r="I153" s="251"/>
      <c r="J153" s="247"/>
      <c r="K153" s="247"/>
      <c r="L153" s="252"/>
      <c r="M153" s="253"/>
      <c r="N153" s="254"/>
      <c r="O153" s="254"/>
      <c r="P153" s="254"/>
      <c r="Q153" s="254"/>
      <c r="R153" s="254"/>
      <c r="S153" s="254"/>
      <c r="T153" s="255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56" t="s">
        <v>231</v>
      </c>
      <c r="AU153" s="256" t="s">
        <v>86</v>
      </c>
      <c r="AV153" s="14" t="s">
        <v>86</v>
      </c>
      <c r="AW153" s="14" t="s">
        <v>37</v>
      </c>
      <c r="AX153" s="14" t="s">
        <v>84</v>
      </c>
      <c r="AY153" s="256" t="s">
        <v>219</v>
      </c>
    </row>
    <row r="154" s="2" customFormat="1" ht="16.5" customHeight="1">
      <c r="A154" s="40"/>
      <c r="B154" s="41"/>
      <c r="C154" s="216" t="s">
        <v>327</v>
      </c>
      <c r="D154" s="216" t="s">
        <v>221</v>
      </c>
      <c r="E154" s="217" t="s">
        <v>633</v>
      </c>
      <c r="F154" s="218" t="s">
        <v>634</v>
      </c>
      <c r="G154" s="219" t="s">
        <v>152</v>
      </c>
      <c r="H154" s="220">
        <v>110.465</v>
      </c>
      <c r="I154" s="221"/>
      <c r="J154" s="222">
        <f>ROUND(I154*H154,2)</f>
        <v>0</v>
      </c>
      <c r="K154" s="218" t="s">
        <v>19</v>
      </c>
      <c r="L154" s="46"/>
      <c r="M154" s="223" t="s">
        <v>19</v>
      </c>
      <c r="N154" s="224" t="s">
        <v>47</v>
      </c>
      <c r="O154" s="86"/>
      <c r="P154" s="225">
        <f>O154*H154</f>
        <v>0</v>
      </c>
      <c r="Q154" s="225">
        <v>0.00016000000000000001</v>
      </c>
      <c r="R154" s="225">
        <f>Q154*H154</f>
        <v>0.017674400000000003</v>
      </c>
      <c r="S154" s="225">
        <v>0</v>
      </c>
      <c r="T154" s="226">
        <f>S154*H154</f>
        <v>0</v>
      </c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R154" s="227" t="s">
        <v>225</v>
      </c>
      <c r="AT154" s="227" t="s">
        <v>221</v>
      </c>
      <c r="AU154" s="227" t="s">
        <v>86</v>
      </c>
      <c r="AY154" s="19" t="s">
        <v>219</v>
      </c>
      <c r="BE154" s="228">
        <f>IF(N154="základní",J154,0)</f>
        <v>0</v>
      </c>
      <c r="BF154" s="228">
        <f>IF(N154="snížená",J154,0)</f>
        <v>0</v>
      </c>
      <c r="BG154" s="228">
        <f>IF(N154="zákl. přenesená",J154,0)</f>
        <v>0</v>
      </c>
      <c r="BH154" s="228">
        <f>IF(N154="sníž. přenesená",J154,0)</f>
        <v>0</v>
      </c>
      <c r="BI154" s="228">
        <f>IF(N154="nulová",J154,0)</f>
        <v>0</v>
      </c>
      <c r="BJ154" s="19" t="s">
        <v>84</v>
      </c>
      <c r="BK154" s="228">
        <f>ROUND(I154*H154,2)</f>
        <v>0</v>
      </c>
      <c r="BL154" s="19" t="s">
        <v>225</v>
      </c>
      <c r="BM154" s="227" t="s">
        <v>635</v>
      </c>
    </row>
    <row r="155" s="2" customFormat="1">
      <c r="A155" s="40"/>
      <c r="B155" s="41"/>
      <c r="C155" s="42"/>
      <c r="D155" s="229" t="s">
        <v>227</v>
      </c>
      <c r="E155" s="42"/>
      <c r="F155" s="230" t="s">
        <v>636</v>
      </c>
      <c r="G155" s="42"/>
      <c r="H155" s="42"/>
      <c r="I155" s="231"/>
      <c r="J155" s="42"/>
      <c r="K155" s="42"/>
      <c r="L155" s="46"/>
      <c r="M155" s="232"/>
      <c r="N155" s="233"/>
      <c r="O155" s="86"/>
      <c r="P155" s="86"/>
      <c r="Q155" s="86"/>
      <c r="R155" s="86"/>
      <c r="S155" s="86"/>
      <c r="T155" s="87"/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T155" s="19" t="s">
        <v>227</v>
      </c>
      <c r="AU155" s="19" t="s">
        <v>86</v>
      </c>
    </row>
    <row r="156" s="13" customFormat="1">
      <c r="A156" s="13"/>
      <c r="B156" s="236"/>
      <c r="C156" s="237"/>
      <c r="D156" s="229" t="s">
        <v>231</v>
      </c>
      <c r="E156" s="238" t="s">
        <v>19</v>
      </c>
      <c r="F156" s="239" t="s">
        <v>597</v>
      </c>
      <c r="G156" s="237"/>
      <c r="H156" s="238" t="s">
        <v>19</v>
      </c>
      <c r="I156" s="240"/>
      <c r="J156" s="237"/>
      <c r="K156" s="237"/>
      <c r="L156" s="241"/>
      <c r="M156" s="242"/>
      <c r="N156" s="243"/>
      <c r="O156" s="243"/>
      <c r="P156" s="243"/>
      <c r="Q156" s="243"/>
      <c r="R156" s="243"/>
      <c r="S156" s="243"/>
      <c r="T156" s="244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5" t="s">
        <v>231</v>
      </c>
      <c r="AU156" s="245" t="s">
        <v>86</v>
      </c>
      <c r="AV156" s="13" t="s">
        <v>84</v>
      </c>
      <c r="AW156" s="13" t="s">
        <v>37</v>
      </c>
      <c r="AX156" s="13" t="s">
        <v>76</v>
      </c>
      <c r="AY156" s="245" t="s">
        <v>219</v>
      </c>
    </row>
    <row r="157" s="14" customFormat="1">
      <c r="A157" s="14"/>
      <c r="B157" s="246"/>
      <c r="C157" s="247"/>
      <c r="D157" s="229" t="s">
        <v>231</v>
      </c>
      <c r="E157" s="248" t="s">
        <v>19</v>
      </c>
      <c r="F157" s="249" t="s">
        <v>637</v>
      </c>
      <c r="G157" s="247"/>
      <c r="H157" s="250">
        <v>63.424999999999997</v>
      </c>
      <c r="I157" s="251"/>
      <c r="J157" s="247"/>
      <c r="K157" s="247"/>
      <c r="L157" s="252"/>
      <c r="M157" s="253"/>
      <c r="N157" s="254"/>
      <c r="O157" s="254"/>
      <c r="P157" s="254"/>
      <c r="Q157" s="254"/>
      <c r="R157" s="254"/>
      <c r="S157" s="254"/>
      <c r="T157" s="255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56" t="s">
        <v>231</v>
      </c>
      <c r="AU157" s="256" t="s">
        <v>86</v>
      </c>
      <c r="AV157" s="14" t="s">
        <v>86</v>
      </c>
      <c r="AW157" s="14" t="s">
        <v>37</v>
      </c>
      <c r="AX157" s="14" t="s">
        <v>76</v>
      </c>
      <c r="AY157" s="256" t="s">
        <v>219</v>
      </c>
    </row>
    <row r="158" s="14" customFormat="1">
      <c r="A158" s="14"/>
      <c r="B158" s="246"/>
      <c r="C158" s="247"/>
      <c r="D158" s="229" t="s">
        <v>231</v>
      </c>
      <c r="E158" s="248" t="s">
        <v>19</v>
      </c>
      <c r="F158" s="249" t="s">
        <v>638</v>
      </c>
      <c r="G158" s="247"/>
      <c r="H158" s="250">
        <v>47.039999999999999</v>
      </c>
      <c r="I158" s="251"/>
      <c r="J158" s="247"/>
      <c r="K158" s="247"/>
      <c r="L158" s="252"/>
      <c r="M158" s="253"/>
      <c r="N158" s="254"/>
      <c r="O158" s="254"/>
      <c r="P158" s="254"/>
      <c r="Q158" s="254"/>
      <c r="R158" s="254"/>
      <c r="S158" s="254"/>
      <c r="T158" s="255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56" t="s">
        <v>231</v>
      </c>
      <c r="AU158" s="256" t="s">
        <v>86</v>
      </c>
      <c r="AV158" s="14" t="s">
        <v>86</v>
      </c>
      <c r="AW158" s="14" t="s">
        <v>37</v>
      </c>
      <c r="AX158" s="14" t="s">
        <v>76</v>
      </c>
      <c r="AY158" s="256" t="s">
        <v>219</v>
      </c>
    </row>
    <row r="159" s="15" customFormat="1">
      <c r="A159" s="15"/>
      <c r="B159" s="257"/>
      <c r="C159" s="258"/>
      <c r="D159" s="229" t="s">
        <v>231</v>
      </c>
      <c r="E159" s="259" t="s">
        <v>521</v>
      </c>
      <c r="F159" s="260" t="s">
        <v>236</v>
      </c>
      <c r="G159" s="258"/>
      <c r="H159" s="261">
        <v>110.465</v>
      </c>
      <c r="I159" s="262"/>
      <c r="J159" s="258"/>
      <c r="K159" s="258"/>
      <c r="L159" s="263"/>
      <c r="M159" s="264"/>
      <c r="N159" s="265"/>
      <c r="O159" s="265"/>
      <c r="P159" s="265"/>
      <c r="Q159" s="265"/>
      <c r="R159" s="265"/>
      <c r="S159" s="265"/>
      <c r="T159" s="266"/>
      <c r="U159" s="15"/>
      <c r="V159" s="15"/>
      <c r="W159" s="15"/>
      <c r="X159" s="15"/>
      <c r="Y159" s="15"/>
      <c r="Z159" s="15"/>
      <c r="AA159" s="15"/>
      <c r="AB159" s="15"/>
      <c r="AC159" s="15"/>
      <c r="AD159" s="15"/>
      <c r="AE159" s="15"/>
      <c r="AT159" s="267" t="s">
        <v>231</v>
      </c>
      <c r="AU159" s="267" t="s">
        <v>86</v>
      </c>
      <c r="AV159" s="15" t="s">
        <v>225</v>
      </c>
      <c r="AW159" s="15" t="s">
        <v>37</v>
      </c>
      <c r="AX159" s="15" t="s">
        <v>84</v>
      </c>
      <c r="AY159" s="267" t="s">
        <v>219</v>
      </c>
    </row>
    <row r="160" s="2" customFormat="1" ht="16.5" customHeight="1">
      <c r="A160" s="40"/>
      <c r="B160" s="41"/>
      <c r="C160" s="283" t="s">
        <v>334</v>
      </c>
      <c r="D160" s="283" t="s">
        <v>623</v>
      </c>
      <c r="E160" s="284" t="s">
        <v>628</v>
      </c>
      <c r="F160" s="285" t="s">
        <v>629</v>
      </c>
      <c r="G160" s="286" t="s">
        <v>182</v>
      </c>
      <c r="H160" s="287">
        <v>13.642</v>
      </c>
      <c r="I160" s="288"/>
      <c r="J160" s="289">
        <f>ROUND(I160*H160,2)</f>
        <v>0</v>
      </c>
      <c r="K160" s="285" t="s">
        <v>19</v>
      </c>
      <c r="L160" s="290"/>
      <c r="M160" s="291" t="s">
        <v>19</v>
      </c>
      <c r="N160" s="292" t="s">
        <v>47</v>
      </c>
      <c r="O160" s="86"/>
      <c r="P160" s="225">
        <f>O160*H160</f>
        <v>0</v>
      </c>
      <c r="Q160" s="225">
        <v>1</v>
      </c>
      <c r="R160" s="225">
        <f>Q160*H160</f>
        <v>13.642</v>
      </c>
      <c r="S160" s="225">
        <v>0</v>
      </c>
      <c r="T160" s="226">
        <f>S160*H160</f>
        <v>0</v>
      </c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R160" s="227" t="s">
        <v>300</v>
      </c>
      <c r="AT160" s="227" t="s">
        <v>623</v>
      </c>
      <c r="AU160" s="227" t="s">
        <v>86</v>
      </c>
      <c r="AY160" s="19" t="s">
        <v>219</v>
      </c>
      <c r="BE160" s="228">
        <f>IF(N160="základní",J160,0)</f>
        <v>0</v>
      </c>
      <c r="BF160" s="228">
        <f>IF(N160="snížená",J160,0)</f>
        <v>0</v>
      </c>
      <c r="BG160" s="228">
        <f>IF(N160="zákl. přenesená",J160,0)</f>
        <v>0</v>
      </c>
      <c r="BH160" s="228">
        <f>IF(N160="sníž. přenesená",J160,0)</f>
        <v>0</v>
      </c>
      <c r="BI160" s="228">
        <f>IF(N160="nulová",J160,0)</f>
        <v>0</v>
      </c>
      <c r="BJ160" s="19" t="s">
        <v>84</v>
      </c>
      <c r="BK160" s="228">
        <f>ROUND(I160*H160,2)</f>
        <v>0</v>
      </c>
      <c r="BL160" s="19" t="s">
        <v>225</v>
      </c>
      <c r="BM160" s="227" t="s">
        <v>639</v>
      </c>
    </row>
    <row r="161" s="2" customFormat="1">
      <c r="A161" s="40"/>
      <c r="B161" s="41"/>
      <c r="C161" s="42"/>
      <c r="D161" s="229" t="s">
        <v>227</v>
      </c>
      <c r="E161" s="42"/>
      <c r="F161" s="230" t="s">
        <v>631</v>
      </c>
      <c r="G161" s="42"/>
      <c r="H161" s="42"/>
      <c r="I161" s="231"/>
      <c r="J161" s="42"/>
      <c r="K161" s="42"/>
      <c r="L161" s="46"/>
      <c r="M161" s="232"/>
      <c r="N161" s="233"/>
      <c r="O161" s="86"/>
      <c r="P161" s="86"/>
      <c r="Q161" s="86"/>
      <c r="R161" s="86"/>
      <c r="S161" s="86"/>
      <c r="T161" s="87"/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T161" s="19" t="s">
        <v>227</v>
      </c>
      <c r="AU161" s="19" t="s">
        <v>86</v>
      </c>
    </row>
    <row r="162" s="14" customFormat="1">
      <c r="A162" s="14"/>
      <c r="B162" s="246"/>
      <c r="C162" s="247"/>
      <c r="D162" s="229" t="s">
        <v>231</v>
      </c>
      <c r="E162" s="248" t="s">
        <v>19</v>
      </c>
      <c r="F162" s="249" t="s">
        <v>640</v>
      </c>
      <c r="G162" s="247"/>
      <c r="H162" s="250">
        <v>13.642</v>
      </c>
      <c r="I162" s="251"/>
      <c r="J162" s="247"/>
      <c r="K162" s="247"/>
      <c r="L162" s="252"/>
      <c r="M162" s="253"/>
      <c r="N162" s="254"/>
      <c r="O162" s="254"/>
      <c r="P162" s="254"/>
      <c r="Q162" s="254"/>
      <c r="R162" s="254"/>
      <c r="S162" s="254"/>
      <c r="T162" s="255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56" t="s">
        <v>231</v>
      </c>
      <c r="AU162" s="256" t="s">
        <v>86</v>
      </c>
      <c r="AV162" s="14" t="s">
        <v>86</v>
      </c>
      <c r="AW162" s="14" t="s">
        <v>37</v>
      </c>
      <c r="AX162" s="14" t="s">
        <v>84</v>
      </c>
      <c r="AY162" s="256" t="s">
        <v>219</v>
      </c>
    </row>
    <row r="163" s="2" customFormat="1" ht="16.5" customHeight="1">
      <c r="A163" s="40"/>
      <c r="B163" s="41"/>
      <c r="C163" s="216" t="s">
        <v>341</v>
      </c>
      <c r="D163" s="216" t="s">
        <v>221</v>
      </c>
      <c r="E163" s="217" t="s">
        <v>641</v>
      </c>
      <c r="F163" s="218" t="s">
        <v>642</v>
      </c>
      <c r="G163" s="219" t="s">
        <v>152</v>
      </c>
      <c r="H163" s="220">
        <v>110.465</v>
      </c>
      <c r="I163" s="221"/>
      <c r="J163" s="222">
        <f>ROUND(I163*H163,2)</f>
        <v>0</v>
      </c>
      <c r="K163" s="218" t="s">
        <v>19</v>
      </c>
      <c r="L163" s="46"/>
      <c r="M163" s="223" t="s">
        <v>19</v>
      </c>
      <c r="N163" s="224" t="s">
        <v>47</v>
      </c>
      <c r="O163" s="86"/>
      <c r="P163" s="225">
        <f>O163*H163</f>
        <v>0</v>
      </c>
      <c r="Q163" s="225">
        <v>0</v>
      </c>
      <c r="R163" s="225">
        <f>Q163*H163</f>
        <v>0</v>
      </c>
      <c r="S163" s="225">
        <v>0</v>
      </c>
      <c r="T163" s="226">
        <f>S163*H163</f>
        <v>0</v>
      </c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  <c r="AR163" s="227" t="s">
        <v>225</v>
      </c>
      <c r="AT163" s="227" t="s">
        <v>221</v>
      </c>
      <c r="AU163" s="227" t="s">
        <v>86</v>
      </c>
      <c r="AY163" s="19" t="s">
        <v>219</v>
      </c>
      <c r="BE163" s="228">
        <f>IF(N163="základní",J163,0)</f>
        <v>0</v>
      </c>
      <c r="BF163" s="228">
        <f>IF(N163="snížená",J163,0)</f>
        <v>0</v>
      </c>
      <c r="BG163" s="228">
        <f>IF(N163="zákl. přenesená",J163,0)</f>
        <v>0</v>
      </c>
      <c r="BH163" s="228">
        <f>IF(N163="sníž. přenesená",J163,0)</f>
        <v>0</v>
      </c>
      <c r="BI163" s="228">
        <f>IF(N163="nulová",J163,0)</f>
        <v>0</v>
      </c>
      <c r="BJ163" s="19" t="s">
        <v>84</v>
      </c>
      <c r="BK163" s="228">
        <f>ROUND(I163*H163,2)</f>
        <v>0</v>
      </c>
      <c r="BL163" s="19" t="s">
        <v>225</v>
      </c>
      <c r="BM163" s="227" t="s">
        <v>643</v>
      </c>
    </row>
    <row r="164" s="2" customFormat="1">
      <c r="A164" s="40"/>
      <c r="B164" s="41"/>
      <c r="C164" s="42"/>
      <c r="D164" s="229" t="s">
        <v>227</v>
      </c>
      <c r="E164" s="42"/>
      <c r="F164" s="230" t="s">
        <v>644</v>
      </c>
      <c r="G164" s="42"/>
      <c r="H164" s="42"/>
      <c r="I164" s="231"/>
      <c r="J164" s="42"/>
      <c r="K164" s="42"/>
      <c r="L164" s="46"/>
      <c r="M164" s="232"/>
      <c r="N164" s="233"/>
      <c r="O164" s="86"/>
      <c r="P164" s="86"/>
      <c r="Q164" s="86"/>
      <c r="R164" s="86"/>
      <c r="S164" s="86"/>
      <c r="T164" s="87"/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T164" s="19" t="s">
        <v>227</v>
      </c>
      <c r="AU164" s="19" t="s">
        <v>86</v>
      </c>
    </row>
    <row r="165" s="14" customFormat="1">
      <c r="A165" s="14"/>
      <c r="B165" s="246"/>
      <c r="C165" s="247"/>
      <c r="D165" s="229" t="s">
        <v>231</v>
      </c>
      <c r="E165" s="248" t="s">
        <v>19</v>
      </c>
      <c r="F165" s="249" t="s">
        <v>521</v>
      </c>
      <c r="G165" s="247"/>
      <c r="H165" s="250">
        <v>110.465</v>
      </c>
      <c r="I165" s="251"/>
      <c r="J165" s="247"/>
      <c r="K165" s="247"/>
      <c r="L165" s="252"/>
      <c r="M165" s="253"/>
      <c r="N165" s="254"/>
      <c r="O165" s="254"/>
      <c r="P165" s="254"/>
      <c r="Q165" s="254"/>
      <c r="R165" s="254"/>
      <c r="S165" s="254"/>
      <c r="T165" s="255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56" t="s">
        <v>231</v>
      </c>
      <c r="AU165" s="256" t="s">
        <v>86</v>
      </c>
      <c r="AV165" s="14" t="s">
        <v>86</v>
      </c>
      <c r="AW165" s="14" t="s">
        <v>37</v>
      </c>
      <c r="AX165" s="14" t="s">
        <v>84</v>
      </c>
      <c r="AY165" s="256" t="s">
        <v>219</v>
      </c>
    </row>
    <row r="166" s="2" customFormat="1" ht="16.5" customHeight="1">
      <c r="A166" s="40"/>
      <c r="B166" s="41"/>
      <c r="C166" s="216" t="s">
        <v>348</v>
      </c>
      <c r="D166" s="216" t="s">
        <v>221</v>
      </c>
      <c r="E166" s="217" t="s">
        <v>645</v>
      </c>
      <c r="F166" s="218" t="s">
        <v>646</v>
      </c>
      <c r="G166" s="219" t="s">
        <v>182</v>
      </c>
      <c r="H166" s="220">
        <v>11.52</v>
      </c>
      <c r="I166" s="221"/>
      <c r="J166" s="222">
        <f>ROUND(I166*H166,2)</f>
        <v>0</v>
      </c>
      <c r="K166" s="218" t="s">
        <v>19</v>
      </c>
      <c r="L166" s="46"/>
      <c r="M166" s="223" t="s">
        <v>19</v>
      </c>
      <c r="N166" s="224" t="s">
        <v>47</v>
      </c>
      <c r="O166" s="86"/>
      <c r="P166" s="225">
        <f>O166*H166</f>
        <v>0</v>
      </c>
      <c r="Q166" s="225">
        <v>0.0020999999999999999</v>
      </c>
      <c r="R166" s="225">
        <f>Q166*H166</f>
        <v>0.024191999999999998</v>
      </c>
      <c r="S166" s="225">
        <v>0</v>
      </c>
      <c r="T166" s="226">
        <f>S166*H166</f>
        <v>0</v>
      </c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R166" s="227" t="s">
        <v>225</v>
      </c>
      <c r="AT166" s="227" t="s">
        <v>221</v>
      </c>
      <c r="AU166" s="227" t="s">
        <v>86</v>
      </c>
      <c r="AY166" s="19" t="s">
        <v>219</v>
      </c>
      <c r="BE166" s="228">
        <f>IF(N166="základní",J166,0)</f>
        <v>0</v>
      </c>
      <c r="BF166" s="228">
        <f>IF(N166="snížená",J166,0)</f>
        <v>0</v>
      </c>
      <c r="BG166" s="228">
        <f>IF(N166="zákl. přenesená",J166,0)</f>
        <v>0</v>
      </c>
      <c r="BH166" s="228">
        <f>IF(N166="sníž. přenesená",J166,0)</f>
        <v>0</v>
      </c>
      <c r="BI166" s="228">
        <f>IF(N166="nulová",J166,0)</f>
        <v>0</v>
      </c>
      <c r="BJ166" s="19" t="s">
        <v>84</v>
      </c>
      <c r="BK166" s="228">
        <f>ROUND(I166*H166,2)</f>
        <v>0</v>
      </c>
      <c r="BL166" s="19" t="s">
        <v>225</v>
      </c>
      <c r="BM166" s="227" t="s">
        <v>647</v>
      </c>
    </row>
    <row r="167" s="2" customFormat="1">
      <c r="A167" s="40"/>
      <c r="B167" s="41"/>
      <c r="C167" s="42"/>
      <c r="D167" s="229" t="s">
        <v>227</v>
      </c>
      <c r="E167" s="42"/>
      <c r="F167" s="230" t="s">
        <v>648</v>
      </c>
      <c r="G167" s="42"/>
      <c r="H167" s="42"/>
      <c r="I167" s="231"/>
      <c r="J167" s="42"/>
      <c r="K167" s="42"/>
      <c r="L167" s="46"/>
      <c r="M167" s="232"/>
      <c r="N167" s="233"/>
      <c r="O167" s="86"/>
      <c r="P167" s="86"/>
      <c r="Q167" s="86"/>
      <c r="R167" s="86"/>
      <c r="S167" s="86"/>
      <c r="T167" s="87"/>
      <c r="U167" s="40"/>
      <c r="V167" s="40"/>
      <c r="W167" s="40"/>
      <c r="X167" s="40"/>
      <c r="Y167" s="40"/>
      <c r="Z167" s="40"/>
      <c r="AA167" s="40"/>
      <c r="AB167" s="40"/>
      <c r="AC167" s="40"/>
      <c r="AD167" s="40"/>
      <c r="AE167" s="40"/>
      <c r="AT167" s="19" t="s">
        <v>227</v>
      </c>
      <c r="AU167" s="19" t="s">
        <v>86</v>
      </c>
    </row>
    <row r="168" s="14" customFormat="1">
      <c r="A168" s="14"/>
      <c r="B168" s="246"/>
      <c r="C168" s="247"/>
      <c r="D168" s="229" t="s">
        <v>231</v>
      </c>
      <c r="E168" s="248" t="s">
        <v>19</v>
      </c>
      <c r="F168" s="249" t="s">
        <v>649</v>
      </c>
      <c r="G168" s="247"/>
      <c r="H168" s="250">
        <v>10.228999999999999</v>
      </c>
      <c r="I168" s="251"/>
      <c r="J168" s="247"/>
      <c r="K168" s="247"/>
      <c r="L168" s="252"/>
      <c r="M168" s="253"/>
      <c r="N168" s="254"/>
      <c r="O168" s="254"/>
      <c r="P168" s="254"/>
      <c r="Q168" s="254"/>
      <c r="R168" s="254"/>
      <c r="S168" s="254"/>
      <c r="T168" s="255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56" t="s">
        <v>231</v>
      </c>
      <c r="AU168" s="256" t="s">
        <v>86</v>
      </c>
      <c r="AV168" s="14" t="s">
        <v>86</v>
      </c>
      <c r="AW168" s="14" t="s">
        <v>37</v>
      </c>
      <c r="AX168" s="14" t="s">
        <v>76</v>
      </c>
      <c r="AY168" s="256" t="s">
        <v>219</v>
      </c>
    </row>
    <row r="169" s="14" customFormat="1">
      <c r="A169" s="14"/>
      <c r="B169" s="246"/>
      <c r="C169" s="247"/>
      <c r="D169" s="229" t="s">
        <v>231</v>
      </c>
      <c r="E169" s="248" t="s">
        <v>19</v>
      </c>
      <c r="F169" s="249" t="s">
        <v>538</v>
      </c>
      <c r="G169" s="247"/>
      <c r="H169" s="250">
        <v>1.2909999999999999</v>
      </c>
      <c r="I169" s="251"/>
      <c r="J169" s="247"/>
      <c r="K169" s="247"/>
      <c r="L169" s="252"/>
      <c r="M169" s="253"/>
      <c r="N169" s="254"/>
      <c r="O169" s="254"/>
      <c r="P169" s="254"/>
      <c r="Q169" s="254"/>
      <c r="R169" s="254"/>
      <c r="S169" s="254"/>
      <c r="T169" s="255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56" t="s">
        <v>231</v>
      </c>
      <c r="AU169" s="256" t="s">
        <v>86</v>
      </c>
      <c r="AV169" s="14" t="s">
        <v>86</v>
      </c>
      <c r="AW169" s="14" t="s">
        <v>37</v>
      </c>
      <c r="AX169" s="14" t="s">
        <v>76</v>
      </c>
      <c r="AY169" s="256" t="s">
        <v>219</v>
      </c>
    </row>
    <row r="170" s="15" customFormat="1">
      <c r="A170" s="15"/>
      <c r="B170" s="257"/>
      <c r="C170" s="258"/>
      <c r="D170" s="229" t="s">
        <v>231</v>
      </c>
      <c r="E170" s="259" t="s">
        <v>19</v>
      </c>
      <c r="F170" s="260" t="s">
        <v>236</v>
      </c>
      <c r="G170" s="258"/>
      <c r="H170" s="261">
        <v>11.52</v>
      </c>
      <c r="I170" s="262"/>
      <c r="J170" s="258"/>
      <c r="K170" s="258"/>
      <c r="L170" s="263"/>
      <c r="M170" s="264"/>
      <c r="N170" s="265"/>
      <c r="O170" s="265"/>
      <c r="P170" s="265"/>
      <c r="Q170" s="265"/>
      <c r="R170" s="265"/>
      <c r="S170" s="265"/>
      <c r="T170" s="266"/>
      <c r="U170" s="15"/>
      <c r="V170" s="15"/>
      <c r="W170" s="15"/>
      <c r="X170" s="15"/>
      <c r="Y170" s="15"/>
      <c r="Z170" s="15"/>
      <c r="AA170" s="15"/>
      <c r="AB170" s="15"/>
      <c r="AC170" s="15"/>
      <c r="AD170" s="15"/>
      <c r="AE170" s="15"/>
      <c r="AT170" s="267" t="s">
        <v>231</v>
      </c>
      <c r="AU170" s="267" t="s">
        <v>86</v>
      </c>
      <c r="AV170" s="15" t="s">
        <v>225</v>
      </c>
      <c r="AW170" s="15" t="s">
        <v>37</v>
      </c>
      <c r="AX170" s="15" t="s">
        <v>84</v>
      </c>
      <c r="AY170" s="267" t="s">
        <v>219</v>
      </c>
    </row>
    <row r="171" s="2" customFormat="1" ht="16.5" customHeight="1">
      <c r="A171" s="40"/>
      <c r="B171" s="41"/>
      <c r="C171" s="216" t="s">
        <v>8</v>
      </c>
      <c r="D171" s="216" t="s">
        <v>221</v>
      </c>
      <c r="E171" s="217" t="s">
        <v>650</v>
      </c>
      <c r="F171" s="218" t="s">
        <v>651</v>
      </c>
      <c r="G171" s="219" t="s">
        <v>182</v>
      </c>
      <c r="H171" s="220">
        <v>10.228999999999999</v>
      </c>
      <c r="I171" s="221"/>
      <c r="J171" s="222">
        <f>ROUND(I171*H171,2)</f>
        <v>0</v>
      </c>
      <c r="K171" s="218" t="s">
        <v>224</v>
      </c>
      <c r="L171" s="46"/>
      <c r="M171" s="223" t="s">
        <v>19</v>
      </c>
      <c r="N171" s="224" t="s">
        <v>47</v>
      </c>
      <c r="O171" s="86"/>
      <c r="P171" s="225">
        <f>O171*H171</f>
        <v>0</v>
      </c>
      <c r="Q171" s="225">
        <v>0.00577</v>
      </c>
      <c r="R171" s="225">
        <f>Q171*H171</f>
        <v>0.059021329999999997</v>
      </c>
      <c r="S171" s="225">
        <v>0</v>
      </c>
      <c r="T171" s="226">
        <f>S171*H171</f>
        <v>0</v>
      </c>
      <c r="U171" s="40"/>
      <c r="V171" s="40"/>
      <c r="W171" s="40"/>
      <c r="X171" s="40"/>
      <c r="Y171" s="40"/>
      <c r="Z171" s="40"/>
      <c r="AA171" s="40"/>
      <c r="AB171" s="40"/>
      <c r="AC171" s="40"/>
      <c r="AD171" s="40"/>
      <c r="AE171" s="40"/>
      <c r="AR171" s="227" t="s">
        <v>225</v>
      </c>
      <c r="AT171" s="227" t="s">
        <v>221</v>
      </c>
      <c r="AU171" s="227" t="s">
        <v>86</v>
      </c>
      <c r="AY171" s="19" t="s">
        <v>219</v>
      </c>
      <c r="BE171" s="228">
        <f>IF(N171="základní",J171,0)</f>
        <v>0</v>
      </c>
      <c r="BF171" s="228">
        <f>IF(N171="snížená",J171,0)</f>
        <v>0</v>
      </c>
      <c r="BG171" s="228">
        <f>IF(N171="zákl. přenesená",J171,0)</f>
        <v>0</v>
      </c>
      <c r="BH171" s="228">
        <f>IF(N171="sníž. přenesená",J171,0)</f>
        <v>0</v>
      </c>
      <c r="BI171" s="228">
        <f>IF(N171="nulová",J171,0)</f>
        <v>0</v>
      </c>
      <c r="BJ171" s="19" t="s">
        <v>84</v>
      </c>
      <c r="BK171" s="228">
        <f>ROUND(I171*H171,2)</f>
        <v>0</v>
      </c>
      <c r="BL171" s="19" t="s">
        <v>225</v>
      </c>
      <c r="BM171" s="227" t="s">
        <v>652</v>
      </c>
    </row>
    <row r="172" s="2" customFormat="1">
      <c r="A172" s="40"/>
      <c r="B172" s="41"/>
      <c r="C172" s="42"/>
      <c r="D172" s="229" t="s">
        <v>227</v>
      </c>
      <c r="E172" s="42"/>
      <c r="F172" s="230" t="s">
        <v>653</v>
      </c>
      <c r="G172" s="42"/>
      <c r="H172" s="42"/>
      <c r="I172" s="231"/>
      <c r="J172" s="42"/>
      <c r="K172" s="42"/>
      <c r="L172" s="46"/>
      <c r="M172" s="232"/>
      <c r="N172" s="233"/>
      <c r="O172" s="86"/>
      <c r="P172" s="86"/>
      <c r="Q172" s="86"/>
      <c r="R172" s="86"/>
      <c r="S172" s="86"/>
      <c r="T172" s="87"/>
      <c r="U172" s="40"/>
      <c r="V172" s="40"/>
      <c r="W172" s="40"/>
      <c r="X172" s="40"/>
      <c r="Y172" s="40"/>
      <c r="Z172" s="40"/>
      <c r="AA172" s="40"/>
      <c r="AB172" s="40"/>
      <c r="AC172" s="40"/>
      <c r="AD172" s="40"/>
      <c r="AE172" s="40"/>
      <c r="AT172" s="19" t="s">
        <v>227</v>
      </c>
      <c r="AU172" s="19" t="s">
        <v>86</v>
      </c>
    </row>
    <row r="173" s="2" customFormat="1">
      <c r="A173" s="40"/>
      <c r="B173" s="41"/>
      <c r="C173" s="42"/>
      <c r="D173" s="234" t="s">
        <v>229</v>
      </c>
      <c r="E173" s="42"/>
      <c r="F173" s="235" t="s">
        <v>654</v>
      </c>
      <c r="G173" s="42"/>
      <c r="H173" s="42"/>
      <c r="I173" s="231"/>
      <c r="J173" s="42"/>
      <c r="K173" s="42"/>
      <c r="L173" s="46"/>
      <c r="M173" s="232"/>
      <c r="N173" s="233"/>
      <c r="O173" s="86"/>
      <c r="P173" s="86"/>
      <c r="Q173" s="86"/>
      <c r="R173" s="86"/>
      <c r="S173" s="86"/>
      <c r="T173" s="87"/>
      <c r="U173" s="40"/>
      <c r="V173" s="40"/>
      <c r="W173" s="40"/>
      <c r="X173" s="40"/>
      <c r="Y173" s="40"/>
      <c r="Z173" s="40"/>
      <c r="AA173" s="40"/>
      <c r="AB173" s="40"/>
      <c r="AC173" s="40"/>
      <c r="AD173" s="40"/>
      <c r="AE173" s="40"/>
      <c r="AT173" s="19" t="s">
        <v>229</v>
      </c>
      <c r="AU173" s="19" t="s">
        <v>86</v>
      </c>
    </row>
    <row r="174" s="14" customFormat="1">
      <c r="A174" s="14"/>
      <c r="B174" s="246"/>
      <c r="C174" s="247"/>
      <c r="D174" s="229" t="s">
        <v>231</v>
      </c>
      <c r="E174" s="248" t="s">
        <v>19</v>
      </c>
      <c r="F174" s="249" t="s">
        <v>655</v>
      </c>
      <c r="G174" s="247"/>
      <c r="H174" s="250">
        <v>10.228999999999999</v>
      </c>
      <c r="I174" s="251"/>
      <c r="J174" s="247"/>
      <c r="K174" s="247"/>
      <c r="L174" s="252"/>
      <c r="M174" s="253"/>
      <c r="N174" s="254"/>
      <c r="O174" s="254"/>
      <c r="P174" s="254"/>
      <c r="Q174" s="254"/>
      <c r="R174" s="254"/>
      <c r="S174" s="254"/>
      <c r="T174" s="255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56" t="s">
        <v>231</v>
      </c>
      <c r="AU174" s="256" t="s">
        <v>86</v>
      </c>
      <c r="AV174" s="14" t="s">
        <v>86</v>
      </c>
      <c r="AW174" s="14" t="s">
        <v>37</v>
      </c>
      <c r="AX174" s="14" t="s">
        <v>84</v>
      </c>
      <c r="AY174" s="256" t="s">
        <v>219</v>
      </c>
    </row>
    <row r="175" s="2" customFormat="1" ht="16.5" customHeight="1">
      <c r="A175" s="40"/>
      <c r="B175" s="41"/>
      <c r="C175" s="283" t="s">
        <v>369</v>
      </c>
      <c r="D175" s="283" t="s">
        <v>623</v>
      </c>
      <c r="E175" s="284" t="s">
        <v>656</v>
      </c>
      <c r="F175" s="285" t="s">
        <v>657</v>
      </c>
      <c r="G175" s="286" t="s">
        <v>182</v>
      </c>
      <c r="H175" s="287">
        <v>7.593</v>
      </c>
      <c r="I175" s="288"/>
      <c r="J175" s="289">
        <f>ROUND(I175*H175,2)</f>
        <v>0</v>
      </c>
      <c r="K175" s="285" t="s">
        <v>19</v>
      </c>
      <c r="L175" s="290"/>
      <c r="M175" s="291" t="s">
        <v>19</v>
      </c>
      <c r="N175" s="292" t="s">
        <v>47</v>
      </c>
      <c r="O175" s="86"/>
      <c r="P175" s="225">
        <f>O175*H175</f>
        <v>0</v>
      </c>
      <c r="Q175" s="225">
        <v>1</v>
      </c>
      <c r="R175" s="225">
        <f>Q175*H175</f>
        <v>7.593</v>
      </c>
      <c r="S175" s="225">
        <v>0</v>
      </c>
      <c r="T175" s="226">
        <f>S175*H175</f>
        <v>0</v>
      </c>
      <c r="U175" s="40"/>
      <c r="V175" s="40"/>
      <c r="W175" s="40"/>
      <c r="X175" s="40"/>
      <c r="Y175" s="40"/>
      <c r="Z175" s="40"/>
      <c r="AA175" s="40"/>
      <c r="AB175" s="40"/>
      <c r="AC175" s="40"/>
      <c r="AD175" s="40"/>
      <c r="AE175" s="40"/>
      <c r="AR175" s="227" t="s">
        <v>300</v>
      </c>
      <c r="AT175" s="227" t="s">
        <v>623</v>
      </c>
      <c r="AU175" s="227" t="s">
        <v>86</v>
      </c>
      <c r="AY175" s="19" t="s">
        <v>219</v>
      </c>
      <c r="BE175" s="228">
        <f>IF(N175="základní",J175,0)</f>
        <v>0</v>
      </c>
      <c r="BF175" s="228">
        <f>IF(N175="snížená",J175,0)</f>
        <v>0</v>
      </c>
      <c r="BG175" s="228">
        <f>IF(N175="zákl. přenesená",J175,0)</f>
        <v>0</v>
      </c>
      <c r="BH175" s="228">
        <f>IF(N175="sníž. přenesená",J175,0)</f>
        <v>0</v>
      </c>
      <c r="BI175" s="228">
        <f>IF(N175="nulová",J175,0)</f>
        <v>0</v>
      </c>
      <c r="BJ175" s="19" t="s">
        <v>84</v>
      </c>
      <c r="BK175" s="228">
        <f>ROUND(I175*H175,2)</f>
        <v>0</v>
      </c>
      <c r="BL175" s="19" t="s">
        <v>225</v>
      </c>
      <c r="BM175" s="227" t="s">
        <v>658</v>
      </c>
    </row>
    <row r="176" s="2" customFormat="1">
      <c r="A176" s="40"/>
      <c r="B176" s="41"/>
      <c r="C176" s="42"/>
      <c r="D176" s="229" t="s">
        <v>227</v>
      </c>
      <c r="E176" s="42"/>
      <c r="F176" s="230" t="s">
        <v>659</v>
      </c>
      <c r="G176" s="42"/>
      <c r="H176" s="42"/>
      <c r="I176" s="231"/>
      <c r="J176" s="42"/>
      <c r="K176" s="42"/>
      <c r="L176" s="46"/>
      <c r="M176" s="232"/>
      <c r="N176" s="233"/>
      <c r="O176" s="86"/>
      <c r="P176" s="86"/>
      <c r="Q176" s="86"/>
      <c r="R176" s="86"/>
      <c r="S176" s="86"/>
      <c r="T176" s="87"/>
      <c r="U176" s="40"/>
      <c r="V176" s="40"/>
      <c r="W176" s="40"/>
      <c r="X176" s="40"/>
      <c r="Y176" s="40"/>
      <c r="Z176" s="40"/>
      <c r="AA176" s="40"/>
      <c r="AB176" s="40"/>
      <c r="AC176" s="40"/>
      <c r="AD176" s="40"/>
      <c r="AE176" s="40"/>
      <c r="AT176" s="19" t="s">
        <v>227</v>
      </c>
      <c r="AU176" s="19" t="s">
        <v>86</v>
      </c>
    </row>
    <row r="177" s="13" customFormat="1">
      <c r="A177" s="13"/>
      <c r="B177" s="236"/>
      <c r="C177" s="237"/>
      <c r="D177" s="229" t="s">
        <v>231</v>
      </c>
      <c r="E177" s="238" t="s">
        <v>19</v>
      </c>
      <c r="F177" s="239" t="s">
        <v>578</v>
      </c>
      <c r="G177" s="237"/>
      <c r="H177" s="238" t="s">
        <v>19</v>
      </c>
      <c r="I177" s="240"/>
      <c r="J177" s="237"/>
      <c r="K177" s="237"/>
      <c r="L177" s="241"/>
      <c r="M177" s="242"/>
      <c r="N177" s="243"/>
      <c r="O177" s="243"/>
      <c r="P177" s="243"/>
      <c r="Q177" s="243"/>
      <c r="R177" s="243"/>
      <c r="S177" s="243"/>
      <c r="T177" s="244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5" t="s">
        <v>231</v>
      </c>
      <c r="AU177" s="245" t="s">
        <v>86</v>
      </c>
      <c r="AV177" s="13" t="s">
        <v>84</v>
      </c>
      <c r="AW177" s="13" t="s">
        <v>37</v>
      </c>
      <c r="AX177" s="13" t="s">
        <v>76</v>
      </c>
      <c r="AY177" s="245" t="s">
        <v>219</v>
      </c>
    </row>
    <row r="178" s="13" customFormat="1">
      <c r="A178" s="13"/>
      <c r="B178" s="236"/>
      <c r="C178" s="237"/>
      <c r="D178" s="229" t="s">
        <v>231</v>
      </c>
      <c r="E178" s="238" t="s">
        <v>19</v>
      </c>
      <c r="F178" s="239" t="s">
        <v>660</v>
      </c>
      <c r="G178" s="237"/>
      <c r="H178" s="238" t="s">
        <v>19</v>
      </c>
      <c r="I178" s="240"/>
      <c r="J178" s="237"/>
      <c r="K178" s="237"/>
      <c r="L178" s="241"/>
      <c r="M178" s="242"/>
      <c r="N178" s="243"/>
      <c r="O178" s="243"/>
      <c r="P178" s="243"/>
      <c r="Q178" s="243"/>
      <c r="R178" s="243"/>
      <c r="S178" s="243"/>
      <c r="T178" s="244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5" t="s">
        <v>231</v>
      </c>
      <c r="AU178" s="245" t="s">
        <v>86</v>
      </c>
      <c r="AV178" s="13" t="s">
        <v>84</v>
      </c>
      <c r="AW178" s="13" t="s">
        <v>37</v>
      </c>
      <c r="AX178" s="13" t="s">
        <v>76</v>
      </c>
      <c r="AY178" s="245" t="s">
        <v>219</v>
      </c>
    </row>
    <row r="179" s="13" customFormat="1">
      <c r="A179" s="13"/>
      <c r="B179" s="236"/>
      <c r="C179" s="237"/>
      <c r="D179" s="229" t="s">
        <v>231</v>
      </c>
      <c r="E179" s="238" t="s">
        <v>19</v>
      </c>
      <c r="F179" s="239" t="s">
        <v>661</v>
      </c>
      <c r="G179" s="237"/>
      <c r="H179" s="238" t="s">
        <v>19</v>
      </c>
      <c r="I179" s="240"/>
      <c r="J179" s="237"/>
      <c r="K179" s="237"/>
      <c r="L179" s="241"/>
      <c r="M179" s="242"/>
      <c r="N179" s="243"/>
      <c r="O179" s="243"/>
      <c r="P179" s="243"/>
      <c r="Q179" s="243"/>
      <c r="R179" s="243"/>
      <c r="S179" s="243"/>
      <c r="T179" s="244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5" t="s">
        <v>231</v>
      </c>
      <c r="AU179" s="245" t="s">
        <v>86</v>
      </c>
      <c r="AV179" s="13" t="s">
        <v>84</v>
      </c>
      <c r="AW179" s="13" t="s">
        <v>37</v>
      </c>
      <c r="AX179" s="13" t="s">
        <v>76</v>
      </c>
      <c r="AY179" s="245" t="s">
        <v>219</v>
      </c>
    </row>
    <row r="180" s="14" customFormat="1">
      <c r="A180" s="14"/>
      <c r="B180" s="246"/>
      <c r="C180" s="247"/>
      <c r="D180" s="229" t="s">
        <v>231</v>
      </c>
      <c r="E180" s="248" t="s">
        <v>19</v>
      </c>
      <c r="F180" s="249" t="s">
        <v>662</v>
      </c>
      <c r="G180" s="247"/>
      <c r="H180" s="250">
        <v>1.0409999999999999</v>
      </c>
      <c r="I180" s="251"/>
      <c r="J180" s="247"/>
      <c r="K180" s="247"/>
      <c r="L180" s="252"/>
      <c r="M180" s="253"/>
      <c r="N180" s="254"/>
      <c r="O180" s="254"/>
      <c r="P180" s="254"/>
      <c r="Q180" s="254"/>
      <c r="R180" s="254"/>
      <c r="S180" s="254"/>
      <c r="T180" s="255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56" t="s">
        <v>231</v>
      </c>
      <c r="AU180" s="256" t="s">
        <v>86</v>
      </c>
      <c r="AV180" s="14" t="s">
        <v>86</v>
      </c>
      <c r="AW180" s="14" t="s">
        <v>37</v>
      </c>
      <c r="AX180" s="14" t="s">
        <v>76</v>
      </c>
      <c r="AY180" s="256" t="s">
        <v>219</v>
      </c>
    </row>
    <row r="181" s="13" customFormat="1">
      <c r="A181" s="13"/>
      <c r="B181" s="236"/>
      <c r="C181" s="237"/>
      <c r="D181" s="229" t="s">
        <v>231</v>
      </c>
      <c r="E181" s="238" t="s">
        <v>19</v>
      </c>
      <c r="F181" s="239" t="s">
        <v>663</v>
      </c>
      <c r="G181" s="237"/>
      <c r="H181" s="238" t="s">
        <v>19</v>
      </c>
      <c r="I181" s="240"/>
      <c r="J181" s="237"/>
      <c r="K181" s="237"/>
      <c r="L181" s="241"/>
      <c r="M181" s="242"/>
      <c r="N181" s="243"/>
      <c r="O181" s="243"/>
      <c r="P181" s="243"/>
      <c r="Q181" s="243"/>
      <c r="R181" s="243"/>
      <c r="S181" s="243"/>
      <c r="T181" s="244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5" t="s">
        <v>231</v>
      </c>
      <c r="AU181" s="245" t="s">
        <v>86</v>
      </c>
      <c r="AV181" s="13" t="s">
        <v>84</v>
      </c>
      <c r="AW181" s="13" t="s">
        <v>37</v>
      </c>
      <c r="AX181" s="13" t="s">
        <v>76</v>
      </c>
      <c r="AY181" s="245" t="s">
        <v>219</v>
      </c>
    </row>
    <row r="182" s="14" customFormat="1">
      <c r="A182" s="14"/>
      <c r="B182" s="246"/>
      <c r="C182" s="247"/>
      <c r="D182" s="229" t="s">
        <v>231</v>
      </c>
      <c r="E182" s="248" t="s">
        <v>19</v>
      </c>
      <c r="F182" s="249" t="s">
        <v>664</v>
      </c>
      <c r="G182" s="247"/>
      <c r="H182" s="250">
        <v>2.8399999999999999</v>
      </c>
      <c r="I182" s="251"/>
      <c r="J182" s="247"/>
      <c r="K182" s="247"/>
      <c r="L182" s="252"/>
      <c r="M182" s="253"/>
      <c r="N182" s="254"/>
      <c r="O182" s="254"/>
      <c r="P182" s="254"/>
      <c r="Q182" s="254"/>
      <c r="R182" s="254"/>
      <c r="S182" s="254"/>
      <c r="T182" s="255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56" t="s">
        <v>231</v>
      </c>
      <c r="AU182" s="256" t="s">
        <v>86</v>
      </c>
      <c r="AV182" s="14" t="s">
        <v>86</v>
      </c>
      <c r="AW182" s="14" t="s">
        <v>37</v>
      </c>
      <c r="AX182" s="14" t="s">
        <v>76</v>
      </c>
      <c r="AY182" s="256" t="s">
        <v>219</v>
      </c>
    </row>
    <row r="183" s="13" customFormat="1">
      <c r="A183" s="13"/>
      <c r="B183" s="236"/>
      <c r="C183" s="237"/>
      <c r="D183" s="229" t="s">
        <v>231</v>
      </c>
      <c r="E183" s="238" t="s">
        <v>19</v>
      </c>
      <c r="F183" s="239" t="s">
        <v>578</v>
      </c>
      <c r="G183" s="237"/>
      <c r="H183" s="238" t="s">
        <v>19</v>
      </c>
      <c r="I183" s="240"/>
      <c r="J183" s="237"/>
      <c r="K183" s="237"/>
      <c r="L183" s="241"/>
      <c r="M183" s="242"/>
      <c r="N183" s="243"/>
      <c r="O183" s="243"/>
      <c r="P183" s="243"/>
      <c r="Q183" s="243"/>
      <c r="R183" s="243"/>
      <c r="S183" s="243"/>
      <c r="T183" s="244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5" t="s">
        <v>231</v>
      </c>
      <c r="AU183" s="245" t="s">
        <v>86</v>
      </c>
      <c r="AV183" s="13" t="s">
        <v>84</v>
      </c>
      <c r="AW183" s="13" t="s">
        <v>37</v>
      </c>
      <c r="AX183" s="13" t="s">
        <v>76</v>
      </c>
      <c r="AY183" s="245" t="s">
        <v>219</v>
      </c>
    </row>
    <row r="184" s="13" customFormat="1">
      <c r="A184" s="13"/>
      <c r="B184" s="236"/>
      <c r="C184" s="237"/>
      <c r="D184" s="229" t="s">
        <v>231</v>
      </c>
      <c r="E184" s="238" t="s">
        <v>19</v>
      </c>
      <c r="F184" s="239" t="s">
        <v>665</v>
      </c>
      <c r="G184" s="237"/>
      <c r="H184" s="238" t="s">
        <v>19</v>
      </c>
      <c r="I184" s="240"/>
      <c r="J184" s="237"/>
      <c r="K184" s="237"/>
      <c r="L184" s="241"/>
      <c r="M184" s="242"/>
      <c r="N184" s="243"/>
      <c r="O184" s="243"/>
      <c r="P184" s="243"/>
      <c r="Q184" s="243"/>
      <c r="R184" s="243"/>
      <c r="S184" s="243"/>
      <c r="T184" s="244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45" t="s">
        <v>231</v>
      </c>
      <c r="AU184" s="245" t="s">
        <v>86</v>
      </c>
      <c r="AV184" s="13" t="s">
        <v>84</v>
      </c>
      <c r="AW184" s="13" t="s">
        <v>37</v>
      </c>
      <c r="AX184" s="13" t="s">
        <v>76</v>
      </c>
      <c r="AY184" s="245" t="s">
        <v>219</v>
      </c>
    </row>
    <row r="185" s="13" customFormat="1">
      <c r="A185" s="13"/>
      <c r="B185" s="236"/>
      <c r="C185" s="237"/>
      <c r="D185" s="229" t="s">
        <v>231</v>
      </c>
      <c r="E185" s="238" t="s">
        <v>19</v>
      </c>
      <c r="F185" s="239" t="s">
        <v>661</v>
      </c>
      <c r="G185" s="237"/>
      <c r="H185" s="238" t="s">
        <v>19</v>
      </c>
      <c r="I185" s="240"/>
      <c r="J185" s="237"/>
      <c r="K185" s="237"/>
      <c r="L185" s="241"/>
      <c r="M185" s="242"/>
      <c r="N185" s="243"/>
      <c r="O185" s="243"/>
      <c r="P185" s="243"/>
      <c r="Q185" s="243"/>
      <c r="R185" s="243"/>
      <c r="S185" s="243"/>
      <c r="T185" s="244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5" t="s">
        <v>231</v>
      </c>
      <c r="AU185" s="245" t="s">
        <v>86</v>
      </c>
      <c r="AV185" s="13" t="s">
        <v>84</v>
      </c>
      <c r="AW185" s="13" t="s">
        <v>37</v>
      </c>
      <c r="AX185" s="13" t="s">
        <v>76</v>
      </c>
      <c r="AY185" s="245" t="s">
        <v>219</v>
      </c>
    </row>
    <row r="186" s="14" customFormat="1">
      <c r="A186" s="14"/>
      <c r="B186" s="246"/>
      <c r="C186" s="247"/>
      <c r="D186" s="229" t="s">
        <v>231</v>
      </c>
      <c r="E186" s="248" t="s">
        <v>19</v>
      </c>
      <c r="F186" s="249" t="s">
        <v>666</v>
      </c>
      <c r="G186" s="247"/>
      <c r="H186" s="250">
        <v>1.024</v>
      </c>
      <c r="I186" s="251"/>
      <c r="J186" s="247"/>
      <c r="K186" s="247"/>
      <c r="L186" s="252"/>
      <c r="M186" s="253"/>
      <c r="N186" s="254"/>
      <c r="O186" s="254"/>
      <c r="P186" s="254"/>
      <c r="Q186" s="254"/>
      <c r="R186" s="254"/>
      <c r="S186" s="254"/>
      <c r="T186" s="255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56" t="s">
        <v>231</v>
      </c>
      <c r="AU186" s="256" t="s">
        <v>86</v>
      </c>
      <c r="AV186" s="14" t="s">
        <v>86</v>
      </c>
      <c r="AW186" s="14" t="s">
        <v>37</v>
      </c>
      <c r="AX186" s="14" t="s">
        <v>76</v>
      </c>
      <c r="AY186" s="256" t="s">
        <v>219</v>
      </c>
    </row>
    <row r="187" s="13" customFormat="1">
      <c r="A187" s="13"/>
      <c r="B187" s="236"/>
      <c r="C187" s="237"/>
      <c r="D187" s="229" t="s">
        <v>231</v>
      </c>
      <c r="E187" s="238" t="s">
        <v>19</v>
      </c>
      <c r="F187" s="239" t="s">
        <v>663</v>
      </c>
      <c r="G187" s="237"/>
      <c r="H187" s="238" t="s">
        <v>19</v>
      </c>
      <c r="I187" s="240"/>
      <c r="J187" s="237"/>
      <c r="K187" s="237"/>
      <c r="L187" s="241"/>
      <c r="M187" s="242"/>
      <c r="N187" s="243"/>
      <c r="O187" s="243"/>
      <c r="P187" s="243"/>
      <c r="Q187" s="243"/>
      <c r="R187" s="243"/>
      <c r="S187" s="243"/>
      <c r="T187" s="244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5" t="s">
        <v>231</v>
      </c>
      <c r="AU187" s="245" t="s">
        <v>86</v>
      </c>
      <c r="AV187" s="13" t="s">
        <v>84</v>
      </c>
      <c r="AW187" s="13" t="s">
        <v>37</v>
      </c>
      <c r="AX187" s="13" t="s">
        <v>76</v>
      </c>
      <c r="AY187" s="245" t="s">
        <v>219</v>
      </c>
    </row>
    <row r="188" s="14" customFormat="1">
      <c r="A188" s="14"/>
      <c r="B188" s="246"/>
      <c r="C188" s="247"/>
      <c r="D188" s="229" t="s">
        <v>231</v>
      </c>
      <c r="E188" s="248" t="s">
        <v>19</v>
      </c>
      <c r="F188" s="249" t="s">
        <v>667</v>
      </c>
      <c r="G188" s="247"/>
      <c r="H188" s="250">
        <v>2.6880000000000002</v>
      </c>
      <c r="I188" s="251"/>
      <c r="J188" s="247"/>
      <c r="K188" s="247"/>
      <c r="L188" s="252"/>
      <c r="M188" s="253"/>
      <c r="N188" s="254"/>
      <c r="O188" s="254"/>
      <c r="P188" s="254"/>
      <c r="Q188" s="254"/>
      <c r="R188" s="254"/>
      <c r="S188" s="254"/>
      <c r="T188" s="255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56" t="s">
        <v>231</v>
      </c>
      <c r="AU188" s="256" t="s">
        <v>86</v>
      </c>
      <c r="AV188" s="14" t="s">
        <v>86</v>
      </c>
      <c r="AW188" s="14" t="s">
        <v>37</v>
      </c>
      <c r="AX188" s="14" t="s">
        <v>76</v>
      </c>
      <c r="AY188" s="256" t="s">
        <v>219</v>
      </c>
    </row>
    <row r="189" s="15" customFormat="1">
      <c r="A189" s="15"/>
      <c r="B189" s="257"/>
      <c r="C189" s="258"/>
      <c r="D189" s="229" t="s">
        <v>231</v>
      </c>
      <c r="E189" s="259" t="s">
        <v>535</v>
      </c>
      <c r="F189" s="260" t="s">
        <v>236</v>
      </c>
      <c r="G189" s="258"/>
      <c r="H189" s="261">
        <v>7.593</v>
      </c>
      <c r="I189" s="262"/>
      <c r="J189" s="258"/>
      <c r="K189" s="258"/>
      <c r="L189" s="263"/>
      <c r="M189" s="264"/>
      <c r="N189" s="265"/>
      <c r="O189" s="265"/>
      <c r="P189" s="265"/>
      <c r="Q189" s="265"/>
      <c r="R189" s="265"/>
      <c r="S189" s="265"/>
      <c r="T189" s="266"/>
      <c r="U189" s="15"/>
      <c r="V189" s="15"/>
      <c r="W189" s="15"/>
      <c r="X189" s="15"/>
      <c r="Y189" s="15"/>
      <c r="Z189" s="15"/>
      <c r="AA189" s="15"/>
      <c r="AB189" s="15"/>
      <c r="AC189" s="15"/>
      <c r="AD189" s="15"/>
      <c r="AE189" s="15"/>
      <c r="AT189" s="267" t="s">
        <v>231</v>
      </c>
      <c r="AU189" s="267" t="s">
        <v>86</v>
      </c>
      <c r="AV189" s="15" t="s">
        <v>225</v>
      </c>
      <c r="AW189" s="15" t="s">
        <v>37</v>
      </c>
      <c r="AX189" s="15" t="s">
        <v>84</v>
      </c>
      <c r="AY189" s="267" t="s">
        <v>219</v>
      </c>
    </row>
    <row r="190" s="2" customFormat="1" ht="16.5" customHeight="1">
      <c r="A190" s="40"/>
      <c r="B190" s="41"/>
      <c r="C190" s="283" t="s">
        <v>376</v>
      </c>
      <c r="D190" s="283" t="s">
        <v>623</v>
      </c>
      <c r="E190" s="284" t="s">
        <v>668</v>
      </c>
      <c r="F190" s="285" t="s">
        <v>669</v>
      </c>
      <c r="G190" s="286" t="s">
        <v>182</v>
      </c>
      <c r="H190" s="287">
        <v>2.6360000000000001</v>
      </c>
      <c r="I190" s="288"/>
      <c r="J190" s="289">
        <f>ROUND(I190*H190,2)</f>
        <v>0</v>
      </c>
      <c r="K190" s="285" t="s">
        <v>19</v>
      </c>
      <c r="L190" s="290"/>
      <c r="M190" s="291" t="s">
        <v>19</v>
      </c>
      <c r="N190" s="292" t="s">
        <v>47</v>
      </c>
      <c r="O190" s="86"/>
      <c r="P190" s="225">
        <f>O190*H190</f>
        <v>0</v>
      </c>
      <c r="Q190" s="225">
        <v>1</v>
      </c>
      <c r="R190" s="225">
        <f>Q190*H190</f>
        <v>2.6360000000000001</v>
      </c>
      <c r="S190" s="225">
        <v>0</v>
      </c>
      <c r="T190" s="226">
        <f>S190*H190</f>
        <v>0</v>
      </c>
      <c r="U190" s="40"/>
      <c r="V190" s="40"/>
      <c r="W190" s="40"/>
      <c r="X190" s="40"/>
      <c r="Y190" s="40"/>
      <c r="Z190" s="40"/>
      <c r="AA190" s="40"/>
      <c r="AB190" s="40"/>
      <c r="AC190" s="40"/>
      <c r="AD190" s="40"/>
      <c r="AE190" s="40"/>
      <c r="AR190" s="227" t="s">
        <v>300</v>
      </c>
      <c r="AT190" s="227" t="s">
        <v>623</v>
      </c>
      <c r="AU190" s="227" t="s">
        <v>86</v>
      </c>
      <c r="AY190" s="19" t="s">
        <v>219</v>
      </c>
      <c r="BE190" s="228">
        <f>IF(N190="základní",J190,0)</f>
        <v>0</v>
      </c>
      <c r="BF190" s="228">
        <f>IF(N190="snížená",J190,0)</f>
        <v>0</v>
      </c>
      <c r="BG190" s="228">
        <f>IF(N190="zákl. přenesená",J190,0)</f>
        <v>0</v>
      </c>
      <c r="BH190" s="228">
        <f>IF(N190="sníž. přenesená",J190,0)</f>
        <v>0</v>
      </c>
      <c r="BI190" s="228">
        <f>IF(N190="nulová",J190,0)</f>
        <v>0</v>
      </c>
      <c r="BJ190" s="19" t="s">
        <v>84</v>
      </c>
      <c r="BK190" s="228">
        <f>ROUND(I190*H190,2)</f>
        <v>0</v>
      </c>
      <c r="BL190" s="19" t="s">
        <v>225</v>
      </c>
      <c r="BM190" s="227" t="s">
        <v>670</v>
      </c>
    </row>
    <row r="191" s="2" customFormat="1">
      <c r="A191" s="40"/>
      <c r="B191" s="41"/>
      <c r="C191" s="42"/>
      <c r="D191" s="229" t="s">
        <v>227</v>
      </c>
      <c r="E191" s="42"/>
      <c r="F191" s="230" t="s">
        <v>671</v>
      </c>
      <c r="G191" s="42"/>
      <c r="H191" s="42"/>
      <c r="I191" s="231"/>
      <c r="J191" s="42"/>
      <c r="K191" s="42"/>
      <c r="L191" s="46"/>
      <c r="M191" s="232"/>
      <c r="N191" s="233"/>
      <c r="O191" s="86"/>
      <c r="P191" s="86"/>
      <c r="Q191" s="86"/>
      <c r="R191" s="86"/>
      <c r="S191" s="86"/>
      <c r="T191" s="87"/>
      <c r="U191" s="40"/>
      <c r="V191" s="40"/>
      <c r="W191" s="40"/>
      <c r="X191" s="40"/>
      <c r="Y191" s="40"/>
      <c r="Z191" s="40"/>
      <c r="AA191" s="40"/>
      <c r="AB191" s="40"/>
      <c r="AC191" s="40"/>
      <c r="AD191" s="40"/>
      <c r="AE191" s="40"/>
      <c r="AT191" s="19" t="s">
        <v>227</v>
      </c>
      <c r="AU191" s="19" t="s">
        <v>86</v>
      </c>
    </row>
    <row r="192" s="13" customFormat="1">
      <c r="A192" s="13"/>
      <c r="B192" s="236"/>
      <c r="C192" s="237"/>
      <c r="D192" s="229" t="s">
        <v>231</v>
      </c>
      <c r="E192" s="238" t="s">
        <v>19</v>
      </c>
      <c r="F192" s="239" t="s">
        <v>597</v>
      </c>
      <c r="G192" s="237"/>
      <c r="H192" s="238" t="s">
        <v>19</v>
      </c>
      <c r="I192" s="240"/>
      <c r="J192" s="237"/>
      <c r="K192" s="237"/>
      <c r="L192" s="241"/>
      <c r="M192" s="242"/>
      <c r="N192" s="243"/>
      <c r="O192" s="243"/>
      <c r="P192" s="243"/>
      <c r="Q192" s="243"/>
      <c r="R192" s="243"/>
      <c r="S192" s="243"/>
      <c r="T192" s="244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45" t="s">
        <v>231</v>
      </c>
      <c r="AU192" s="245" t="s">
        <v>86</v>
      </c>
      <c r="AV192" s="13" t="s">
        <v>84</v>
      </c>
      <c r="AW192" s="13" t="s">
        <v>37</v>
      </c>
      <c r="AX192" s="13" t="s">
        <v>76</v>
      </c>
      <c r="AY192" s="245" t="s">
        <v>219</v>
      </c>
    </row>
    <row r="193" s="13" customFormat="1">
      <c r="A193" s="13"/>
      <c r="B193" s="236"/>
      <c r="C193" s="237"/>
      <c r="D193" s="229" t="s">
        <v>231</v>
      </c>
      <c r="E193" s="238" t="s">
        <v>19</v>
      </c>
      <c r="F193" s="239" t="s">
        <v>672</v>
      </c>
      <c r="G193" s="237"/>
      <c r="H193" s="238" t="s">
        <v>19</v>
      </c>
      <c r="I193" s="240"/>
      <c r="J193" s="237"/>
      <c r="K193" s="237"/>
      <c r="L193" s="241"/>
      <c r="M193" s="242"/>
      <c r="N193" s="243"/>
      <c r="O193" s="243"/>
      <c r="P193" s="243"/>
      <c r="Q193" s="243"/>
      <c r="R193" s="243"/>
      <c r="S193" s="243"/>
      <c r="T193" s="244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45" t="s">
        <v>231</v>
      </c>
      <c r="AU193" s="245" t="s">
        <v>86</v>
      </c>
      <c r="AV193" s="13" t="s">
        <v>84</v>
      </c>
      <c r="AW193" s="13" t="s">
        <v>37</v>
      </c>
      <c r="AX193" s="13" t="s">
        <v>76</v>
      </c>
      <c r="AY193" s="245" t="s">
        <v>219</v>
      </c>
    </row>
    <row r="194" s="14" customFormat="1">
      <c r="A194" s="14"/>
      <c r="B194" s="246"/>
      <c r="C194" s="247"/>
      <c r="D194" s="229" t="s">
        <v>231</v>
      </c>
      <c r="E194" s="248" t="s">
        <v>19</v>
      </c>
      <c r="F194" s="249" t="s">
        <v>673</v>
      </c>
      <c r="G194" s="247"/>
      <c r="H194" s="250">
        <v>1.5740000000000001</v>
      </c>
      <c r="I194" s="251"/>
      <c r="J194" s="247"/>
      <c r="K194" s="247"/>
      <c r="L194" s="252"/>
      <c r="M194" s="253"/>
      <c r="N194" s="254"/>
      <c r="O194" s="254"/>
      <c r="P194" s="254"/>
      <c r="Q194" s="254"/>
      <c r="R194" s="254"/>
      <c r="S194" s="254"/>
      <c r="T194" s="255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56" t="s">
        <v>231</v>
      </c>
      <c r="AU194" s="256" t="s">
        <v>86</v>
      </c>
      <c r="AV194" s="14" t="s">
        <v>86</v>
      </c>
      <c r="AW194" s="14" t="s">
        <v>37</v>
      </c>
      <c r="AX194" s="14" t="s">
        <v>76</v>
      </c>
      <c r="AY194" s="256" t="s">
        <v>219</v>
      </c>
    </row>
    <row r="195" s="13" customFormat="1">
      <c r="A195" s="13"/>
      <c r="B195" s="236"/>
      <c r="C195" s="237"/>
      <c r="D195" s="229" t="s">
        <v>231</v>
      </c>
      <c r="E195" s="238" t="s">
        <v>19</v>
      </c>
      <c r="F195" s="239" t="s">
        <v>674</v>
      </c>
      <c r="G195" s="237"/>
      <c r="H195" s="238" t="s">
        <v>19</v>
      </c>
      <c r="I195" s="240"/>
      <c r="J195" s="237"/>
      <c r="K195" s="237"/>
      <c r="L195" s="241"/>
      <c r="M195" s="242"/>
      <c r="N195" s="243"/>
      <c r="O195" s="243"/>
      <c r="P195" s="243"/>
      <c r="Q195" s="243"/>
      <c r="R195" s="243"/>
      <c r="S195" s="243"/>
      <c r="T195" s="244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45" t="s">
        <v>231</v>
      </c>
      <c r="AU195" s="245" t="s">
        <v>86</v>
      </c>
      <c r="AV195" s="13" t="s">
        <v>84</v>
      </c>
      <c r="AW195" s="13" t="s">
        <v>37</v>
      </c>
      <c r="AX195" s="13" t="s">
        <v>76</v>
      </c>
      <c r="AY195" s="245" t="s">
        <v>219</v>
      </c>
    </row>
    <row r="196" s="14" customFormat="1">
      <c r="A196" s="14"/>
      <c r="B196" s="246"/>
      <c r="C196" s="247"/>
      <c r="D196" s="229" t="s">
        <v>231</v>
      </c>
      <c r="E196" s="248" t="s">
        <v>19</v>
      </c>
      <c r="F196" s="249" t="s">
        <v>675</v>
      </c>
      <c r="G196" s="247"/>
      <c r="H196" s="250">
        <v>1.0620000000000001</v>
      </c>
      <c r="I196" s="251"/>
      <c r="J196" s="247"/>
      <c r="K196" s="247"/>
      <c r="L196" s="252"/>
      <c r="M196" s="253"/>
      <c r="N196" s="254"/>
      <c r="O196" s="254"/>
      <c r="P196" s="254"/>
      <c r="Q196" s="254"/>
      <c r="R196" s="254"/>
      <c r="S196" s="254"/>
      <c r="T196" s="255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56" t="s">
        <v>231</v>
      </c>
      <c r="AU196" s="256" t="s">
        <v>86</v>
      </c>
      <c r="AV196" s="14" t="s">
        <v>86</v>
      </c>
      <c r="AW196" s="14" t="s">
        <v>37</v>
      </c>
      <c r="AX196" s="14" t="s">
        <v>76</v>
      </c>
      <c r="AY196" s="256" t="s">
        <v>219</v>
      </c>
    </row>
    <row r="197" s="15" customFormat="1">
      <c r="A197" s="15"/>
      <c r="B197" s="257"/>
      <c r="C197" s="258"/>
      <c r="D197" s="229" t="s">
        <v>231</v>
      </c>
      <c r="E197" s="259" t="s">
        <v>541</v>
      </c>
      <c r="F197" s="260" t="s">
        <v>236</v>
      </c>
      <c r="G197" s="258"/>
      <c r="H197" s="261">
        <v>2.6360000000000001</v>
      </c>
      <c r="I197" s="262"/>
      <c r="J197" s="258"/>
      <c r="K197" s="258"/>
      <c r="L197" s="263"/>
      <c r="M197" s="264"/>
      <c r="N197" s="265"/>
      <c r="O197" s="265"/>
      <c r="P197" s="265"/>
      <c r="Q197" s="265"/>
      <c r="R197" s="265"/>
      <c r="S197" s="265"/>
      <c r="T197" s="266"/>
      <c r="U197" s="15"/>
      <c r="V197" s="15"/>
      <c r="W197" s="15"/>
      <c r="X197" s="15"/>
      <c r="Y197" s="15"/>
      <c r="Z197" s="15"/>
      <c r="AA197" s="15"/>
      <c r="AB197" s="15"/>
      <c r="AC197" s="15"/>
      <c r="AD197" s="15"/>
      <c r="AE197" s="15"/>
      <c r="AT197" s="267" t="s">
        <v>231</v>
      </c>
      <c r="AU197" s="267" t="s">
        <v>86</v>
      </c>
      <c r="AV197" s="15" t="s">
        <v>225</v>
      </c>
      <c r="AW197" s="15" t="s">
        <v>37</v>
      </c>
      <c r="AX197" s="15" t="s">
        <v>84</v>
      </c>
      <c r="AY197" s="267" t="s">
        <v>219</v>
      </c>
    </row>
    <row r="198" s="2" customFormat="1" ht="16.5" customHeight="1">
      <c r="A198" s="40"/>
      <c r="B198" s="41"/>
      <c r="C198" s="216" t="s">
        <v>385</v>
      </c>
      <c r="D198" s="216" t="s">
        <v>221</v>
      </c>
      <c r="E198" s="217" t="s">
        <v>676</v>
      </c>
      <c r="F198" s="218" t="s">
        <v>677</v>
      </c>
      <c r="G198" s="219" t="s">
        <v>182</v>
      </c>
      <c r="H198" s="220">
        <v>10.228999999999999</v>
      </c>
      <c r="I198" s="221"/>
      <c r="J198" s="222">
        <f>ROUND(I198*H198,2)</f>
        <v>0</v>
      </c>
      <c r="K198" s="218" t="s">
        <v>224</v>
      </c>
      <c r="L198" s="46"/>
      <c r="M198" s="223" t="s">
        <v>19</v>
      </c>
      <c r="N198" s="224" t="s">
        <v>47</v>
      </c>
      <c r="O198" s="86"/>
      <c r="P198" s="225">
        <f>O198*H198</f>
        <v>0</v>
      </c>
      <c r="Q198" s="225">
        <v>0.00072000000000000005</v>
      </c>
      <c r="R198" s="225">
        <f>Q198*H198</f>
        <v>0.0073648799999999999</v>
      </c>
      <c r="S198" s="225">
        <v>0</v>
      </c>
      <c r="T198" s="226">
        <f>S198*H198</f>
        <v>0</v>
      </c>
      <c r="U198" s="40"/>
      <c r="V198" s="40"/>
      <c r="W198" s="40"/>
      <c r="X198" s="40"/>
      <c r="Y198" s="40"/>
      <c r="Z198" s="40"/>
      <c r="AA198" s="40"/>
      <c r="AB198" s="40"/>
      <c r="AC198" s="40"/>
      <c r="AD198" s="40"/>
      <c r="AE198" s="40"/>
      <c r="AR198" s="227" t="s">
        <v>225</v>
      </c>
      <c r="AT198" s="227" t="s">
        <v>221</v>
      </c>
      <c r="AU198" s="227" t="s">
        <v>86</v>
      </c>
      <c r="AY198" s="19" t="s">
        <v>219</v>
      </c>
      <c r="BE198" s="228">
        <f>IF(N198="základní",J198,0)</f>
        <v>0</v>
      </c>
      <c r="BF198" s="228">
        <f>IF(N198="snížená",J198,0)</f>
        <v>0</v>
      </c>
      <c r="BG198" s="228">
        <f>IF(N198="zákl. přenesená",J198,0)</f>
        <v>0</v>
      </c>
      <c r="BH198" s="228">
        <f>IF(N198="sníž. přenesená",J198,0)</f>
        <v>0</v>
      </c>
      <c r="BI198" s="228">
        <f>IF(N198="nulová",J198,0)</f>
        <v>0</v>
      </c>
      <c r="BJ198" s="19" t="s">
        <v>84</v>
      </c>
      <c r="BK198" s="228">
        <f>ROUND(I198*H198,2)</f>
        <v>0</v>
      </c>
      <c r="BL198" s="19" t="s">
        <v>225</v>
      </c>
      <c r="BM198" s="227" t="s">
        <v>678</v>
      </c>
    </row>
    <row r="199" s="2" customFormat="1">
      <c r="A199" s="40"/>
      <c r="B199" s="41"/>
      <c r="C199" s="42"/>
      <c r="D199" s="229" t="s">
        <v>227</v>
      </c>
      <c r="E199" s="42"/>
      <c r="F199" s="230" t="s">
        <v>679</v>
      </c>
      <c r="G199" s="42"/>
      <c r="H199" s="42"/>
      <c r="I199" s="231"/>
      <c r="J199" s="42"/>
      <c r="K199" s="42"/>
      <c r="L199" s="46"/>
      <c r="M199" s="232"/>
      <c r="N199" s="233"/>
      <c r="O199" s="86"/>
      <c r="P199" s="86"/>
      <c r="Q199" s="86"/>
      <c r="R199" s="86"/>
      <c r="S199" s="86"/>
      <c r="T199" s="87"/>
      <c r="U199" s="40"/>
      <c r="V199" s="40"/>
      <c r="W199" s="40"/>
      <c r="X199" s="40"/>
      <c r="Y199" s="40"/>
      <c r="Z199" s="40"/>
      <c r="AA199" s="40"/>
      <c r="AB199" s="40"/>
      <c r="AC199" s="40"/>
      <c r="AD199" s="40"/>
      <c r="AE199" s="40"/>
      <c r="AT199" s="19" t="s">
        <v>227</v>
      </c>
      <c r="AU199" s="19" t="s">
        <v>86</v>
      </c>
    </row>
    <row r="200" s="2" customFormat="1">
      <c r="A200" s="40"/>
      <c r="B200" s="41"/>
      <c r="C200" s="42"/>
      <c r="D200" s="234" t="s">
        <v>229</v>
      </c>
      <c r="E200" s="42"/>
      <c r="F200" s="235" t="s">
        <v>680</v>
      </c>
      <c r="G200" s="42"/>
      <c r="H200" s="42"/>
      <c r="I200" s="231"/>
      <c r="J200" s="42"/>
      <c r="K200" s="42"/>
      <c r="L200" s="46"/>
      <c r="M200" s="232"/>
      <c r="N200" s="233"/>
      <c r="O200" s="86"/>
      <c r="P200" s="86"/>
      <c r="Q200" s="86"/>
      <c r="R200" s="86"/>
      <c r="S200" s="86"/>
      <c r="T200" s="87"/>
      <c r="U200" s="40"/>
      <c r="V200" s="40"/>
      <c r="W200" s="40"/>
      <c r="X200" s="40"/>
      <c r="Y200" s="40"/>
      <c r="Z200" s="40"/>
      <c r="AA200" s="40"/>
      <c r="AB200" s="40"/>
      <c r="AC200" s="40"/>
      <c r="AD200" s="40"/>
      <c r="AE200" s="40"/>
      <c r="AT200" s="19" t="s">
        <v>229</v>
      </c>
      <c r="AU200" s="19" t="s">
        <v>86</v>
      </c>
    </row>
    <row r="201" s="14" customFormat="1">
      <c r="A201" s="14"/>
      <c r="B201" s="246"/>
      <c r="C201" s="247"/>
      <c r="D201" s="229" t="s">
        <v>231</v>
      </c>
      <c r="E201" s="248" t="s">
        <v>19</v>
      </c>
      <c r="F201" s="249" t="s">
        <v>655</v>
      </c>
      <c r="G201" s="247"/>
      <c r="H201" s="250">
        <v>10.228999999999999</v>
      </c>
      <c r="I201" s="251"/>
      <c r="J201" s="247"/>
      <c r="K201" s="247"/>
      <c r="L201" s="252"/>
      <c r="M201" s="253"/>
      <c r="N201" s="254"/>
      <c r="O201" s="254"/>
      <c r="P201" s="254"/>
      <c r="Q201" s="254"/>
      <c r="R201" s="254"/>
      <c r="S201" s="254"/>
      <c r="T201" s="255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56" t="s">
        <v>231</v>
      </c>
      <c r="AU201" s="256" t="s">
        <v>86</v>
      </c>
      <c r="AV201" s="14" t="s">
        <v>86</v>
      </c>
      <c r="AW201" s="14" t="s">
        <v>37</v>
      </c>
      <c r="AX201" s="14" t="s">
        <v>84</v>
      </c>
      <c r="AY201" s="256" t="s">
        <v>219</v>
      </c>
    </row>
    <row r="202" s="2" customFormat="1" ht="16.5" customHeight="1">
      <c r="A202" s="40"/>
      <c r="B202" s="41"/>
      <c r="C202" s="216" t="s">
        <v>392</v>
      </c>
      <c r="D202" s="216" t="s">
        <v>221</v>
      </c>
      <c r="E202" s="217" t="s">
        <v>681</v>
      </c>
      <c r="F202" s="218" t="s">
        <v>682</v>
      </c>
      <c r="G202" s="219" t="s">
        <v>182</v>
      </c>
      <c r="H202" s="220">
        <v>1.2909999999999999</v>
      </c>
      <c r="I202" s="221"/>
      <c r="J202" s="222">
        <f>ROUND(I202*H202,2)</f>
        <v>0</v>
      </c>
      <c r="K202" s="218" t="s">
        <v>19</v>
      </c>
      <c r="L202" s="46"/>
      <c r="M202" s="223" t="s">
        <v>19</v>
      </c>
      <c r="N202" s="224" t="s">
        <v>47</v>
      </c>
      <c r="O202" s="86"/>
      <c r="P202" s="225">
        <f>O202*H202</f>
        <v>0</v>
      </c>
      <c r="Q202" s="225">
        <v>0.00577</v>
      </c>
      <c r="R202" s="225">
        <f>Q202*H202</f>
        <v>0.0074490699999999995</v>
      </c>
      <c r="S202" s="225">
        <v>0</v>
      </c>
      <c r="T202" s="226">
        <f>S202*H202</f>
        <v>0</v>
      </c>
      <c r="U202" s="40"/>
      <c r="V202" s="40"/>
      <c r="W202" s="40"/>
      <c r="X202" s="40"/>
      <c r="Y202" s="40"/>
      <c r="Z202" s="40"/>
      <c r="AA202" s="40"/>
      <c r="AB202" s="40"/>
      <c r="AC202" s="40"/>
      <c r="AD202" s="40"/>
      <c r="AE202" s="40"/>
      <c r="AR202" s="227" t="s">
        <v>225</v>
      </c>
      <c r="AT202" s="227" t="s">
        <v>221</v>
      </c>
      <c r="AU202" s="227" t="s">
        <v>86</v>
      </c>
      <c r="AY202" s="19" t="s">
        <v>219</v>
      </c>
      <c r="BE202" s="228">
        <f>IF(N202="základní",J202,0)</f>
        <v>0</v>
      </c>
      <c r="BF202" s="228">
        <f>IF(N202="snížená",J202,0)</f>
        <v>0</v>
      </c>
      <c r="BG202" s="228">
        <f>IF(N202="zákl. přenesená",J202,0)</f>
        <v>0</v>
      </c>
      <c r="BH202" s="228">
        <f>IF(N202="sníž. přenesená",J202,0)</f>
        <v>0</v>
      </c>
      <c r="BI202" s="228">
        <f>IF(N202="nulová",J202,0)</f>
        <v>0</v>
      </c>
      <c r="BJ202" s="19" t="s">
        <v>84</v>
      </c>
      <c r="BK202" s="228">
        <f>ROUND(I202*H202,2)</f>
        <v>0</v>
      </c>
      <c r="BL202" s="19" t="s">
        <v>225</v>
      </c>
      <c r="BM202" s="227" t="s">
        <v>683</v>
      </c>
    </row>
    <row r="203" s="2" customFormat="1">
      <c r="A203" s="40"/>
      <c r="B203" s="41"/>
      <c r="C203" s="42"/>
      <c r="D203" s="229" t="s">
        <v>227</v>
      </c>
      <c r="E203" s="42"/>
      <c r="F203" s="230" t="s">
        <v>684</v>
      </c>
      <c r="G203" s="42"/>
      <c r="H203" s="42"/>
      <c r="I203" s="231"/>
      <c r="J203" s="42"/>
      <c r="K203" s="42"/>
      <c r="L203" s="46"/>
      <c r="M203" s="232"/>
      <c r="N203" s="233"/>
      <c r="O203" s="86"/>
      <c r="P203" s="86"/>
      <c r="Q203" s="86"/>
      <c r="R203" s="86"/>
      <c r="S203" s="86"/>
      <c r="T203" s="87"/>
      <c r="U203" s="40"/>
      <c r="V203" s="40"/>
      <c r="W203" s="40"/>
      <c r="X203" s="40"/>
      <c r="Y203" s="40"/>
      <c r="Z203" s="40"/>
      <c r="AA203" s="40"/>
      <c r="AB203" s="40"/>
      <c r="AC203" s="40"/>
      <c r="AD203" s="40"/>
      <c r="AE203" s="40"/>
      <c r="AT203" s="19" t="s">
        <v>227</v>
      </c>
      <c r="AU203" s="19" t="s">
        <v>86</v>
      </c>
    </row>
    <row r="204" s="14" customFormat="1">
      <c r="A204" s="14"/>
      <c r="B204" s="246"/>
      <c r="C204" s="247"/>
      <c r="D204" s="229" t="s">
        <v>231</v>
      </c>
      <c r="E204" s="248" t="s">
        <v>19</v>
      </c>
      <c r="F204" s="249" t="s">
        <v>538</v>
      </c>
      <c r="G204" s="247"/>
      <c r="H204" s="250">
        <v>1.2909999999999999</v>
      </c>
      <c r="I204" s="251"/>
      <c r="J204" s="247"/>
      <c r="K204" s="247"/>
      <c r="L204" s="252"/>
      <c r="M204" s="253"/>
      <c r="N204" s="254"/>
      <c r="O204" s="254"/>
      <c r="P204" s="254"/>
      <c r="Q204" s="254"/>
      <c r="R204" s="254"/>
      <c r="S204" s="254"/>
      <c r="T204" s="255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56" t="s">
        <v>231</v>
      </c>
      <c r="AU204" s="256" t="s">
        <v>86</v>
      </c>
      <c r="AV204" s="14" t="s">
        <v>86</v>
      </c>
      <c r="AW204" s="14" t="s">
        <v>37</v>
      </c>
      <c r="AX204" s="14" t="s">
        <v>84</v>
      </c>
      <c r="AY204" s="256" t="s">
        <v>219</v>
      </c>
    </row>
    <row r="205" s="2" customFormat="1" ht="16.5" customHeight="1">
      <c r="A205" s="40"/>
      <c r="B205" s="41"/>
      <c r="C205" s="283" t="s">
        <v>410</v>
      </c>
      <c r="D205" s="283" t="s">
        <v>623</v>
      </c>
      <c r="E205" s="284" t="s">
        <v>668</v>
      </c>
      <c r="F205" s="285" t="s">
        <v>669</v>
      </c>
      <c r="G205" s="286" t="s">
        <v>182</v>
      </c>
      <c r="H205" s="287">
        <v>1.2909999999999999</v>
      </c>
      <c r="I205" s="288"/>
      <c r="J205" s="289">
        <f>ROUND(I205*H205,2)</f>
        <v>0</v>
      </c>
      <c r="K205" s="285" t="s">
        <v>19</v>
      </c>
      <c r="L205" s="290"/>
      <c r="M205" s="291" t="s">
        <v>19</v>
      </c>
      <c r="N205" s="292" t="s">
        <v>47</v>
      </c>
      <c r="O205" s="86"/>
      <c r="P205" s="225">
        <f>O205*H205</f>
        <v>0</v>
      </c>
      <c r="Q205" s="225">
        <v>1</v>
      </c>
      <c r="R205" s="225">
        <f>Q205*H205</f>
        <v>1.2909999999999999</v>
      </c>
      <c r="S205" s="225">
        <v>0</v>
      </c>
      <c r="T205" s="226">
        <f>S205*H205</f>
        <v>0</v>
      </c>
      <c r="U205" s="40"/>
      <c r="V205" s="40"/>
      <c r="W205" s="40"/>
      <c r="X205" s="40"/>
      <c r="Y205" s="40"/>
      <c r="Z205" s="40"/>
      <c r="AA205" s="40"/>
      <c r="AB205" s="40"/>
      <c r="AC205" s="40"/>
      <c r="AD205" s="40"/>
      <c r="AE205" s="40"/>
      <c r="AR205" s="227" t="s">
        <v>300</v>
      </c>
      <c r="AT205" s="227" t="s">
        <v>623</v>
      </c>
      <c r="AU205" s="227" t="s">
        <v>86</v>
      </c>
      <c r="AY205" s="19" t="s">
        <v>219</v>
      </c>
      <c r="BE205" s="228">
        <f>IF(N205="základní",J205,0)</f>
        <v>0</v>
      </c>
      <c r="BF205" s="228">
        <f>IF(N205="snížená",J205,0)</f>
        <v>0</v>
      </c>
      <c r="BG205" s="228">
        <f>IF(N205="zákl. přenesená",J205,0)</f>
        <v>0</v>
      </c>
      <c r="BH205" s="228">
        <f>IF(N205="sníž. přenesená",J205,0)</f>
        <v>0</v>
      </c>
      <c r="BI205" s="228">
        <f>IF(N205="nulová",J205,0)</f>
        <v>0</v>
      </c>
      <c r="BJ205" s="19" t="s">
        <v>84</v>
      </c>
      <c r="BK205" s="228">
        <f>ROUND(I205*H205,2)</f>
        <v>0</v>
      </c>
      <c r="BL205" s="19" t="s">
        <v>225</v>
      </c>
      <c r="BM205" s="227" t="s">
        <v>685</v>
      </c>
    </row>
    <row r="206" s="2" customFormat="1">
      <c r="A206" s="40"/>
      <c r="B206" s="41"/>
      <c r="C206" s="42"/>
      <c r="D206" s="229" t="s">
        <v>227</v>
      </c>
      <c r="E206" s="42"/>
      <c r="F206" s="230" t="s">
        <v>671</v>
      </c>
      <c r="G206" s="42"/>
      <c r="H206" s="42"/>
      <c r="I206" s="231"/>
      <c r="J206" s="42"/>
      <c r="K206" s="42"/>
      <c r="L206" s="46"/>
      <c r="M206" s="232"/>
      <c r="N206" s="233"/>
      <c r="O206" s="86"/>
      <c r="P206" s="86"/>
      <c r="Q206" s="86"/>
      <c r="R206" s="86"/>
      <c r="S206" s="86"/>
      <c r="T206" s="87"/>
      <c r="U206" s="40"/>
      <c r="V206" s="40"/>
      <c r="W206" s="40"/>
      <c r="X206" s="40"/>
      <c r="Y206" s="40"/>
      <c r="Z206" s="40"/>
      <c r="AA206" s="40"/>
      <c r="AB206" s="40"/>
      <c r="AC206" s="40"/>
      <c r="AD206" s="40"/>
      <c r="AE206" s="40"/>
      <c r="AT206" s="19" t="s">
        <v>227</v>
      </c>
      <c r="AU206" s="19" t="s">
        <v>86</v>
      </c>
    </row>
    <row r="207" s="13" customFormat="1">
      <c r="A207" s="13"/>
      <c r="B207" s="236"/>
      <c r="C207" s="237"/>
      <c r="D207" s="229" t="s">
        <v>231</v>
      </c>
      <c r="E207" s="238" t="s">
        <v>19</v>
      </c>
      <c r="F207" s="239" t="s">
        <v>597</v>
      </c>
      <c r="G207" s="237"/>
      <c r="H207" s="238" t="s">
        <v>19</v>
      </c>
      <c r="I207" s="240"/>
      <c r="J207" s="237"/>
      <c r="K207" s="237"/>
      <c r="L207" s="241"/>
      <c r="M207" s="242"/>
      <c r="N207" s="243"/>
      <c r="O207" s="243"/>
      <c r="P207" s="243"/>
      <c r="Q207" s="243"/>
      <c r="R207" s="243"/>
      <c r="S207" s="243"/>
      <c r="T207" s="244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45" t="s">
        <v>231</v>
      </c>
      <c r="AU207" s="245" t="s">
        <v>86</v>
      </c>
      <c r="AV207" s="13" t="s">
        <v>84</v>
      </c>
      <c r="AW207" s="13" t="s">
        <v>37</v>
      </c>
      <c r="AX207" s="13" t="s">
        <v>76</v>
      </c>
      <c r="AY207" s="245" t="s">
        <v>219</v>
      </c>
    </row>
    <row r="208" s="13" customFormat="1">
      <c r="A208" s="13"/>
      <c r="B208" s="236"/>
      <c r="C208" s="237"/>
      <c r="D208" s="229" t="s">
        <v>231</v>
      </c>
      <c r="E208" s="238" t="s">
        <v>19</v>
      </c>
      <c r="F208" s="239" t="s">
        <v>672</v>
      </c>
      <c r="G208" s="237"/>
      <c r="H208" s="238" t="s">
        <v>19</v>
      </c>
      <c r="I208" s="240"/>
      <c r="J208" s="237"/>
      <c r="K208" s="237"/>
      <c r="L208" s="241"/>
      <c r="M208" s="242"/>
      <c r="N208" s="243"/>
      <c r="O208" s="243"/>
      <c r="P208" s="243"/>
      <c r="Q208" s="243"/>
      <c r="R208" s="243"/>
      <c r="S208" s="243"/>
      <c r="T208" s="244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45" t="s">
        <v>231</v>
      </c>
      <c r="AU208" s="245" t="s">
        <v>86</v>
      </c>
      <c r="AV208" s="13" t="s">
        <v>84</v>
      </c>
      <c r="AW208" s="13" t="s">
        <v>37</v>
      </c>
      <c r="AX208" s="13" t="s">
        <v>76</v>
      </c>
      <c r="AY208" s="245" t="s">
        <v>219</v>
      </c>
    </row>
    <row r="209" s="14" customFormat="1">
      <c r="A209" s="14"/>
      <c r="B209" s="246"/>
      <c r="C209" s="247"/>
      <c r="D209" s="229" t="s">
        <v>231</v>
      </c>
      <c r="E209" s="248" t="s">
        <v>19</v>
      </c>
      <c r="F209" s="249" t="s">
        <v>686</v>
      </c>
      <c r="G209" s="247"/>
      <c r="H209" s="250">
        <v>1.258</v>
      </c>
      <c r="I209" s="251"/>
      <c r="J209" s="247"/>
      <c r="K209" s="247"/>
      <c r="L209" s="252"/>
      <c r="M209" s="253"/>
      <c r="N209" s="254"/>
      <c r="O209" s="254"/>
      <c r="P209" s="254"/>
      <c r="Q209" s="254"/>
      <c r="R209" s="254"/>
      <c r="S209" s="254"/>
      <c r="T209" s="255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56" t="s">
        <v>231</v>
      </c>
      <c r="AU209" s="256" t="s">
        <v>86</v>
      </c>
      <c r="AV209" s="14" t="s">
        <v>86</v>
      </c>
      <c r="AW209" s="14" t="s">
        <v>37</v>
      </c>
      <c r="AX209" s="14" t="s">
        <v>76</v>
      </c>
      <c r="AY209" s="256" t="s">
        <v>219</v>
      </c>
    </row>
    <row r="210" s="14" customFormat="1">
      <c r="A210" s="14"/>
      <c r="B210" s="246"/>
      <c r="C210" s="247"/>
      <c r="D210" s="229" t="s">
        <v>231</v>
      </c>
      <c r="E210" s="248" t="s">
        <v>19</v>
      </c>
      <c r="F210" s="249" t="s">
        <v>687</v>
      </c>
      <c r="G210" s="247"/>
      <c r="H210" s="250">
        <v>0.033000000000000002</v>
      </c>
      <c r="I210" s="251"/>
      <c r="J210" s="247"/>
      <c r="K210" s="247"/>
      <c r="L210" s="252"/>
      <c r="M210" s="253"/>
      <c r="N210" s="254"/>
      <c r="O210" s="254"/>
      <c r="P210" s="254"/>
      <c r="Q210" s="254"/>
      <c r="R210" s="254"/>
      <c r="S210" s="254"/>
      <c r="T210" s="255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56" t="s">
        <v>231</v>
      </c>
      <c r="AU210" s="256" t="s">
        <v>86</v>
      </c>
      <c r="AV210" s="14" t="s">
        <v>86</v>
      </c>
      <c r="AW210" s="14" t="s">
        <v>37</v>
      </c>
      <c r="AX210" s="14" t="s">
        <v>76</v>
      </c>
      <c r="AY210" s="256" t="s">
        <v>219</v>
      </c>
    </row>
    <row r="211" s="15" customFormat="1">
      <c r="A211" s="15"/>
      <c r="B211" s="257"/>
      <c r="C211" s="258"/>
      <c r="D211" s="229" t="s">
        <v>231</v>
      </c>
      <c r="E211" s="259" t="s">
        <v>538</v>
      </c>
      <c r="F211" s="260" t="s">
        <v>236</v>
      </c>
      <c r="G211" s="258"/>
      <c r="H211" s="261">
        <v>1.2909999999999999</v>
      </c>
      <c r="I211" s="262"/>
      <c r="J211" s="258"/>
      <c r="K211" s="258"/>
      <c r="L211" s="263"/>
      <c r="M211" s="264"/>
      <c r="N211" s="265"/>
      <c r="O211" s="265"/>
      <c r="P211" s="265"/>
      <c r="Q211" s="265"/>
      <c r="R211" s="265"/>
      <c r="S211" s="265"/>
      <c r="T211" s="266"/>
      <c r="U211" s="15"/>
      <c r="V211" s="15"/>
      <c r="W211" s="15"/>
      <c r="X211" s="15"/>
      <c r="Y211" s="15"/>
      <c r="Z211" s="15"/>
      <c r="AA211" s="15"/>
      <c r="AB211" s="15"/>
      <c r="AC211" s="15"/>
      <c r="AD211" s="15"/>
      <c r="AE211" s="15"/>
      <c r="AT211" s="267" t="s">
        <v>231</v>
      </c>
      <c r="AU211" s="267" t="s">
        <v>86</v>
      </c>
      <c r="AV211" s="15" t="s">
        <v>225</v>
      </c>
      <c r="AW211" s="15" t="s">
        <v>37</v>
      </c>
      <c r="AX211" s="15" t="s">
        <v>84</v>
      </c>
      <c r="AY211" s="267" t="s">
        <v>219</v>
      </c>
    </row>
    <row r="212" s="2" customFormat="1" ht="16.5" customHeight="1">
      <c r="A212" s="40"/>
      <c r="B212" s="41"/>
      <c r="C212" s="216" t="s">
        <v>7</v>
      </c>
      <c r="D212" s="216" t="s">
        <v>221</v>
      </c>
      <c r="E212" s="217" t="s">
        <v>688</v>
      </c>
      <c r="F212" s="218" t="s">
        <v>689</v>
      </c>
      <c r="G212" s="219" t="s">
        <v>182</v>
      </c>
      <c r="H212" s="220">
        <v>1.2909999999999999</v>
      </c>
      <c r="I212" s="221"/>
      <c r="J212" s="222">
        <f>ROUND(I212*H212,2)</f>
        <v>0</v>
      </c>
      <c r="K212" s="218" t="s">
        <v>19</v>
      </c>
      <c r="L212" s="46"/>
      <c r="M212" s="223" t="s">
        <v>19</v>
      </c>
      <c r="N212" s="224" t="s">
        <v>47</v>
      </c>
      <c r="O212" s="86"/>
      <c r="P212" s="225">
        <f>O212*H212</f>
        <v>0</v>
      </c>
      <c r="Q212" s="225">
        <v>0.00072000000000000005</v>
      </c>
      <c r="R212" s="225">
        <f>Q212*H212</f>
        <v>0.00092951999999999998</v>
      </c>
      <c r="S212" s="225">
        <v>0</v>
      </c>
      <c r="T212" s="226">
        <f>S212*H212</f>
        <v>0</v>
      </c>
      <c r="U212" s="40"/>
      <c r="V212" s="40"/>
      <c r="W212" s="40"/>
      <c r="X212" s="40"/>
      <c r="Y212" s="40"/>
      <c r="Z212" s="40"/>
      <c r="AA212" s="40"/>
      <c r="AB212" s="40"/>
      <c r="AC212" s="40"/>
      <c r="AD212" s="40"/>
      <c r="AE212" s="40"/>
      <c r="AR212" s="227" t="s">
        <v>225</v>
      </c>
      <c r="AT212" s="227" t="s">
        <v>221</v>
      </c>
      <c r="AU212" s="227" t="s">
        <v>86</v>
      </c>
      <c r="AY212" s="19" t="s">
        <v>219</v>
      </c>
      <c r="BE212" s="228">
        <f>IF(N212="základní",J212,0)</f>
        <v>0</v>
      </c>
      <c r="BF212" s="228">
        <f>IF(N212="snížená",J212,0)</f>
        <v>0</v>
      </c>
      <c r="BG212" s="228">
        <f>IF(N212="zákl. přenesená",J212,0)</f>
        <v>0</v>
      </c>
      <c r="BH212" s="228">
        <f>IF(N212="sníž. přenesená",J212,0)</f>
        <v>0</v>
      </c>
      <c r="BI212" s="228">
        <f>IF(N212="nulová",J212,0)</f>
        <v>0</v>
      </c>
      <c r="BJ212" s="19" t="s">
        <v>84</v>
      </c>
      <c r="BK212" s="228">
        <f>ROUND(I212*H212,2)</f>
        <v>0</v>
      </c>
      <c r="BL212" s="19" t="s">
        <v>225</v>
      </c>
      <c r="BM212" s="227" t="s">
        <v>690</v>
      </c>
    </row>
    <row r="213" s="2" customFormat="1">
      <c r="A213" s="40"/>
      <c r="B213" s="41"/>
      <c r="C213" s="42"/>
      <c r="D213" s="229" t="s">
        <v>227</v>
      </c>
      <c r="E213" s="42"/>
      <c r="F213" s="230" t="s">
        <v>691</v>
      </c>
      <c r="G213" s="42"/>
      <c r="H213" s="42"/>
      <c r="I213" s="231"/>
      <c r="J213" s="42"/>
      <c r="K213" s="42"/>
      <c r="L213" s="46"/>
      <c r="M213" s="232"/>
      <c r="N213" s="233"/>
      <c r="O213" s="86"/>
      <c r="P213" s="86"/>
      <c r="Q213" s="86"/>
      <c r="R213" s="86"/>
      <c r="S213" s="86"/>
      <c r="T213" s="87"/>
      <c r="U213" s="40"/>
      <c r="V213" s="40"/>
      <c r="W213" s="40"/>
      <c r="X213" s="40"/>
      <c r="Y213" s="40"/>
      <c r="Z213" s="40"/>
      <c r="AA213" s="40"/>
      <c r="AB213" s="40"/>
      <c r="AC213" s="40"/>
      <c r="AD213" s="40"/>
      <c r="AE213" s="40"/>
      <c r="AT213" s="19" t="s">
        <v>227</v>
      </c>
      <c r="AU213" s="19" t="s">
        <v>86</v>
      </c>
    </row>
    <row r="214" s="14" customFormat="1">
      <c r="A214" s="14"/>
      <c r="B214" s="246"/>
      <c r="C214" s="247"/>
      <c r="D214" s="229" t="s">
        <v>231</v>
      </c>
      <c r="E214" s="248" t="s">
        <v>19</v>
      </c>
      <c r="F214" s="249" t="s">
        <v>538</v>
      </c>
      <c r="G214" s="247"/>
      <c r="H214" s="250">
        <v>1.2909999999999999</v>
      </c>
      <c r="I214" s="251"/>
      <c r="J214" s="247"/>
      <c r="K214" s="247"/>
      <c r="L214" s="252"/>
      <c r="M214" s="253"/>
      <c r="N214" s="254"/>
      <c r="O214" s="254"/>
      <c r="P214" s="254"/>
      <c r="Q214" s="254"/>
      <c r="R214" s="254"/>
      <c r="S214" s="254"/>
      <c r="T214" s="255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56" t="s">
        <v>231</v>
      </c>
      <c r="AU214" s="256" t="s">
        <v>86</v>
      </c>
      <c r="AV214" s="14" t="s">
        <v>86</v>
      </c>
      <c r="AW214" s="14" t="s">
        <v>37</v>
      </c>
      <c r="AX214" s="14" t="s">
        <v>84</v>
      </c>
      <c r="AY214" s="256" t="s">
        <v>219</v>
      </c>
    </row>
    <row r="215" s="12" customFormat="1" ht="22.8" customHeight="1">
      <c r="A215" s="12"/>
      <c r="B215" s="200"/>
      <c r="C215" s="201"/>
      <c r="D215" s="202" t="s">
        <v>75</v>
      </c>
      <c r="E215" s="214" t="s">
        <v>86</v>
      </c>
      <c r="F215" s="214" t="s">
        <v>692</v>
      </c>
      <c r="G215" s="201"/>
      <c r="H215" s="201"/>
      <c r="I215" s="204"/>
      <c r="J215" s="215">
        <f>BK215</f>
        <v>0</v>
      </c>
      <c r="K215" s="201"/>
      <c r="L215" s="206"/>
      <c r="M215" s="207"/>
      <c r="N215" s="208"/>
      <c r="O215" s="208"/>
      <c r="P215" s="209">
        <f>SUM(P216:P334)</f>
        <v>0</v>
      </c>
      <c r="Q215" s="208"/>
      <c r="R215" s="209">
        <f>SUM(R216:R334)</f>
        <v>22.599925930000005</v>
      </c>
      <c r="S215" s="208"/>
      <c r="T215" s="210">
        <f>SUM(T216:T334)</f>
        <v>0</v>
      </c>
      <c r="U215" s="12"/>
      <c r="V215" s="12"/>
      <c r="W215" s="12"/>
      <c r="X215" s="12"/>
      <c r="Y215" s="12"/>
      <c r="Z215" s="12"/>
      <c r="AA215" s="12"/>
      <c r="AB215" s="12"/>
      <c r="AC215" s="12"/>
      <c r="AD215" s="12"/>
      <c r="AE215" s="12"/>
      <c r="AR215" s="211" t="s">
        <v>84</v>
      </c>
      <c r="AT215" s="212" t="s">
        <v>75</v>
      </c>
      <c r="AU215" s="212" t="s">
        <v>84</v>
      </c>
      <c r="AY215" s="211" t="s">
        <v>219</v>
      </c>
      <c r="BK215" s="213">
        <f>SUM(BK216:BK334)</f>
        <v>0</v>
      </c>
    </row>
    <row r="216" s="2" customFormat="1" ht="21.75" customHeight="1">
      <c r="A216" s="40"/>
      <c r="B216" s="41"/>
      <c r="C216" s="216" t="s">
        <v>423</v>
      </c>
      <c r="D216" s="216" t="s">
        <v>221</v>
      </c>
      <c r="E216" s="217" t="s">
        <v>693</v>
      </c>
      <c r="F216" s="218" t="s">
        <v>694</v>
      </c>
      <c r="G216" s="219" t="s">
        <v>158</v>
      </c>
      <c r="H216" s="220">
        <v>26.25</v>
      </c>
      <c r="I216" s="221"/>
      <c r="J216" s="222">
        <f>ROUND(I216*H216,2)</f>
        <v>0</v>
      </c>
      <c r="K216" s="218" t="s">
        <v>224</v>
      </c>
      <c r="L216" s="46"/>
      <c r="M216" s="223" t="s">
        <v>19</v>
      </c>
      <c r="N216" s="224" t="s">
        <v>47</v>
      </c>
      <c r="O216" s="86"/>
      <c r="P216" s="225">
        <f>O216*H216</f>
        <v>0</v>
      </c>
      <c r="Q216" s="225">
        <v>0.00063000000000000003</v>
      </c>
      <c r="R216" s="225">
        <f>Q216*H216</f>
        <v>0.0165375</v>
      </c>
      <c r="S216" s="225">
        <v>0</v>
      </c>
      <c r="T216" s="226">
        <f>S216*H216</f>
        <v>0</v>
      </c>
      <c r="U216" s="40"/>
      <c r="V216" s="40"/>
      <c r="W216" s="40"/>
      <c r="X216" s="40"/>
      <c r="Y216" s="40"/>
      <c r="Z216" s="40"/>
      <c r="AA216" s="40"/>
      <c r="AB216" s="40"/>
      <c r="AC216" s="40"/>
      <c r="AD216" s="40"/>
      <c r="AE216" s="40"/>
      <c r="AR216" s="227" t="s">
        <v>225</v>
      </c>
      <c r="AT216" s="227" t="s">
        <v>221</v>
      </c>
      <c r="AU216" s="227" t="s">
        <v>86</v>
      </c>
      <c r="AY216" s="19" t="s">
        <v>219</v>
      </c>
      <c r="BE216" s="228">
        <f>IF(N216="základní",J216,0)</f>
        <v>0</v>
      </c>
      <c r="BF216" s="228">
        <f>IF(N216="snížená",J216,0)</f>
        <v>0</v>
      </c>
      <c r="BG216" s="228">
        <f>IF(N216="zákl. přenesená",J216,0)</f>
        <v>0</v>
      </c>
      <c r="BH216" s="228">
        <f>IF(N216="sníž. přenesená",J216,0)</f>
        <v>0</v>
      </c>
      <c r="BI216" s="228">
        <f>IF(N216="nulová",J216,0)</f>
        <v>0</v>
      </c>
      <c r="BJ216" s="19" t="s">
        <v>84</v>
      </c>
      <c r="BK216" s="228">
        <f>ROUND(I216*H216,2)</f>
        <v>0</v>
      </c>
      <c r="BL216" s="19" t="s">
        <v>225</v>
      </c>
      <c r="BM216" s="227" t="s">
        <v>695</v>
      </c>
    </row>
    <row r="217" s="2" customFormat="1">
      <c r="A217" s="40"/>
      <c r="B217" s="41"/>
      <c r="C217" s="42"/>
      <c r="D217" s="229" t="s">
        <v>227</v>
      </c>
      <c r="E217" s="42"/>
      <c r="F217" s="230" t="s">
        <v>696</v>
      </c>
      <c r="G217" s="42"/>
      <c r="H217" s="42"/>
      <c r="I217" s="231"/>
      <c r="J217" s="42"/>
      <c r="K217" s="42"/>
      <c r="L217" s="46"/>
      <c r="M217" s="232"/>
      <c r="N217" s="233"/>
      <c r="O217" s="86"/>
      <c r="P217" s="86"/>
      <c r="Q217" s="86"/>
      <c r="R217" s="86"/>
      <c r="S217" s="86"/>
      <c r="T217" s="87"/>
      <c r="U217" s="40"/>
      <c r="V217" s="40"/>
      <c r="W217" s="40"/>
      <c r="X217" s="40"/>
      <c r="Y217" s="40"/>
      <c r="Z217" s="40"/>
      <c r="AA217" s="40"/>
      <c r="AB217" s="40"/>
      <c r="AC217" s="40"/>
      <c r="AD217" s="40"/>
      <c r="AE217" s="40"/>
      <c r="AT217" s="19" t="s">
        <v>227</v>
      </c>
      <c r="AU217" s="19" t="s">
        <v>86</v>
      </c>
    </row>
    <row r="218" s="2" customFormat="1">
      <c r="A218" s="40"/>
      <c r="B218" s="41"/>
      <c r="C218" s="42"/>
      <c r="D218" s="234" t="s">
        <v>229</v>
      </c>
      <c r="E218" s="42"/>
      <c r="F218" s="235" t="s">
        <v>697</v>
      </c>
      <c r="G218" s="42"/>
      <c r="H218" s="42"/>
      <c r="I218" s="231"/>
      <c r="J218" s="42"/>
      <c r="K218" s="42"/>
      <c r="L218" s="46"/>
      <c r="M218" s="232"/>
      <c r="N218" s="233"/>
      <c r="O218" s="86"/>
      <c r="P218" s="86"/>
      <c r="Q218" s="86"/>
      <c r="R218" s="86"/>
      <c r="S218" s="86"/>
      <c r="T218" s="87"/>
      <c r="U218" s="40"/>
      <c r="V218" s="40"/>
      <c r="W218" s="40"/>
      <c r="X218" s="40"/>
      <c r="Y218" s="40"/>
      <c r="Z218" s="40"/>
      <c r="AA218" s="40"/>
      <c r="AB218" s="40"/>
      <c r="AC218" s="40"/>
      <c r="AD218" s="40"/>
      <c r="AE218" s="40"/>
      <c r="AT218" s="19" t="s">
        <v>229</v>
      </c>
      <c r="AU218" s="19" t="s">
        <v>86</v>
      </c>
    </row>
    <row r="219" s="2" customFormat="1">
      <c r="A219" s="40"/>
      <c r="B219" s="41"/>
      <c r="C219" s="42"/>
      <c r="D219" s="229" t="s">
        <v>275</v>
      </c>
      <c r="E219" s="42"/>
      <c r="F219" s="268" t="s">
        <v>698</v>
      </c>
      <c r="G219" s="42"/>
      <c r="H219" s="42"/>
      <c r="I219" s="231"/>
      <c r="J219" s="42"/>
      <c r="K219" s="42"/>
      <c r="L219" s="46"/>
      <c r="M219" s="232"/>
      <c r="N219" s="233"/>
      <c r="O219" s="86"/>
      <c r="P219" s="86"/>
      <c r="Q219" s="86"/>
      <c r="R219" s="86"/>
      <c r="S219" s="86"/>
      <c r="T219" s="87"/>
      <c r="U219" s="40"/>
      <c r="V219" s="40"/>
      <c r="W219" s="40"/>
      <c r="X219" s="40"/>
      <c r="Y219" s="40"/>
      <c r="Z219" s="40"/>
      <c r="AA219" s="40"/>
      <c r="AB219" s="40"/>
      <c r="AC219" s="40"/>
      <c r="AD219" s="40"/>
      <c r="AE219" s="40"/>
      <c r="AT219" s="19" t="s">
        <v>275</v>
      </c>
      <c r="AU219" s="19" t="s">
        <v>86</v>
      </c>
    </row>
    <row r="220" s="13" customFormat="1">
      <c r="A220" s="13"/>
      <c r="B220" s="236"/>
      <c r="C220" s="237"/>
      <c r="D220" s="229" t="s">
        <v>231</v>
      </c>
      <c r="E220" s="238" t="s">
        <v>19</v>
      </c>
      <c r="F220" s="239" t="s">
        <v>597</v>
      </c>
      <c r="G220" s="237"/>
      <c r="H220" s="238" t="s">
        <v>19</v>
      </c>
      <c r="I220" s="240"/>
      <c r="J220" s="237"/>
      <c r="K220" s="237"/>
      <c r="L220" s="241"/>
      <c r="M220" s="242"/>
      <c r="N220" s="243"/>
      <c r="O220" s="243"/>
      <c r="P220" s="243"/>
      <c r="Q220" s="243"/>
      <c r="R220" s="243"/>
      <c r="S220" s="243"/>
      <c r="T220" s="244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45" t="s">
        <v>231</v>
      </c>
      <c r="AU220" s="245" t="s">
        <v>86</v>
      </c>
      <c r="AV220" s="13" t="s">
        <v>84</v>
      </c>
      <c r="AW220" s="13" t="s">
        <v>37</v>
      </c>
      <c r="AX220" s="13" t="s">
        <v>76</v>
      </c>
      <c r="AY220" s="245" t="s">
        <v>219</v>
      </c>
    </row>
    <row r="221" s="14" customFormat="1">
      <c r="A221" s="14"/>
      <c r="B221" s="246"/>
      <c r="C221" s="247"/>
      <c r="D221" s="229" t="s">
        <v>231</v>
      </c>
      <c r="E221" s="248" t="s">
        <v>19</v>
      </c>
      <c r="F221" s="249" t="s">
        <v>699</v>
      </c>
      <c r="G221" s="247"/>
      <c r="H221" s="250">
        <v>12.25</v>
      </c>
      <c r="I221" s="251"/>
      <c r="J221" s="247"/>
      <c r="K221" s="247"/>
      <c r="L221" s="252"/>
      <c r="M221" s="253"/>
      <c r="N221" s="254"/>
      <c r="O221" s="254"/>
      <c r="P221" s="254"/>
      <c r="Q221" s="254"/>
      <c r="R221" s="254"/>
      <c r="S221" s="254"/>
      <c r="T221" s="255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56" t="s">
        <v>231</v>
      </c>
      <c r="AU221" s="256" t="s">
        <v>86</v>
      </c>
      <c r="AV221" s="14" t="s">
        <v>86</v>
      </c>
      <c r="AW221" s="14" t="s">
        <v>37</v>
      </c>
      <c r="AX221" s="14" t="s">
        <v>76</v>
      </c>
      <c r="AY221" s="256" t="s">
        <v>219</v>
      </c>
    </row>
    <row r="222" s="14" customFormat="1">
      <c r="A222" s="14"/>
      <c r="B222" s="246"/>
      <c r="C222" s="247"/>
      <c r="D222" s="229" t="s">
        <v>231</v>
      </c>
      <c r="E222" s="248" t="s">
        <v>19</v>
      </c>
      <c r="F222" s="249" t="s">
        <v>700</v>
      </c>
      <c r="G222" s="247"/>
      <c r="H222" s="250">
        <v>14</v>
      </c>
      <c r="I222" s="251"/>
      <c r="J222" s="247"/>
      <c r="K222" s="247"/>
      <c r="L222" s="252"/>
      <c r="M222" s="253"/>
      <c r="N222" s="254"/>
      <c r="O222" s="254"/>
      <c r="P222" s="254"/>
      <c r="Q222" s="254"/>
      <c r="R222" s="254"/>
      <c r="S222" s="254"/>
      <c r="T222" s="255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56" t="s">
        <v>231</v>
      </c>
      <c r="AU222" s="256" t="s">
        <v>86</v>
      </c>
      <c r="AV222" s="14" t="s">
        <v>86</v>
      </c>
      <c r="AW222" s="14" t="s">
        <v>37</v>
      </c>
      <c r="AX222" s="14" t="s">
        <v>76</v>
      </c>
      <c r="AY222" s="256" t="s">
        <v>219</v>
      </c>
    </row>
    <row r="223" s="15" customFormat="1">
      <c r="A223" s="15"/>
      <c r="B223" s="257"/>
      <c r="C223" s="258"/>
      <c r="D223" s="229" t="s">
        <v>231</v>
      </c>
      <c r="E223" s="259" t="s">
        <v>19</v>
      </c>
      <c r="F223" s="260" t="s">
        <v>236</v>
      </c>
      <c r="G223" s="258"/>
      <c r="H223" s="261">
        <v>26.25</v>
      </c>
      <c r="I223" s="262"/>
      <c r="J223" s="258"/>
      <c r="K223" s="258"/>
      <c r="L223" s="263"/>
      <c r="M223" s="264"/>
      <c r="N223" s="265"/>
      <c r="O223" s="265"/>
      <c r="P223" s="265"/>
      <c r="Q223" s="265"/>
      <c r="R223" s="265"/>
      <c r="S223" s="265"/>
      <c r="T223" s="266"/>
      <c r="U223" s="15"/>
      <c r="V223" s="15"/>
      <c r="W223" s="15"/>
      <c r="X223" s="15"/>
      <c r="Y223" s="15"/>
      <c r="Z223" s="15"/>
      <c r="AA223" s="15"/>
      <c r="AB223" s="15"/>
      <c r="AC223" s="15"/>
      <c r="AD223" s="15"/>
      <c r="AE223" s="15"/>
      <c r="AT223" s="267" t="s">
        <v>231</v>
      </c>
      <c r="AU223" s="267" t="s">
        <v>86</v>
      </c>
      <c r="AV223" s="15" t="s">
        <v>225</v>
      </c>
      <c r="AW223" s="15" t="s">
        <v>37</v>
      </c>
      <c r="AX223" s="15" t="s">
        <v>84</v>
      </c>
      <c r="AY223" s="267" t="s">
        <v>219</v>
      </c>
    </row>
    <row r="224" s="2" customFormat="1" ht="16.5" customHeight="1">
      <c r="A224" s="40"/>
      <c r="B224" s="41"/>
      <c r="C224" s="216" t="s">
        <v>432</v>
      </c>
      <c r="D224" s="216" t="s">
        <v>221</v>
      </c>
      <c r="E224" s="217" t="s">
        <v>701</v>
      </c>
      <c r="F224" s="218" t="s">
        <v>702</v>
      </c>
      <c r="G224" s="219" t="s">
        <v>562</v>
      </c>
      <c r="H224" s="220">
        <v>6.5629999999999997</v>
      </c>
      <c r="I224" s="221"/>
      <c r="J224" s="222">
        <f>ROUND(I224*H224,2)</f>
        <v>0</v>
      </c>
      <c r="K224" s="218" t="s">
        <v>19</v>
      </c>
      <c r="L224" s="46"/>
      <c r="M224" s="223" t="s">
        <v>19</v>
      </c>
      <c r="N224" s="224" t="s">
        <v>47</v>
      </c>
      <c r="O224" s="86"/>
      <c r="P224" s="225">
        <f>O224*H224</f>
        <v>0</v>
      </c>
      <c r="Q224" s="225">
        <v>0.00013999999999999999</v>
      </c>
      <c r="R224" s="225">
        <f>Q224*H224</f>
        <v>0.00091881999999999988</v>
      </c>
      <c r="S224" s="225">
        <v>0</v>
      </c>
      <c r="T224" s="226">
        <f>S224*H224</f>
        <v>0</v>
      </c>
      <c r="U224" s="40"/>
      <c r="V224" s="40"/>
      <c r="W224" s="40"/>
      <c r="X224" s="40"/>
      <c r="Y224" s="40"/>
      <c r="Z224" s="40"/>
      <c r="AA224" s="40"/>
      <c r="AB224" s="40"/>
      <c r="AC224" s="40"/>
      <c r="AD224" s="40"/>
      <c r="AE224" s="40"/>
      <c r="AR224" s="227" t="s">
        <v>225</v>
      </c>
      <c r="AT224" s="227" t="s">
        <v>221</v>
      </c>
      <c r="AU224" s="227" t="s">
        <v>86</v>
      </c>
      <c r="AY224" s="19" t="s">
        <v>219</v>
      </c>
      <c r="BE224" s="228">
        <f>IF(N224="základní",J224,0)</f>
        <v>0</v>
      </c>
      <c r="BF224" s="228">
        <f>IF(N224="snížená",J224,0)</f>
        <v>0</v>
      </c>
      <c r="BG224" s="228">
        <f>IF(N224="zákl. přenesená",J224,0)</f>
        <v>0</v>
      </c>
      <c r="BH224" s="228">
        <f>IF(N224="sníž. přenesená",J224,0)</f>
        <v>0</v>
      </c>
      <c r="BI224" s="228">
        <f>IF(N224="nulová",J224,0)</f>
        <v>0</v>
      </c>
      <c r="BJ224" s="19" t="s">
        <v>84</v>
      </c>
      <c r="BK224" s="228">
        <f>ROUND(I224*H224,2)</f>
        <v>0</v>
      </c>
      <c r="BL224" s="19" t="s">
        <v>225</v>
      </c>
      <c r="BM224" s="227" t="s">
        <v>703</v>
      </c>
    </row>
    <row r="225" s="2" customFormat="1">
      <c r="A225" s="40"/>
      <c r="B225" s="41"/>
      <c r="C225" s="42"/>
      <c r="D225" s="229" t="s">
        <v>227</v>
      </c>
      <c r="E225" s="42"/>
      <c r="F225" s="230" t="s">
        <v>704</v>
      </c>
      <c r="G225" s="42"/>
      <c r="H225" s="42"/>
      <c r="I225" s="231"/>
      <c r="J225" s="42"/>
      <c r="K225" s="42"/>
      <c r="L225" s="46"/>
      <c r="M225" s="232"/>
      <c r="N225" s="233"/>
      <c r="O225" s="86"/>
      <c r="P225" s="86"/>
      <c r="Q225" s="86"/>
      <c r="R225" s="86"/>
      <c r="S225" s="86"/>
      <c r="T225" s="87"/>
      <c r="U225" s="40"/>
      <c r="V225" s="40"/>
      <c r="W225" s="40"/>
      <c r="X225" s="40"/>
      <c r="Y225" s="40"/>
      <c r="Z225" s="40"/>
      <c r="AA225" s="40"/>
      <c r="AB225" s="40"/>
      <c r="AC225" s="40"/>
      <c r="AD225" s="40"/>
      <c r="AE225" s="40"/>
      <c r="AT225" s="19" t="s">
        <v>227</v>
      </c>
      <c r="AU225" s="19" t="s">
        <v>86</v>
      </c>
    </row>
    <row r="226" s="2" customFormat="1">
      <c r="A226" s="40"/>
      <c r="B226" s="41"/>
      <c r="C226" s="42"/>
      <c r="D226" s="229" t="s">
        <v>275</v>
      </c>
      <c r="E226" s="42"/>
      <c r="F226" s="268" t="s">
        <v>705</v>
      </c>
      <c r="G226" s="42"/>
      <c r="H226" s="42"/>
      <c r="I226" s="231"/>
      <c r="J226" s="42"/>
      <c r="K226" s="42"/>
      <c r="L226" s="46"/>
      <c r="M226" s="232"/>
      <c r="N226" s="233"/>
      <c r="O226" s="86"/>
      <c r="P226" s="86"/>
      <c r="Q226" s="86"/>
      <c r="R226" s="86"/>
      <c r="S226" s="86"/>
      <c r="T226" s="87"/>
      <c r="U226" s="40"/>
      <c r="V226" s="40"/>
      <c r="W226" s="40"/>
      <c r="X226" s="40"/>
      <c r="Y226" s="40"/>
      <c r="Z226" s="40"/>
      <c r="AA226" s="40"/>
      <c r="AB226" s="40"/>
      <c r="AC226" s="40"/>
      <c r="AD226" s="40"/>
      <c r="AE226" s="40"/>
      <c r="AT226" s="19" t="s">
        <v>275</v>
      </c>
      <c r="AU226" s="19" t="s">
        <v>86</v>
      </c>
    </row>
    <row r="227" s="13" customFormat="1">
      <c r="A227" s="13"/>
      <c r="B227" s="236"/>
      <c r="C227" s="237"/>
      <c r="D227" s="229" t="s">
        <v>231</v>
      </c>
      <c r="E227" s="238" t="s">
        <v>19</v>
      </c>
      <c r="F227" s="239" t="s">
        <v>597</v>
      </c>
      <c r="G227" s="237"/>
      <c r="H227" s="238" t="s">
        <v>19</v>
      </c>
      <c r="I227" s="240"/>
      <c r="J227" s="237"/>
      <c r="K227" s="237"/>
      <c r="L227" s="241"/>
      <c r="M227" s="242"/>
      <c r="N227" s="243"/>
      <c r="O227" s="243"/>
      <c r="P227" s="243"/>
      <c r="Q227" s="243"/>
      <c r="R227" s="243"/>
      <c r="S227" s="243"/>
      <c r="T227" s="244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45" t="s">
        <v>231</v>
      </c>
      <c r="AU227" s="245" t="s">
        <v>86</v>
      </c>
      <c r="AV227" s="13" t="s">
        <v>84</v>
      </c>
      <c r="AW227" s="13" t="s">
        <v>37</v>
      </c>
      <c r="AX227" s="13" t="s">
        <v>76</v>
      </c>
      <c r="AY227" s="245" t="s">
        <v>219</v>
      </c>
    </row>
    <row r="228" s="14" customFormat="1">
      <c r="A228" s="14"/>
      <c r="B228" s="246"/>
      <c r="C228" s="247"/>
      <c r="D228" s="229" t="s">
        <v>231</v>
      </c>
      <c r="E228" s="248" t="s">
        <v>19</v>
      </c>
      <c r="F228" s="249" t="s">
        <v>706</v>
      </c>
      <c r="G228" s="247"/>
      <c r="H228" s="250">
        <v>6.5629999999999997</v>
      </c>
      <c r="I228" s="251"/>
      <c r="J228" s="247"/>
      <c r="K228" s="247"/>
      <c r="L228" s="252"/>
      <c r="M228" s="253"/>
      <c r="N228" s="254"/>
      <c r="O228" s="254"/>
      <c r="P228" s="254"/>
      <c r="Q228" s="254"/>
      <c r="R228" s="254"/>
      <c r="S228" s="254"/>
      <c r="T228" s="255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56" t="s">
        <v>231</v>
      </c>
      <c r="AU228" s="256" t="s">
        <v>86</v>
      </c>
      <c r="AV228" s="14" t="s">
        <v>86</v>
      </c>
      <c r="AW228" s="14" t="s">
        <v>37</v>
      </c>
      <c r="AX228" s="14" t="s">
        <v>84</v>
      </c>
      <c r="AY228" s="256" t="s">
        <v>219</v>
      </c>
    </row>
    <row r="229" s="2" customFormat="1" ht="16.5" customHeight="1">
      <c r="A229" s="40"/>
      <c r="B229" s="41"/>
      <c r="C229" s="283" t="s">
        <v>439</v>
      </c>
      <c r="D229" s="283" t="s">
        <v>623</v>
      </c>
      <c r="E229" s="284" t="s">
        <v>707</v>
      </c>
      <c r="F229" s="285" t="s">
        <v>708</v>
      </c>
      <c r="G229" s="286" t="s">
        <v>182</v>
      </c>
      <c r="H229" s="287">
        <v>0.78800000000000003</v>
      </c>
      <c r="I229" s="288"/>
      <c r="J229" s="289">
        <f>ROUND(I229*H229,2)</f>
        <v>0</v>
      </c>
      <c r="K229" s="285" t="s">
        <v>19</v>
      </c>
      <c r="L229" s="290"/>
      <c r="M229" s="291" t="s">
        <v>19</v>
      </c>
      <c r="N229" s="292" t="s">
        <v>47</v>
      </c>
      <c r="O229" s="86"/>
      <c r="P229" s="225">
        <f>O229*H229</f>
        <v>0</v>
      </c>
      <c r="Q229" s="225">
        <v>1</v>
      </c>
      <c r="R229" s="225">
        <f>Q229*H229</f>
        <v>0.78800000000000003</v>
      </c>
      <c r="S229" s="225">
        <v>0</v>
      </c>
      <c r="T229" s="226">
        <f>S229*H229</f>
        <v>0</v>
      </c>
      <c r="U229" s="40"/>
      <c r="V229" s="40"/>
      <c r="W229" s="40"/>
      <c r="X229" s="40"/>
      <c r="Y229" s="40"/>
      <c r="Z229" s="40"/>
      <c r="AA229" s="40"/>
      <c r="AB229" s="40"/>
      <c r="AC229" s="40"/>
      <c r="AD229" s="40"/>
      <c r="AE229" s="40"/>
      <c r="AR229" s="227" t="s">
        <v>300</v>
      </c>
      <c r="AT229" s="227" t="s">
        <v>623</v>
      </c>
      <c r="AU229" s="227" t="s">
        <v>86</v>
      </c>
      <c r="AY229" s="19" t="s">
        <v>219</v>
      </c>
      <c r="BE229" s="228">
        <f>IF(N229="základní",J229,0)</f>
        <v>0</v>
      </c>
      <c r="BF229" s="228">
        <f>IF(N229="snížená",J229,0)</f>
        <v>0</v>
      </c>
      <c r="BG229" s="228">
        <f>IF(N229="zákl. přenesená",J229,0)</f>
        <v>0</v>
      </c>
      <c r="BH229" s="228">
        <f>IF(N229="sníž. přenesená",J229,0)</f>
        <v>0</v>
      </c>
      <c r="BI229" s="228">
        <f>IF(N229="nulová",J229,0)</f>
        <v>0</v>
      </c>
      <c r="BJ229" s="19" t="s">
        <v>84</v>
      </c>
      <c r="BK229" s="228">
        <f>ROUND(I229*H229,2)</f>
        <v>0</v>
      </c>
      <c r="BL229" s="19" t="s">
        <v>225</v>
      </c>
      <c r="BM229" s="227" t="s">
        <v>709</v>
      </c>
    </row>
    <row r="230" s="2" customFormat="1">
      <c r="A230" s="40"/>
      <c r="B230" s="41"/>
      <c r="C230" s="42"/>
      <c r="D230" s="229" t="s">
        <v>227</v>
      </c>
      <c r="E230" s="42"/>
      <c r="F230" s="230" t="s">
        <v>708</v>
      </c>
      <c r="G230" s="42"/>
      <c r="H230" s="42"/>
      <c r="I230" s="231"/>
      <c r="J230" s="42"/>
      <c r="K230" s="42"/>
      <c r="L230" s="46"/>
      <c r="M230" s="232"/>
      <c r="N230" s="233"/>
      <c r="O230" s="86"/>
      <c r="P230" s="86"/>
      <c r="Q230" s="86"/>
      <c r="R230" s="86"/>
      <c r="S230" s="86"/>
      <c r="T230" s="87"/>
      <c r="U230" s="40"/>
      <c r="V230" s="40"/>
      <c r="W230" s="40"/>
      <c r="X230" s="40"/>
      <c r="Y230" s="40"/>
      <c r="Z230" s="40"/>
      <c r="AA230" s="40"/>
      <c r="AB230" s="40"/>
      <c r="AC230" s="40"/>
      <c r="AD230" s="40"/>
      <c r="AE230" s="40"/>
      <c r="AT230" s="19" t="s">
        <v>227</v>
      </c>
      <c r="AU230" s="19" t="s">
        <v>86</v>
      </c>
    </row>
    <row r="231" s="13" customFormat="1">
      <c r="A231" s="13"/>
      <c r="B231" s="236"/>
      <c r="C231" s="237"/>
      <c r="D231" s="229" t="s">
        <v>231</v>
      </c>
      <c r="E231" s="238" t="s">
        <v>19</v>
      </c>
      <c r="F231" s="239" t="s">
        <v>597</v>
      </c>
      <c r="G231" s="237"/>
      <c r="H231" s="238" t="s">
        <v>19</v>
      </c>
      <c r="I231" s="240"/>
      <c r="J231" s="237"/>
      <c r="K231" s="237"/>
      <c r="L231" s="241"/>
      <c r="M231" s="242"/>
      <c r="N231" s="243"/>
      <c r="O231" s="243"/>
      <c r="P231" s="243"/>
      <c r="Q231" s="243"/>
      <c r="R231" s="243"/>
      <c r="S231" s="243"/>
      <c r="T231" s="244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45" t="s">
        <v>231</v>
      </c>
      <c r="AU231" s="245" t="s">
        <v>86</v>
      </c>
      <c r="AV231" s="13" t="s">
        <v>84</v>
      </c>
      <c r="AW231" s="13" t="s">
        <v>37</v>
      </c>
      <c r="AX231" s="13" t="s">
        <v>76</v>
      </c>
      <c r="AY231" s="245" t="s">
        <v>219</v>
      </c>
    </row>
    <row r="232" s="14" customFormat="1">
      <c r="A232" s="14"/>
      <c r="B232" s="246"/>
      <c r="C232" s="247"/>
      <c r="D232" s="229" t="s">
        <v>231</v>
      </c>
      <c r="E232" s="248" t="s">
        <v>19</v>
      </c>
      <c r="F232" s="249" t="s">
        <v>710</v>
      </c>
      <c r="G232" s="247"/>
      <c r="H232" s="250">
        <v>0.78800000000000003</v>
      </c>
      <c r="I232" s="251"/>
      <c r="J232" s="247"/>
      <c r="K232" s="247"/>
      <c r="L232" s="252"/>
      <c r="M232" s="253"/>
      <c r="N232" s="254"/>
      <c r="O232" s="254"/>
      <c r="P232" s="254"/>
      <c r="Q232" s="254"/>
      <c r="R232" s="254"/>
      <c r="S232" s="254"/>
      <c r="T232" s="255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56" t="s">
        <v>231</v>
      </c>
      <c r="AU232" s="256" t="s">
        <v>86</v>
      </c>
      <c r="AV232" s="14" t="s">
        <v>86</v>
      </c>
      <c r="AW232" s="14" t="s">
        <v>37</v>
      </c>
      <c r="AX232" s="14" t="s">
        <v>76</v>
      </c>
      <c r="AY232" s="256" t="s">
        <v>219</v>
      </c>
    </row>
    <row r="233" s="15" customFormat="1">
      <c r="A233" s="15"/>
      <c r="B233" s="257"/>
      <c r="C233" s="258"/>
      <c r="D233" s="229" t="s">
        <v>231</v>
      </c>
      <c r="E233" s="259" t="s">
        <v>511</v>
      </c>
      <c r="F233" s="260" t="s">
        <v>236</v>
      </c>
      <c r="G233" s="258"/>
      <c r="H233" s="261">
        <v>0.78800000000000003</v>
      </c>
      <c r="I233" s="262"/>
      <c r="J233" s="258"/>
      <c r="K233" s="258"/>
      <c r="L233" s="263"/>
      <c r="M233" s="264"/>
      <c r="N233" s="265"/>
      <c r="O233" s="265"/>
      <c r="P233" s="265"/>
      <c r="Q233" s="265"/>
      <c r="R233" s="265"/>
      <c r="S233" s="265"/>
      <c r="T233" s="266"/>
      <c r="U233" s="15"/>
      <c r="V233" s="15"/>
      <c r="W233" s="15"/>
      <c r="X233" s="15"/>
      <c r="Y233" s="15"/>
      <c r="Z233" s="15"/>
      <c r="AA233" s="15"/>
      <c r="AB233" s="15"/>
      <c r="AC233" s="15"/>
      <c r="AD233" s="15"/>
      <c r="AE233" s="15"/>
      <c r="AT233" s="267" t="s">
        <v>231</v>
      </c>
      <c r="AU233" s="267" t="s">
        <v>86</v>
      </c>
      <c r="AV233" s="15" t="s">
        <v>225</v>
      </c>
      <c r="AW233" s="15" t="s">
        <v>37</v>
      </c>
      <c r="AX233" s="15" t="s">
        <v>84</v>
      </c>
      <c r="AY233" s="267" t="s">
        <v>219</v>
      </c>
    </row>
    <row r="234" s="2" customFormat="1" ht="16.5" customHeight="1">
      <c r="A234" s="40"/>
      <c r="B234" s="41"/>
      <c r="C234" s="283" t="s">
        <v>444</v>
      </c>
      <c r="D234" s="283" t="s">
        <v>623</v>
      </c>
      <c r="E234" s="284" t="s">
        <v>711</v>
      </c>
      <c r="F234" s="285" t="s">
        <v>712</v>
      </c>
      <c r="G234" s="286" t="s">
        <v>182</v>
      </c>
      <c r="H234" s="287">
        <v>0.039</v>
      </c>
      <c r="I234" s="288"/>
      <c r="J234" s="289">
        <f>ROUND(I234*H234,2)</f>
        <v>0</v>
      </c>
      <c r="K234" s="285" t="s">
        <v>19</v>
      </c>
      <c r="L234" s="290"/>
      <c r="M234" s="291" t="s">
        <v>19</v>
      </c>
      <c r="N234" s="292" t="s">
        <v>47</v>
      </c>
      <c r="O234" s="86"/>
      <c r="P234" s="225">
        <f>O234*H234</f>
        <v>0</v>
      </c>
      <c r="Q234" s="225">
        <v>1</v>
      </c>
      <c r="R234" s="225">
        <f>Q234*H234</f>
        <v>0.039</v>
      </c>
      <c r="S234" s="225">
        <v>0</v>
      </c>
      <c r="T234" s="226">
        <f>S234*H234</f>
        <v>0</v>
      </c>
      <c r="U234" s="40"/>
      <c r="V234" s="40"/>
      <c r="W234" s="40"/>
      <c r="X234" s="40"/>
      <c r="Y234" s="40"/>
      <c r="Z234" s="40"/>
      <c r="AA234" s="40"/>
      <c r="AB234" s="40"/>
      <c r="AC234" s="40"/>
      <c r="AD234" s="40"/>
      <c r="AE234" s="40"/>
      <c r="AR234" s="227" t="s">
        <v>300</v>
      </c>
      <c r="AT234" s="227" t="s">
        <v>623</v>
      </c>
      <c r="AU234" s="227" t="s">
        <v>86</v>
      </c>
      <c r="AY234" s="19" t="s">
        <v>219</v>
      </c>
      <c r="BE234" s="228">
        <f>IF(N234="základní",J234,0)</f>
        <v>0</v>
      </c>
      <c r="BF234" s="228">
        <f>IF(N234="snížená",J234,0)</f>
        <v>0</v>
      </c>
      <c r="BG234" s="228">
        <f>IF(N234="zákl. přenesená",J234,0)</f>
        <v>0</v>
      </c>
      <c r="BH234" s="228">
        <f>IF(N234="sníž. přenesená",J234,0)</f>
        <v>0</v>
      </c>
      <c r="BI234" s="228">
        <f>IF(N234="nulová",J234,0)</f>
        <v>0</v>
      </c>
      <c r="BJ234" s="19" t="s">
        <v>84</v>
      </c>
      <c r="BK234" s="228">
        <f>ROUND(I234*H234,2)</f>
        <v>0</v>
      </c>
      <c r="BL234" s="19" t="s">
        <v>225</v>
      </c>
      <c r="BM234" s="227" t="s">
        <v>713</v>
      </c>
    </row>
    <row r="235" s="2" customFormat="1">
      <c r="A235" s="40"/>
      <c r="B235" s="41"/>
      <c r="C235" s="42"/>
      <c r="D235" s="229" t="s">
        <v>227</v>
      </c>
      <c r="E235" s="42"/>
      <c r="F235" s="230" t="s">
        <v>712</v>
      </c>
      <c r="G235" s="42"/>
      <c r="H235" s="42"/>
      <c r="I235" s="231"/>
      <c r="J235" s="42"/>
      <c r="K235" s="42"/>
      <c r="L235" s="46"/>
      <c r="M235" s="232"/>
      <c r="N235" s="233"/>
      <c r="O235" s="86"/>
      <c r="P235" s="86"/>
      <c r="Q235" s="86"/>
      <c r="R235" s="86"/>
      <c r="S235" s="86"/>
      <c r="T235" s="87"/>
      <c r="U235" s="40"/>
      <c r="V235" s="40"/>
      <c r="W235" s="40"/>
      <c r="X235" s="40"/>
      <c r="Y235" s="40"/>
      <c r="Z235" s="40"/>
      <c r="AA235" s="40"/>
      <c r="AB235" s="40"/>
      <c r="AC235" s="40"/>
      <c r="AD235" s="40"/>
      <c r="AE235" s="40"/>
      <c r="AT235" s="19" t="s">
        <v>227</v>
      </c>
      <c r="AU235" s="19" t="s">
        <v>86</v>
      </c>
    </row>
    <row r="236" s="14" customFormat="1">
      <c r="A236" s="14"/>
      <c r="B236" s="246"/>
      <c r="C236" s="247"/>
      <c r="D236" s="229" t="s">
        <v>231</v>
      </c>
      <c r="E236" s="248" t="s">
        <v>19</v>
      </c>
      <c r="F236" s="249" t="s">
        <v>714</v>
      </c>
      <c r="G236" s="247"/>
      <c r="H236" s="250">
        <v>0.039</v>
      </c>
      <c r="I236" s="251"/>
      <c r="J236" s="247"/>
      <c r="K236" s="247"/>
      <c r="L236" s="252"/>
      <c r="M236" s="253"/>
      <c r="N236" s="254"/>
      <c r="O236" s="254"/>
      <c r="P236" s="254"/>
      <c r="Q236" s="254"/>
      <c r="R236" s="254"/>
      <c r="S236" s="254"/>
      <c r="T236" s="255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56" t="s">
        <v>231</v>
      </c>
      <c r="AU236" s="256" t="s">
        <v>86</v>
      </c>
      <c r="AV236" s="14" t="s">
        <v>86</v>
      </c>
      <c r="AW236" s="14" t="s">
        <v>37</v>
      </c>
      <c r="AX236" s="14" t="s">
        <v>84</v>
      </c>
      <c r="AY236" s="256" t="s">
        <v>219</v>
      </c>
    </row>
    <row r="237" s="2" customFormat="1" ht="16.5" customHeight="1">
      <c r="A237" s="40"/>
      <c r="B237" s="41"/>
      <c r="C237" s="216" t="s">
        <v>451</v>
      </c>
      <c r="D237" s="216" t="s">
        <v>221</v>
      </c>
      <c r="E237" s="217" t="s">
        <v>715</v>
      </c>
      <c r="F237" s="218" t="s">
        <v>716</v>
      </c>
      <c r="G237" s="219" t="s">
        <v>158</v>
      </c>
      <c r="H237" s="220">
        <v>40.75</v>
      </c>
      <c r="I237" s="221"/>
      <c r="J237" s="222">
        <f>ROUND(I237*H237,2)</f>
        <v>0</v>
      </c>
      <c r="K237" s="218" t="s">
        <v>19</v>
      </c>
      <c r="L237" s="46"/>
      <c r="M237" s="223" t="s">
        <v>19</v>
      </c>
      <c r="N237" s="224" t="s">
        <v>47</v>
      </c>
      <c r="O237" s="86"/>
      <c r="P237" s="225">
        <f>O237*H237</f>
        <v>0</v>
      </c>
      <c r="Q237" s="225">
        <v>0.03739</v>
      </c>
      <c r="R237" s="225">
        <f>Q237*H237</f>
        <v>1.5236425</v>
      </c>
      <c r="S237" s="225">
        <v>0</v>
      </c>
      <c r="T237" s="226">
        <f>S237*H237</f>
        <v>0</v>
      </c>
      <c r="U237" s="40"/>
      <c r="V237" s="40"/>
      <c r="W237" s="40"/>
      <c r="X237" s="40"/>
      <c r="Y237" s="40"/>
      <c r="Z237" s="40"/>
      <c r="AA237" s="40"/>
      <c r="AB237" s="40"/>
      <c r="AC237" s="40"/>
      <c r="AD237" s="40"/>
      <c r="AE237" s="40"/>
      <c r="AR237" s="227" t="s">
        <v>225</v>
      </c>
      <c r="AT237" s="227" t="s">
        <v>221</v>
      </c>
      <c r="AU237" s="227" t="s">
        <v>86</v>
      </c>
      <c r="AY237" s="19" t="s">
        <v>219</v>
      </c>
      <c r="BE237" s="228">
        <f>IF(N237="základní",J237,0)</f>
        <v>0</v>
      </c>
      <c r="BF237" s="228">
        <f>IF(N237="snížená",J237,0)</f>
        <v>0</v>
      </c>
      <c r="BG237" s="228">
        <f>IF(N237="zákl. přenesená",J237,0)</f>
        <v>0</v>
      </c>
      <c r="BH237" s="228">
        <f>IF(N237="sníž. přenesená",J237,0)</f>
        <v>0</v>
      </c>
      <c r="BI237" s="228">
        <f>IF(N237="nulová",J237,0)</f>
        <v>0</v>
      </c>
      <c r="BJ237" s="19" t="s">
        <v>84</v>
      </c>
      <c r="BK237" s="228">
        <f>ROUND(I237*H237,2)</f>
        <v>0</v>
      </c>
      <c r="BL237" s="19" t="s">
        <v>225</v>
      </c>
      <c r="BM237" s="227" t="s">
        <v>717</v>
      </c>
    </row>
    <row r="238" s="2" customFormat="1">
      <c r="A238" s="40"/>
      <c r="B238" s="41"/>
      <c r="C238" s="42"/>
      <c r="D238" s="229" t="s">
        <v>227</v>
      </c>
      <c r="E238" s="42"/>
      <c r="F238" s="230" t="s">
        <v>718</v>
      </c>
      <c r="G238" s="42"/>
      <c r="H238" s="42"/>
      <c r="I238" s="231"/>
      <c r="J238" s="42"/>
      <c r="K238" s="42"/>
      <c r="L238" s="46"/>
      <c r="M238" s="232"/>
      <c r="N238" s="233"/>
      <c r="O238" s="86"/>
      <c r="P238" s="86"/>
      <c r="Q238" s="86"/>
      <c r="R238" s="86"/>
      <c r="S238" s="86"/>
      <c r="T238" s="87"/>
      <c r="U238" s="40"/>
      <c r="V238" s="40"/>
      <c r="W238" s="40"/>
      <c r="X238" s="40"/>
      <c r="Y238" s="40"/>
      <c r="Z238" s="40"/>
      <c r="AA238" s="40"/>
      <c r="AB238" s="40"/>
      <c r="AC238" s="40"/>
      <c r="AD238" s="40"/>
      <c r="AE238" s="40"/>
      <c r="AT238" s="19" t="s">
        <v>227</v>
      </c>
      <c r="AU238" s="19" t="s">
        <v>86</v>
      </c>
    </row>
    <row r="239" s="2" customFormat="1">
      <c r="A239" s="40"/>
      <c r="B239" s="41"/>
      <c r="C239" s="42"/>
      <c r="D239" s="229" t="s">
        <v>275</v>
      </c>
      <c r="E239" s="42"/>
      <c r="F239" s="268" t="s">
        <v>719</v>
      </c>
      <c r="G239" s="42"/>
      <c r="H239" s="42"/>
      <c r="I239" s="231"/>
      <c r="J239" s="42"/>
      <c r="K239" s="42"/>
      <c r="L239" s="46"/>
      <c r="M239" s="232"/>
      <c r="N239" s="233"/>
      <c r="O239" s="86"/>
      <c r="P239" s="86"/>
      <c r="Q239" s="86"/>
      <c r="R239" s="86"/>
      <c r="S239" s="86"/>
      <c r="T239" s="87"/>
      <c r="U239" s="40"/>
      <c r="V239" s="40"/>
      <c r="W239" s="40"/>
      <c r="X239" s="40"/>
      <c r="Y239" s="40"/>
      <c r="Z239" s="40"/>
      <c r="AA239" s="40"/>
      <c r="AB239" s="40"/>
      <c r="AC239" s="40"/>
      <c r="AD239" s="40"/>
      <c r="AE239" s="40"/>
      <c r="AT239" s="19" t="s">
        <v>275</v>
      </c>
      <c r="AU239" s="19" t="s">
        <v>86</v>
      </c>
    </row>
    <row r="240" s="13" customFormat="1">
      <c r="A240" s="13"/>
      <c r="B240" s="236"/>
      <c r="C240" s="237"/>
      <c r="D240" s="229" t="s">
        <v>231</v>
      </c>
      <c r="E240" s="238" t="s">
        <v>19</v>
      </c>
      <c r="F240" s="239" t="s">
        <v>597</v>
      </c>
      <c r="G240" s="237"/>
      <c r="H240" s="238" t="s">
        <v>19</v>
      </c>
      <c r="I240" s="240"/>
      <c r="J240" s="237"/>
      <c r="K240" s="237"/>
      <c r="L240" s="241"/>
      <c r="M240" s="242"/>
      <c r="N240" s="243"/>
      <c r="O240" s="243"/>
      <c r="P240" s="243"/>
      <c r="Q240" s="243"/>
      <c r="R240" s="243"/>
      <c r="S240" s="243"/>
      <c r="T240" s="244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45" t="s">
        <v>231</v>
      </c>
      <c r="AU240" s="245" t="s">
        <v>86</v>
      </c>
      <c r="AV240" s="13" t="s">
        <v>84</v>
      </c>
      <c r="AW240" s="13" t="s">
        <v>37</v>
      </c>
      <c r="AX240" s="13" t="s">
        <v>76</v>
      </c>
      <c r="AY240" s="245" t="s">
        <v>219</v>
      </c>
    </row>
    <row r="241" s="14" customFormat="1">
      <c r="A241" s="14"/>
      <c r="B241" s="246"/>
      <c r="C241" s="247"/>
      <c r="D241" s="229" t="s">
        <v>231</v>
      </c>
      <c r="E241" s="248" t="s">
        <v>19</v>
      </c>
      <c r="F241" s="249" t="s">
        <v>720</v>
      </c>
      <c r="G241" s="247"/>
      <c r="H241" s="250">
        <v>22.75</v>
      </c>
      <c r="I241" s="251"/>
      <c r="J241" s="247"/>
      <c r="K241" s="247"/>
      <c r="L241" s="252"/>
      <c r="M241" s="253"/>
      <c r="N241" s="254"/>
      <c r="O241" s="254"/>
      <c r="P241" s="254"/>
      <c r="Q241" s="254"/>
      <c r="R241" s="254"/>
      <c r="S241" s="254"/>
      <c r="T241" s="255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56" t="s">
        <v>231</v>
      </c>
      <c r="AU241" s="256" t="s">
        <v>86</v>
      </c>
      <c r="AV241" s="14" t="s">
        <v>86</v>
      </c>
      <c r="AW241" s="14" t="s">
        <v>37</v>
      </c>
      <c r="AX241" s="14" t="s">
        <v>76</v>
      </c>
      <c r="AY241" s="256" t="s">
        <v>219</v>
      </c>
    </row>
    <row r="242" s="14" customFormat="1">
      <c r="A242" s="14"/>
      <c r="B242" s="246"/>
      <c r="C242" s="247"/>
      <c r="D242" s="229" t="s">
        <v>231</v>
      </c>
      <c r="E242" s="248" t="s">
        <v>19</v>
      </c>
      <c r="F242" s="249" t="s">
        <v>721</v>
      </c>
      <c r="G242" s="247"/>
      <c r="H242" s="250">
        <v>18</v>
      </c>
      <c r="I242" s="251"/>
      <c r="J242" s="247"/>
      <c r="K242" s="247"/>
      <c r="L242" s="252"/>
      <c r="M242" s="253"/>
      <c r="N242" s="254"/>
      <c r="O242" s="254"/>
      <c r="P242" s="254"/>
      <c r="Q242" s="254"/>
      <c r="R242" s="254"/>
      <c r="S242" s="254"/>
      <c r="T242" s="255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56" t="s">
        <v>231</v>
      </c>
      <c r="AU242" s="256" t="s">
        <v>86</v>
      </c>
      <c r="AV242" s="14" t="s">
        <v>86</v>
      </c>
      <c r="AW242" s="14" t="s">
        <v>37</v>
      </c>
      <c r="AX242" s="14" t="s">
        <v>76</v>
      </c>
      <c r="AY242" s="256" t="s">
        <v>219</v>
      </c>
    </row>
    <row r="243" s="15" customFormat="1">
      <c r="A243" s="15"/>
      <c r="B243" s="257"/>
      <c r="C243" s="258"/>
      <c r="D243" s="229" t="s">
        <v>231</v>
      </c>
      <c r="E243" s="259" t="s">
        <v>19</v>
      </c>
      <c r="F243" s="260" t="s">
        <v>236</v>
      </c>
      <c r="G243" s="258"/>
      <c r="H243" s="261">
        <v>40.75</v>
      </c>
      <c r="I243" s="262"/>
      <c r="J243" s="258"/>
      <c r="K243" s="258"/>
      <c r="L243" s="263"/>
      <c r="M243" s="264"/>
      <c r="N243" s="265"/>
      <c r="O243" s="265"/>
      <c r="P243" s="265"/>
      <c r="Q243" s="265"/>
      <c r="R243" s="265"/>
      <c r="S243" s="265"/>
      <c r="T243" s="266"/>
      <c r="U243" s="15"/>
      <c r="V243" s="15"/>
      <c r="W243" s="15"/>
      <c r="X243" s="15"/>
      <c r="Y243" s="15"/>
      <c r="Z243" s="15"/>
      <c r="AA243" s="15"/>
      <c r="AB243" s="15"/>
      <c r="AC243" s="15"/>
      <c r="AD243" s="15"/>
      <c r="AE243" s="15"/>
      <c r="AT243" s="267" t="s">
        <v>231</v>
      </c>
      <c r="AU243" s="267" t="s">
        <v>86</v>
      </c>
      <c r="AV243" s="15" t="s">
        <v>225</v>
      </c>
      <c r="AW243" s="15" t="s">
        <v>37</v>
      </c>
      <c r="AX243" s="15" t="s">
        <v>84</v>
      </c>
      <c r="AY243" s="267" t="s">
        <v>219</v>
      </c>
    </row>
    <row r="244" s="2" customFormat="1" ht="16.5" customHeight="1">
      <c r="A244" s="40"/>
      <c r="B244" s="41"/>
      <c r="C244" s="283" t="s">
        <v>457</v>
      </c>
      <c r="D244" s="283" t="s">
        <v>623</v>
      </c>
      <c r="E244" s="284" t="s">
        <v>722</v>
      </c>
      <c r="F244" s="285" t="s">
        <v>723</v>
      </c>
      <c r="G244" s="286" t="s">
        <v>158</v>
      </c>
      <c r="H244" s="287">
        <v>40.75</v>
      </c>
      <c r="I244" s="288"/>
      <c r="J244" s="289">
        <f>ROUND(I244*H244,2)</f>
        <v>0</v>
      </c>
      <c r="K244" s="285" t="s">
        <v>19</v>
      </c>
      <c r="L244" s="290"/>
      <c r="M244" s="291" t="s">
        <v>19</v>
      </c>
      <c r="N244" s="292" t="s">
        <v>47</v>
      </c>
      <c r="O244" s="86"/>
      <c r="P244" s="225">
        <f>O244*H244</f>
        <v>0</v>
      </c>
      <c r="Q244" s="225">
        <v>0.028799999999999999</v>
      </c>
      <c r="R244" s="225">
        <f>Q244*H244</f>
        <v>1.1736</v>
      </c>
      <c r="S244" s="225">
        <v>0</v>
      </c>
      <c r="T244" s="226">
        <f>S244*H244</f>
        <v>0</v>
      </c>
      <c r="U244" s="40"/>
      <c r="V244" s="40"/>
      <c r="W244" s="40"/>
      <c r="X244" s="40"/>
      <c r="Y244" s="40"/>
      <c r="Z244" s="40"/>
      <c r="AA244" s="40"/>
      <c r="AB244" s="40"/>
      <c r="AC244" s="40"/>
      <c r="AD244" s="40"/>
      <c r="AE244" s="40"/>
      <c r="AR244" s="227" t="s">
        <v>300</v>
      </c>
      <c r="AT244" s="227" t="s">
        <v>623</v>
      </c>
      <c r="AU244" s="227" t="s">
        <v>86</v>
      </c>
      <c r="AY244" s="19" t="s">
        <v>219</v>
      </c>
      <c r="BE244" s="228">
        <f>IF(N244="základní",J244,0)</f>
        <v>0</v>
      </c>
      <c r="BF244" s="228">
        <f>IF(N244="snížená",J244,0)</f>
        <v>0</v>
      </c>
      <c r="BG244" s="228">
        <f>IF(N244="zákl. přenesená",J244,0)</f>
        <v>0</v>
      </c>
      <c r="BH244" s="228">
        <f>IF(N244="sníž. přenesená",J244,0)</f>
        <v>0</v>
      </c>
      <c r="BI244" s="228">
        <f>IF(N244="nulová",J244,0)</f>
        <v>0</v>
      </c>
      <c r="BJ244" s="19" t="s">
        <v>84</v>
      </c>
      <c r="BK244" s="228">
        <f>ROUND(I244*H244,2)</f>
        <v>0</v>
      </c>
      <c r="BL244" s="19" t="s">
        <v>225</v>
      </c>
      <c r="BM244" s="227" t="s">
        <v>724</v>
      </c>
    </row>
    <row r="245" s="13" customFormat="1">
      <c r="A245" s="13"/>
      <c r="B245" s="236"/>
      <c r="C245" s="237"/>
      <c r="D245" s="229" t="s">
        <v>231</v>
      </c>
      <c r="E245" s="238" t="s">
        <v>19</v>
      </c>
      <c r="F245" s="239" t="s">
        <v>597</v>
      </c>
      <c r="G245" s="237"/>
      <c r="H245" s="238" t="s">
        <v>19</v>
      </c>
      <c r="I245" s="240"/>
      <c r="J245" s="237"/>
      <c r="K245" s="237"/>
      <c r="L245" s="241"/>
      <c r="M245" s="242"/>
      <c r="N245" s="243"/>
      <c r="O245" s="243"/>
      <c r="P245" s="243"/>
      <c r="Q245" s="243"/>
      <c r="R245" s="243"/>
      <c r="S245" s="243"/>
      <c r="T245" s="244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45" t="s">
        <v>231</v>
      </c>
      <c r="AU245" s="245" t="s">
        <v>86</v>
      </c>
      <c r="AV245" s="13" t="s">
        <v>84</v>
      </c>
      <c r="AW245" s="13" t="s">
        <v>37</v>
      </c>
      <c r="AX245" s="13" t="s">
        <v>76</v>
      </c>
      <c r="AY245" s="245" t="s">
        <v>219</v>
      </c>
    </row>
    <row r="246" s="14" customFormat="1">
      <c r="A246" s="14"/>
      <c r="B246" s="246"/>
      <c r="C246" s="247"/>
      <c r="D246" s="229" t="s">
        <v>231</v>
      </c>
      <c r="E246" s="248" t="s">
        <v>19</v>
      </c>
      <c r="F246" s="249" t="s">
        <v>720</v>
      </c>
      <c r="G246" s="247"/>
      <c r="H246" s="250">
        <v>22.75</v>
      </c>
      <c r="I246" s="251"/>
      <c r="J246" s="247"/>
      <c r="K246" s="247"/>
      <c r="L246" s="252"/>
      <c r="M246" s="253"/>
      <c r="N246" s="254"/>
      <c r="O246" s="254"/>
      <c r="P246" s="254"/>
      <c r="Q246" s="254"/>
      <c r="R246" s="254"/>
      <c r="S246" s="254"/>
      <c r="T246" s="255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56" t="s">
        <v>231</v>
      </c>
      <c r="AU246" s="256" t="s">
        <v>86</v>
      </c>
      <c r="AV246" s="14" t="s">
        <v>86</v>
      </c>
      <c r="AW246" s="14" t="s">
        <v>37</v>
      </c>
      <c r="AX246" s="14" t="s">
        <v>76</v>
      </c>
      <c r="AY246" s="256" t="s">
        <v>219</v>
      </c>
    </row>
    <row r="247" s="14" customFormat="1">
      <c r="A247" s="14"/>
      <c r="B247" s="246"/>
      <c r="C247" s="247"/>
      <c r="D247" s="229" t="s">
        <v>231</v>
      </c>
      <c r="E247" s="248" t="s">
        <v>19</v>
      </c>
      <c r="F247" s="249" t="s">
        <v>721</v>
      </c>
      <c r="G247" s="247"/>
      <c r="H247" s="250">
        <v>18</v>
      </c>
      <c r="I247" s="251"/>
      <c r="J247" s="247"/>
      <c r="K247" s="247"/>
      <c r="L247" s="252"/>
      <c r="M247" s="253"/>
      <c r="N247" s="254"/>
      <c r="O247" s="254"/>
      <c r="P247" s="254"/>
      <c r="Q247" s="254"/>
      <c r="R247" s="254"/>
      <c r="S247" s="254"/>
      <c r="T247" s="255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56" t="s">
        <v>231</v>
      </c>
      <c r="AU247" s="256" t="s">
        <v>86</v>
      </c>
      <c r="AV247" s="14" t="s">
        <v>86</v>
      </c>
      <c r="AW247" s="14" t="s">
        <v>37</v>
      </c>
      <c r="AX247" s="14" t="s">
        <v>76</v>
      </c>
      <c r="AY247" s="256" t="s">
        <v>219</v>
      </c>
    </row>
    <row r="248" s="15" customFormat="1">
      <c r="A248" s="15"/>
      <c r="B248" s="257"/>
      <c r="C248" s="258"/>
      <c r="D248" s="229" t="s">
        <v>231</v>
      </c>
      <c r="E248" s="259" t="s">
        <v>518</v>
      </c>
      <c r="F248" s="260" t="s">
        <v>236</v>
      </c>
      <c r="G248" s="258"/>
      <c r="H248" s="261">
        <v>40.75</v>
      </c>
      <c r="I248" s="262"/>
      <c r="J248" s="258"/>
      <c r="K248" s="258"/>
      <c r="L248" s="263"/>
      <c r="M248" s="264"/>
      <c r="N248" s="265"/>
      <c r="O248" s="265"/>
      <c r="P248" s="265"/>
      <c r="Q248" s="265"/>
      <c r="R248" s="265"/>
      <c r="S248" s="265"/>
      <c r="T248" s="266"/>
      <c r="U248" s="15"/>
      <c r="V248" s="15"/>
      <c r="W248" s="15"/>
      <c r="X248" s="15"/>
      <c r="Y248" s="15"/>
      <c r="Z248" s="15"/>
      <c r="AA248" s="15"/>
      <c r="AB248" s="15"/>
      <c r="AC248" s="15"/>
      <c r="AD248" s="15"/>
      <c r="AE248" s="15"/>
      <c r="AT248" s="267" t="s">
        <v>231</v>
      </c>
      <c r="AU248" s="267" t="s">
        <v>86</v>
      </c>
      <c r="AV248" s="15" t="s">
        <v>225</v>
      </c>
      <c r="AW248" s="15" t="s">
        <v>37</v>
      </c>
      <c r="AX248" s="15" t="s">
        <v>84</v>
      </c>
      <c r="AY248" s="267" t="s">
        <v>219</v>
      </c>
    </row>
    <row r="249" s="2" customFormat="1" ht="16.5" customHeight="1">
      <c r="A249" s="40"/>
      <c r="B249" s="41"/>
      <c r="C249" s="216" t="s">
        <v>464</v>
      </c>
      <c r="D249" s="216" t="s">
        <v>221</v>
      </c>
      <c r="E249" s="217" t="s">
        <v>725</v>
      </c>
      <c r="F249" s="218" t="s">
        <v>726</v>
      </c>
      <c r="G249" s="219" t="s">
        <v>158</v>
      </c>
      <c r="H249" s="220">
        <v>26.25</v>
      </c>
      <c r="I249" s="221"/>
      <c r="J249" s="222">
        <f>ROUND(I249*H249,2)</f>
        <v>0</v>
      </c>
      <c r="K249" s="218" t="s">
        <v>19</v>
      </c>
      <c r="L249" s="46"/>
      <c r="M249" s="223" t="s">
        <v>19</v>
      </c>
      <c r="N249" s="224" t="s">
        <v>47</v>
      </c>
      <c r="O249" s="86"/>
      <c r="P249" s="225">
        <f>O249*H249</f>
        <v>0</v>
      </c>
      <c r="Q249" s="225">
        <v>0.03739</v>
      </c>
      <c r="R249" s="225">
        <f>Q249*H249</f>
        <v>0.98148749999999996</v>
      </c>
      <c r="S249" s="225">
        <v>0</v>
      </c>
      <c r="T249" s="226">
        <f>S249*H249</f>
        <v>0</v>
      </c>
      <c r="U249" s="40"/>
      <c r="V249" s="40"/>
      <c r="W249" s="40"/>
      <c r="X249" s="40"/>
      <c r="Y249" s="40"/>
      <c r="Z249" s="40"/>
      <c r="AA249" s="40"/>
      <c r="AB249" s="40"/>
      <c r="AC249" s="40"/>
      <c r="AD249" s="40"/>
      <c r="AE249" s="40"/>
      <c r="AR249" s="227" t="s">
        <v>225</v>
      </c>
      <c r="AT249" s="227" t="s">
        <v>221</v>
      </c>
      <c r="AU249" s="227" t="s">
        <v>86</v>
      </c>
      <c r="AY249" s="19" t="s">
        <v>219</v>
      </c>
      <c r="BE249" s="228">
        <f>IF(N249="základní",J249,0)</f>
        <v>0</v>
      </c>
      <c r="BF249" s="228">
        <f>IF(N249="snížená",J249,0)</f>
        <v>0</v>
      </c>
      <c r="BG249" s="228">
        <f>IF(N249="zákl. přenesená",J249,0)</f>
        <v>0</v>
      </c>
      <c r="BH249" s="228">
        <f>IF(N249="sníž. přenesená",J249,0)</f>
        <v>0</v>
      </c>
      <c r="BI249" s="228">
        <f>IF(N249="nulová",J249,0)</f>
        <v>0</v>
      </c>
      <c r="BJ249" s="19" t="s">
        <v>84</v>
      </c>
      <c r="BK249" s="228">
        <f>ROUND(I249*H249,2)</f>
        <v>0</v>
      </c>
      <c r="BL249" s="19" t="s">
        <v>225</v>
      </c>
      <c r="BM249" s="227" t="s">
        <v>727</v>
      </c>
    </row>
    <row r="250" s="2" customFormat="1">
      <c r="A250" s="40"/>
      <c r="B250" s="41"/>
      <c r="C250" s="42"/>
      <c r="D250" s="229" t="s">
        <v>227</v>
      </c>
      <c r="E250" s="42"/>
      <c r="F250" s="230" t="s">
        <v>728</v>
      </c>
      <c r="G250" s="42"/>
      <c r="H250" s="42"/>
      <c r="I250" s="231"/>
      <c r="J250" s="42"/>
      <c r="K250" s="42"/>
      <c r="L250" s="46"/>
      <c r="M250" s="232"/>
      <c r="N250" s="233"/>
      <c r="O250" s="86"/>
      <c r="P250" s="86"/>
      <c r="Q250" s="86"/>
      <c r="R250" s="86"/>
      <c r="S250" s="86"/>
      <c r="T250" s="87"/>
      <c r="U250" s="40"/>
      <c r="V250" s="40"/>
      <c r="W250" s="40"/>
      <c r="X250" s="40"/>
      <c r="Y250" s="40"/>
      <c r="Z250" s="40"/>
      <c r="AA250" s="40"/>
      <c r="AB250" s="40"/>
      <c r="AC250" s="40"/>
      <c r="AD250" s="40"/>
      <c r="AE250" s="40"/>
      <c r="AT250" s="19" t="s">
        <v>227</v>
      </c>
      <c r="AU250" s="19" t="s">
        <v>86</v>
      </c>
    </row>
    <row r="251" s="2" customFormat="1">
      <c r="A251" s="40"/>
      <c r="B251" s="41"/>
      <c r="C251" s="42"/>
      <c r="D251" s="229" t="s">
        <v>275</v>
      </c>
      <c r="E251" s="42"/>
      <c r="F251" s="268" t="s">
        <v>719</v>
      </c>
      <c r="G251" s="42"/>
      <c r="H251" s="42"/>
      <c r="I251" s="231"/>
      <c r="J251" s="42"/>
      <c r="K251" s="42"/>
      <c r="L251" s="46"/>
      <c r="M251" s="232"/>
      <c r="N251" s="233"/>
      <c r="O251" s="86"/>
      <c r="P251" s="86"/>
      <c r="Q251" s="86"/>
      <c r="R251" s="86"/>
      <c r="S251" s="86"/>
      <c r="T251" s="87"/>
      <c r="U251" s="40"/>
      <c r="V251" s="40"/>
      <c r="W251" s="40"/>
      <c r="X251" s="40"/>
      <c r="Y251" s="40"/>
      <c r="Z251" s="40"/>
      <c r="AA251" s="40"/>
      <c r="AB251" s="40"/>
      <c r="AC251" s="40"/>
      <c r="AD251" s="40"/>
      <c r="AE251" s="40"/>
      <c r="AT251" s="19" t="s">
        <v>275</v>
      </c>
      <c r="AU251" s="19" t="s">
        <v>86</v>
      </c>
    </row>
    <row r="252" s="13" customFormat="1">
      <c r="A252" s="13"/>
      <c r="B252" s="236"/>
      <c r="C252" s="237"/>
      <c r="D252" s="229" t="s">
        <v>231</v>
      </c>
      <c r="E252" s="238" t="s">
        <v>19</v>
      </c>
      <c r="F252" s="239" t="s">
        <v>597</v>
      </c>
      <c r="G252" s="237"/>
      <c r="H252" s="238" t="s">
        <v>19</v>
      </c>
      <c r="I252" s="240"/>
      <c r="J252" s="237"/>
      <c r="K252" s="237"/>
      <c r="L252" s="241"/>
      <c r="M252" s="242"/>
      <c r="N252" s="243"/>
      <c r="O252" s="243"/>
      <c r="P252" s="243"/>
      <c r="Q252" s="243"/>
      <c r="R252" s="243"/>
      <c r="S252" s="243"/>
      <c r="T252" s="244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45" t="s">
        <v>231</v>
      </c>
      <c r="AU252" s="245" t="s">
        <v>86</v>
      </c>
      <c r="AV252" s="13" t="s">
        <v>84</v>
      </c>
      <c r="AW252" s="13" t="s">
        <v>37</v>
      </c>
      <c r="AX252" s="13" t="s">
        <v>76</v>
      </c>
      <c r="AY252" s="245" t="s">
        <v>219</v>
      </c>
    </row>
    <row r="253" s="14" customFormat="1">
      <c r="A253" s="14"/>
      <c r="B253" s="246"/>
      <c r="C253" s="247"/>
      <c r="D253" s="229" t="s">
        <v>231</v>
      </c>
      <c r="E253" s="248" t="s">
        <v>19</v>
      </c>
      <c r="F253" s="249" t="s">
        <v>729</v>
      </c>
      <c r="G253" s="247"/>
      <c r="H253" s="250">
        <v>26.25</v>
      </c>
      <c r="I253" s="251"/>
      <c r="J253" s="247"/>
      <c r="K253" s="247"/>
      <c r="L253" s="252"/>
      <c r="M253" s="253"/>
      <c r="N253" s="254"/>
      <c r="O253" s="254"/>
      <c r="P253" s="254"/>
      <c r="Q253" s="254"/>
      <c r="R253" s="254"/>
      <c r="S253" s="254"/>
      <c r="T253" s="255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56" t="s">
        <v>231</v>
      </c>
      <c r="AU253" s="256" t="s">
        <v>86</v>
      </c>
      <c r="AV253" s="14" t="s">
        <v>86</v>
      </c>
      <c r="AW253" s="14" t="s">
        <v>37</v>
      </c>
      <c r="AX253" s="14" t="s">
        <v>84</v>
      </c>
      <c r="AY253" s="256" t="s">
        <v>219</v>
      </c>
    </row>
    <row r="254" s="2" customFormat="1" ht="16.5" customHeight="1">
      <c r="A254" s="40"/>
      <c r="B254" s="41"/>
      <c r="C254" s="283" t="s">
        <v>473</v>
      </c>
      <c r="D254" s="283" t="s">
        <v>623</v>
      </c>
      <c r="E254" s="284" t="s">
        <v>730</v>
      </c>
      <c r="F254" s="285" t="s">
        <v>731</v>
      </c>
      <c r="G254" s="286" t="s">
        <v>158</v>
      </c>
      <c r="H254" s="287">
        <v>26.25</v>
      </c>
      <c r="I254" s="288"/>
      <c r="J254" s="289">
        <f>ROUND(I254*H254,2)</f>
        <v>0</v>
      </c>
      <c r="K254" s="285" t="s">
        <v>19</v>
      </c>
      <c r="L254" s="290"/>
      <c r="M254" s="291" t="s">
        <v>19</v>
      </c>
      <c r="N254" s="292" t="s">
        <v>47</v>
      </c>
      <c r="O254" s="86"/>
      <c r="P254" s="225">
        <f>O254*H254</f>
        <v>0</v>
      </c>
      <c r="Q254" s="225">
        <v>0.028799999999999999</v>
      </c>
      <c r="R254" s="225">
        <f>Q254*H254</f>
        <v>0.75600000000000001</v>
      </c>
      <c r="S254" s="225">
        <v>0</v>
      </c>
      <c r="T254" s="226">
        <f>S254*H254</f>
        <v>0</v>
      </c>
      <c r="U254" s="40"/>
      <c r="V254" s="40"/>
      <c r="W254" s="40"/>
      <c r="X254" s="40"/>
      <c r="Y254" s="40"/>
      <c r="Z254" s="40"/>
      <c r="AA254" s="40"/>
      <c r="AB254" s="40"/>
      <c r="AC254" s="40"/>
      <c r="AD254" s="40"/>
      <c r="AE254" s="40"/>
      <c r="AR254" s="227" t="s">
        <v>300</v>
      </c>
      <c r="AT254" s="227" t="s">
        <v>623</v>
      </c>
      <c r="AU254" s="227" t="s">
        <v>86</v>
      </c>
      <c r="AY254" s="19" t="s">
        <v>219</v>
      </c>
      <c r="BE254" s="228">
        <f>IF(N254="základní",J254,0)</f>
        <v>0</v>
      </c>
      <c r="BF254" s="228">
        <f>IF(N254="snížená",J254,0)</f>
        <v>0</v>
      </c>
      <c r="BG254" s="228">
        <f>IF(N254="zákl. přenesená",J254,0)</f>
        <v>0</v>
      </c>
      <c r="BH254" s="228">
        <f>IF(N254="sníž. přenesená",J254,0)</f>
        <v>0</v>
      </c>
      <c r="BI254" s="228">
        <f>IF(N254="nulová",J254,0)</f>
        <v>0</v>
      </c>
      <c r="BJ254" s="19" t="s">
        <v>84</v>
      </c>
      <c r="BK254" s="228">
        <f>ROUND(I254*H254,2)</f>
        <v>0</v>
      </c>
      <c r="BL254" s="19" t="s">
        <v>225</v>
      </c>
      <c r="BM254" s="227" t="s">
        <v>732</v>
      </c>
    </row>
    <row r="255" s="13" customFormat="1">
      <c r="A255" s="13"/>
      <c r="B255" s="236"/>
      <c r="C255" s="237"/>
      <c r="D255" s="229" t="s">
        <v>231</v>
      </c>
      <c r="E255" s="238" t="s">
        <v>19</v>
      </c>
      <c r="F255" s="239" t="s">
        <v>597</v>
      </c>
      <c r="G255" s="237"/>
      <c r="H255" s="238" t="s">
        <v>19</v>
      </c>
      <c r="I255" s="240"/>
      <c r="J255" s="237"/>
      <c r="K255" s="237"/>
      <c r="L255" s="241"/>
      <c r="M255" s="242"/>
      <c r="N255" s="243"/>
      <c r="O255" s="243"/>
      <c r="P255" s="243"/>
      <c r="Q255" s="243"/>
      <c r="R255" s="243"/>
      <c r="S255" s="243"/>
      <c r="T255" s="244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45" t="s">
        <v>231</v>
      </c>
      <c r="AU255" s="245" t="s">
        <v>86</v>
      </c>
      <c r="AV255" s="13" t="s">
        <v>84</v>
      </c>
      <c r="AW255" s="13" t="s">
        <v>37</v>
      </c>
      <c r="AX255" s="13" t="s">
        <v>76</v>
      </c>
      <c r="AY255" s="245" t="s">
        <v>219</v>
      </c>
    </row>
    <row r="256" s="14" customFormat="1">
      <c r="A256" s="14"/>
      <c r="B256" s="246"/>
      <c r="C256" s="247"/>
      <c r="D256" s="229" t="s">
        <v>231</v>
      </c>
      <c r="E256" s="248" t="s">
        <v>19</v>
      </c>
      <c r="F256" s="249" t="s">
        <v>729</v>
      </c>
      <c r="G256" s="247"/>
      <c r="H256" s="250">
        <v>26.25</v>
      </c>
      <c r="I256" s="251"/>
      <c r="J256" s="247"/>
      <c r="K256" s="247"/>
      <c r="L256" s="252"/>
      <c r="M256" s="253"/>
      <c r="N256" s="254"/>
      <c r="O256" s="254"/>
      <c r="P256" s="254"/>
      <c r="Q256" s="254"/>
      <c r="R256" s="254"/>
      <c r="S256" s="254"/>
      <c r="T256" s="255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56" t="s">
        <v>231</v>
      </c>
      <c r="AU256" s="256" t="s">
        <v>86</v>
      </c>
      <c r="AV256" s="14" t="s">
        <v>86</v>
      </c>
      <c r="AW256" s="14" t="s">
        <v>37</v>
      </c>
      <c r="AX256" s="14" t="s">
        <v>84</v>
      </c>
      <c r="AY256" s="256" t="s">
        <v>219</v>
      </c>
    </row>
    <row r="257" s="2" customFormat="1" ht="16.5" customHeight="1">
      <c r="A257" s="40"/>
      <c r="B257" s="41"/>
      <c r="C257" s="216" t="s">
        <v>481</v>
      </c>
      <c r="D257" s="216" t="s">
        <v>221</v>
      </c>
      <c r="E257" s="217" t="s">
        <v>733</v>
      </c>
      <c r="F257" s="218" t="s">
        <v>734</v>
      </c>
      <c r="G257" s="219" t="s">
        <v>182</v>
      </c>
      <c r="H257" s="220">
        <v>10.096</v>
      </c>
      <c r="I257" s="221"/>
      <c r="J257" s="222">
        <f>ROUND(I257*H257,2)</f>
        <v>0</v>
      </c>
      <c r="K257" s="218" t="s">
        <v>224</v>
      </c>
      <c r="L257" s="46"/>
      <c r="M257" s="223" t="s">
        <v>19</v>
      </c>
      <c r="N257" s="224" t="s">
        <v>47</v>
      </c>
      <c r="O257" s="86"/>
      <c r="P257" s="225">
        <f>O257*H257</f>
        <v>0</v>
      </c>
      <c r="Q257" s="225">
        <v>0.099510000000000001</v>
      </c>
      <c r="R257" s="225">
        <f>Q257*H257</f>
        <v>1.00465296</v>
      </c>
      <c r="S257" s="225">
        <v>0</v>
      </c>
      <c r="T257" s="226">
        <f>S257*H257</f>
        <v>0</v>
      </c>
      <c r="U257" s="40"/>
      <c r="V257" s="40"/>
      <c r="W257" s="40"/>
      <c r="X257" s="40"/>
      <c r="Y257" s="40"/>
      <c r="Z257" s="40"/>
      <c r="AA257" s="40"/>
      <c r="AB257" s="40"/>
      <c r="AC257" s="40"/>
      <c r="AD257" s="40"/>
      <c r="AE257" s="40"/>
      <c r="AR257" s="227" t="s">
        <v>225</v>
      </c>
      <c r="AT257" s="227" t="s">
        <v>221</v>
      </c>
      <c r="AU257" s="227" t="s">
        <v>86</v>
      </c>
      <c r="AY257" s="19" t="s">
        <v>219</v>
      </c>
      <c r="BE257" s="228">
        <f>IF(N257="základní",J257,0)</f>
        <v>0</v>
      </c>
      <c r="BF257" s="228">
        <f>IF(N257="snížená",J257,0)</f>
        <v>0</v>
      </c>
      <c r="BG257" s="228">
        <f>IF(N257="zákl. přenesená",J257,0)</f>
        <v>0</v>
      </c>
      <c r="BH257" s="228">
        <f>IF(N257="sníž. přenesená",J257,0)</f>
        <v>0</v>
      </c>
      <c r="BI257" s="228">
        <f>IF(N257="nulová",J257,0)</f>
        <v>0</v>
      </c>
      <c r="BJ257" s="19" t="s">
        <v>84</v>
      </c>
      <c r="BK257" s="228">
        <f>ROUND(I257*H257,2)</f>
        <v>0</v>
      </c>
      <c r="BL257" s="19" t="s">
        <v>225</v>
      </c>
      <c r="BM257" s="227" t="s">
        <v>735</v>
      </c>
    </row>
    <row r="258" s="2" customFormat="1">
      <c r="A258" s="40"/>
      <c r="B258" s="41"/>
      <c r="C258" s="42"/>
      <c r="D258" s="229" t="s">
        <v>227</v>
      </c>
      <c r="E258" s="42"/>
      <c r="F258" s="230" t="s">
        <v>736</v>
      </c>
      <c r="G258" s="42"/>
      <c r="H258" s="42"/>
      <c r="I258" s="231"/>
      <c r="J258" s="42"/>
      <c r="K258" s="42"/>
      <c r="L258" s="46"/>
      <c r="M258" s="232"/>
      <c r="N258" s="233"/>
      <c r="O258" s="86"/>
      <c r="P258" s="86"/>
      <c r="Q258" s="86"/>
      <c r="R258" s="86"/>
      <c r="S258" s="86"/>
      <c r="T258" s="87"/>
      <c r="U258" s="40"/>
      <c r="V258" s="40"/>
      <c r="W258" s="40"/>
      <c r="X258" s="40"/>
      <c r="Y258" s="40"/>
      <c r="Z258" s="40"/>
      <c r="AA258" s="40"/>
      <c r="AB258" s="40"/>
      <c r="AC258" s="40"/>
      <c r="AD258" s="40"/>
      <c r="AE258" s="40"/>
      <c r="AT258" s="19" t="s">
        <v>227</v>
      </c>
      <c r="AU258" s="19" t="s">
        <v>86</v>
      </c>
    </row>
    <row r="259" s="2" customFormat="1">
      <c r="A259" s="40"/>
      <c r="B259" s="41"/>
      <c r="C259" s="42"/>
      <c r="D259" s="234" t="s">
        <v>229</v>
      </c>
      <c r="E259" s="42"/>
      <c r="F259" s="235" t="s">
        <v>737</v>
      </c>
      <c r="G259" s="42"/>
      <c r="H259" s="42"/>
      <c r="I259" s="231"/>
      <c r="J259" s="42"/>
      <c r="K259" s="42"/>
      <c r="L259" s="46"/>
      <c r="M259" s="232"/>
      <c r="N259" s="233"/>
      <c r="O259" s="86"/>
      <c r="P259" s="86"/>
      <c r="Q259" s="86"/>
      <c r="R259" s="86"/>
      <c r="S259" s="86"/>
      <c r="T259" s="87"/>
      <c r="U259" s="40"/>
      <c r="V259" s="40"/>
      <c r="W259" s="40"/>
      <c r="X259" s="40"/>
      <c r="Y259" s="40"/>
      <c r="Z259" s="40"/>
      <c r="AA259" s="40"/>
      <c r="AB259" s="40"/>
      <c r="AC259" s="40"/>
      <c r="AD259" s="40"/>
      <c r="AE259" s="40"/>
      <c r="AT259" s="19" t="s">
        <v>229</v>
      </c>
      <c r="AU259" s="19" t="s">
        <v>86</v>
      </c>
    </row>
    <row r="260" s="13" customFormat="1">
      <c r="A260" s="13"/>
      <c r="B260" s="236"/>
      <c r="C260" s="237"/>
      <c r="D260" s="229" t="s">
        <v>231</v>
      </c>
      <c r="E260" s="238" t="s">
        <v>19</v>
      </c>
      <c r="F260" s="239" t="s">
        <v>738</v>
      </c>
      <c r="G260" s="237"/>
      <c r="H260" s="238" t="s">
        <v>19</v>
      </c>
      <c r="I260" s="240"/>
      <c r="J260" s="237"/>
      <c r="K260" s="237"/>
      <c r="L260" s="241"/>
      <c r="M260" s="242"/>
      <c r="N260" s="243"/>
      <c r="O260" s="243"/>
      <c r="P260" s="243"/>
      <c r="Q260" s="243"/>
      <c r="R260" s="243"/>
      <c r="S260" s="243"/>
      <c r="T260" s="244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45" t="s">
        <v>231</v>
      </c>
      <c r="AU260" s="245" t="s">
        <v>86</v>
      </c>
      <c r="AV260" s="13" t="s">
        <v>84</v>
      </c>
      <c r="AW260" s="13" t="s">
        <v>37</v>
      </c>
      <c r="AX260" s="13" t="s">
        <v>76</v>
      </c>
      <c r="AY260" s="245" t="s">
        <v>219</v>
      </c>
    </row>
    <row r="261" s="14" customFormat="1">
      <c r="A261" s="14"/>
      <c r="B261" s="246"/>
      <c r="C261" s="247"/>
      <c r="D261" s="229" t="s">
        <v>231</v>
      </c>
      <c r="E261" s="248" t="s">
        <v>19</v>
      </c>
      <c r="F261" s="249" t="s">
        <v>544</v>
      </c>
      <c r="G261" s="247"/>
      <c r="H261" s="250">
        <v>7.4450000000000003</v>
      </c>
      <c r="I261" s="251"/>
      <c r="J261" s="247"/>
      <c r="K261" s="247"/>
      <c r="L261" s="252"/>
      <c r="M261" s="253"/>
      <c r="N261" s="254"/>
      <c r="O261" s="254"/>
      <c r="P261" s="254"/>
      <c r="Q261" s="254"/>
      <c r="R261" s="254"/>
      <c r="S261" s="254"/>
      <c r="T261" s="255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256" t="s">
        <v>231</v>
      </c>
      <c r="AU261" s="256" t="s">
        <v>86</v>
      </c>
      <c r="AV261" s="14" t="s">
        <v>86</v>
      </c>
      <c r="AW261" s="14" t="s">
        <v>37</v>
      </c>
      <c r="AX261" s="14" t="s">
        <v>76</v>
      </c>
      <c r="AY261" s="256" t="s">
        <v>219</v>
      </c>
    </row>
    <row r="262" s="14" customFormat="1">
      <c r="A262" s="14"/>
      <c r="B262" s="246"/>
      <c r="C262" s="247"/>
      <c r="D262" s="229" t="s">
        <v>231</v>
      </c>
      <c r="E262" s="248" t="s">
        <v>19</v>
      </c>
      <c r="F262" s="249" t="s">
        <v>525</v>
      </c>
      <c r="G262" s="247"/>
      <c r="H262" s="250">
        <v>2.6509999999999998</v>
      </c>
      <c r="I262" s="251"/>
      <c r="J262" s="247"/>
      <c r="K262" s="247"/>
      <c r="L262" s="252"/>
      <c r="M262" s="253"/>
      <c r="N262" s="254"/>
      <c r="O262" s="254"/>
      <c r="P262" s="254"/>
      <c r="Q262" s="254"/>
      <c r="R262" s="254"/>
      <c r="S262" s="254"/>
      <c r="T262" s="255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T262" s="256" t="s">
        <v>231</v>
      </c>
      <c r="AU262" s="256" t="s">
        <v>86</v>
      </c>
      <c r="AV262" s="14" t="s">
        <v>86</v>
      </c>
      <c r="AW262" s="14" t="s">
        <v>37</v>
      </c>
      <c r="AX262" s="14" t="s">
        <v>76</v>
      </c>
      <c r="AY262" s="256" t="s">
        <v>219</v>
      </c>
    </row>
    <row r="263" s="15" customFormat="1">
      <c r="A263" s="15"/>
      <c r="B263" s="257"/>
      <c r="C263" s="258"/>
      <c r="D263" s="229" t="s">
        <v>231</v>
      </c>
      <c r="E263" s="259" t="s">
        <v>19</v>
      </c>
      <c r="F263" s="260" t="s">
        <v>236</v>
      </c>
      <c r="G263" s="258"/>
      <c r="H263" s="261">
        <v>10.096</v>
      </c>
      <c r="I263" s="262"/>
      <c r="J263" s="258"/>
      <c r="K263" s="258"/>
      <c r="L263" s="263"/>
      <c r="M263" s="264"/>
      <c r="N263" s="265"/>
      <c r="O263" s="265"/>
      <c r="P263" s="265"/>
      <c r="Q263" s="265"/>
      <c r="R263" s="265"/>
      <c r="S263" s="265"/>
      <c r="T263" s="266"/>
      <c r="U263" s="15"/>
      <c r="V263" s="15"/>
      <c r="W263" s="15"/>
      <c r="X263" s="15"/>
      <c r="Y263" s="15"/>
      <c r="Z263" s="15"/>
      <c r="AA263" s="15"/>
      <c r="AB263" s="15"/>
      <c r="AC263" s="15"/>
      <c r="AD263" s="15"/>
      <c r="AE263" s="15"/>
      <c r="AT263" s="267" t="s">
        <v>231</v>
      </c>
      <c r="AU263" s="267" t="s">
        <v>86</v>
      </c>
      <c r="AV263" s="15" t="s">
        <v>225</v>
      </c>
      <c r="AW263" s="15" t="s">
        <v>37</v>
      </c>
      <c r="AX263" s="15" t="s">
        <v>84</v>
      </c>
      <c r="AY263" s="267" t="s">
        <v>219</v>
      </c>
    </row>
    <row r="264" s="2" customFormat="1" ht="16.5" customHeight="1">
      <c r="A264" s="40"/>
      <c r="B264" s="41"/>
      <c r="C264" s="283" t="s">
        <v>487</v>
      </c>
      <c r="D264" s="283" t="s">
        <v>623</v>
      </c>
      <c r="E264" s="284" t="s">
        <v>739</v>
      </c>
      <c r="F264" s="285" t="s">
        <v>740</v>
      </c>
      <c r="G264" s="286" t="s">
        <v>182</v>
      </c>
      <c r="H264" s="287">
        <v>7.4450000000000003</v>
      </c>
      <c r="I264" s="288"/>
      <c r="J264" s="289">
        <f>ROUND(I264*H264,2)</f>
        <v>0</v>
      </c>
      <c r="K264" s="285" t="s">
        <v>19</v>
      </c>
      <c r="L264" s="290"/>
      <c r="M264" s="291" t="s">
        <v>19</v>
      </c>
      <c r="N264" s="292" t="s">
        <v>47</v>
      </c>
      <c r="O264" s="86"/>
      <c r="P264" s="225">
        <f>O264*H264</f>
        <v>0</v>
      </c>
      <c r="Q264" s="225">
        <v>1</v>
      </c>
      <c r="R264" s="225">
        <f>Q264*H264</f>
        <v>7.4450000000000003</v>
      </c>
      <c r="S264" s="225">
        <v>0</v>
      </c>
      <c r="T264" s="226">
        <f>S264*H264</f>
        <v>0</v>
      </c>
      <c r="U264" s="40"/>
      <c r="V264" s="40"/>
      <c r="W264" s="40"/>
      <c r="X264" s="40"/>
      <c r="Y264" s="40"/>
      <c r="Z264" s="40"/>
      <c r="AA264" s="40"/>
      <c r="AB264" s="40"/>
      <c r="AC264" s="40"/>
      <c r="AD264" s="40"/>
      <c r="AE264" s="40"/>
      <c r="AR264" s="227" t="s">
        <v>300</v>
      </c>
      <c r="AT264" s="227" t="s">
        <v>623</v>
      </c>
      <c r="AU264" s="227" t="s">
        <v>86</v>
      </c>
      <c r="AY264" s="19" t="s">
        <v>219</v>
      </c>
      <c r="BE264" s="228">
        <f>IF(N264="základní",J264,0)</f>
        <v>0</v>
      </c>
      <c r="BF264" s="228">
        <f>IF(N264="snížená",J264,0)</f>
        <v>0</v>
      </c>
      <c r="BG264" s="228">
        <f>IF(N264="zákl. přenesená",J264,0)</f>
        <v>0</v>
      </c>
      <c r="BH264" s="228">
        <f>IF(N264="sníž. přenesená",J264,0)</f>
        <v>0</v>
      </c>
      <c r="BI264" s="228">
        <f>IF(N264="nulová",J264,0)</f>
        <v>0</v>
      </c>
      <c r="BJ264" s="19" t="s">
        <v>84</v>
      </c>
      <c r="BK264" s="228">
        <f>ROUND(I264*H264,2)</f>
        <v>0</v>
      </c>
      <c r="BL264" s="19" t="s">
        <v>225</v>
      </c>
      <c r="BM264" s="227" t="s">
        <v>741</v>
      </c>
    </row>
    <row r="265" s="2" customFormat="1">
      <c r="A265" s="40"/>
      <c r="B265" s="41"/>
      <c r="C265" s="42"/>
      <c r="D265" s="229" t="s">
        <v>227</v>
      </c>
      <c r="E265" s="42"/>
      <c r="F265" s="230" t="s">
        <v>742</v>
      </c>
      <c r="G265" s="42"/>
      <c r="H265" s="42"/>
      <c r="I265" s="231"/>
      <c r="J265" s="42"/>
      <c r="K265" s="42"/>
      <c r="L265" s="46"/>
      <c r="M265" s="232"/>
      <c r="N265" s="233"/>
      <c r="O265" s="86"/>
      <c r="P265" s="86"/>
      <c r="Q265" s="86"/>
      <c r="R265" s="86"/>
      <c r="S265" s="86"/>
      <c r="T265" s="87"/>
      <c r="U265" s="40"/>
      <c r="V265" s="40"/>
      <c r="W265" s="40"/>
      <c r="X265" s="40"/>
      <c r="Y265" s="40"/>
      <c r="Z265" s="40"/>
      <c r="AA265" s="40"/>
      <c r="AB265" s="40"/>
      <c r="AC265" s="40"/>
      <c r="AD265" s="40"/>
      <c r="AE265" s="40"/>
      <c r="AT265" s="19" t="s">
        <v>227</v>
      </c>
      <c r="AU265" s="19" t="s">
        <v>86</v>
      </c>
    </row>
    <row r="266" s="13" customFormat="1">
      <c r="A266" s="13"/>
      <c r="B266" s="236"/>
      <c r="C266" s="237"/>
      <c r="D266" s="229" t="s">
        <v>231</v>
      </c>
      <c r="E266" s="238" t="s">
        <v>19</v>
      </c>
      <c r="F266" s="239" t="s">
        <v>578</v>
      </c>
      <c r="G266" s="237"/>
      <c r="H266" s="238" t="s">
        <v>19</v>
      </c>
      <c r="I266" s="240"/>
      <c r="J266" s="237"/>
      <c r="K266" s="237"/>
      <c r="L266" s="241"/>
      <c r="M266" s="242"/>
      <c r="N266" s="243"/>
      <c r="O266" s="243"/>
      <c r="P266" s="243"/>
      <c r="Q266" s="243"/>
      <c r="R266" s="243"/>
      <c r="S266" s="243"/>
      <c r="T266" s="244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45" t="s">
        <v>231</v>
      </c>
      <c r="AU266" s="245" t="s">
        <v>86</v>
      </c>
      <c r="AV266" s="13" t="s">
        <v>84</v>
      </c>
      <c r="AW266" s="13" t="s">
        <v>37</v>
      </c>
      <c r="AX266" s="13" t="s">
        <v>76</v>
      </c>
      <c r="AY266" s="245" t="s">
        <v>219</v>
      </c>
    </row>
    <row r="267" s="13" customFormat="1">
      <c r="A267" s="13"/>
      <c r="B267" s="236"/>
      <c r="C267" s="237"/>
      <c r="D267" s="229" t="s">
        <v>231</v>
      </c>
      <c r="E267" s="238" t="s">
        <v>19</v>
      </c>
      <c r="F267" s="239" t="s">
        <v>743</v>
      </c>
      <c r="G267" s="237"/>
      <c r="H267" s="238" t="s">
        <v>19</v>
      </c>
      <c r="I267" s="240"/>
      <c r="J267" s="237"/>
      <c r="K267" s="237"/>
      <c r="L267" s="241"/>
      <c r="M267" s="242"/>
      <c r="N267" s="243"/>
      <c r="O267" s="243"/>
      <c r="P267" s="243"/>
      <c r="Q267" s="243"/>
      <c r="R267" s="243"/>
      <c r="S267" s="243"/>
      <c r="T267" s="244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45" t="s">
        <v>231</v>
      </c>
      <c r="AU267" s="245" t="s">
        <v>86</v>
      </c>
      <c r="AV267" s="13" t="s">
        <v>84</v>
      </c>
      <c r="AW267" s="13" t="s">
        <v>37</v>
      </c>
      <c r="AX267" s="13" t="s">
        <v>76</v>
      </c>
      <c r="AY267" s="245" t="s">
        <v>219</v>
      </c>
    </row>
    <row r="268" s="14" customFormat="1">
      <c r="A268" s="14"/>
      <c r="B268" s="246"/>
      <c r="C268" s="247"/>
      <c r="D268" s="229" t="s">
        <v>231</v>
      </c>
      <c r="E268" s="248" t="s">
        <v>19</v>
      </c>
      <c r="F268" s="249" t="s">
        <v>744</v>
      </c>
      <c r="G268" s="247"/>
      <c r="H268" s="250">
        <v>2.7429999999999999</v>
      </c>
      <c r="I268" s="251"/>
      <c r="J268" s="247"/>
      <c r="K268" s="247"/>
      <c r="L268" s="252"/>
      <c r="M268" s="253"/>
      <c r="N268" s="254"/>
      <c r="O268" s="254"/>
      <c r="P268" s="254"/>
      <c r="Q268" s="254"/>
      <c r="R268" s="254"/>
      <c r="S268" s="254"/>
      <c r="T268" s="255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256" t="s">
        <v>231</v>
      </c>
      <c r="AU268" s="256" t="s">
        <v>86</v>
      </c>
      <c r="AV268" s="14" t="s">
        <v>86</v>
      </c>
      <c r="AW268" s="14" t="s">
        <v>37</v>
      </c>
      <c r="AX268" s="14" t="s">
        <v>76</v>
      </c>
      <c r="AY268" s="256" t="s">
        <v>219</v>
      </c>
    </row>
    <row r="269" s="14" customFormat="1">
      <c r="A269" s="14"/>
      <c r="B269" s="246"/>
      <c r="C269" s="247"/>
      <c r="D269" s="229" t="s">
        <v>231</v>
      </c>
      <c r="E269" s="248" t="s">
        <v>19</v>
      </c>
      <c r="F269" s="249" t="s">
        <v>745</v>
      </c>
      <c r="G269" s="247"/>
      <c r="H269" s="250">
        <v>2.8250000000000002</v>
      </c>
      <c r="I269" s="251"/>
      <c r="J269" s="247"/>
      <c r="K269" s="247"/>
      <c r="L269" s="252"/>
      <c r="M269" s="253"/>
      <c r="N269" s="254"/>
      <c r="O269" s="254"/>
      <c r="P269" s="254"/>
      <c r="Q269" s="254"/>
      <c r="R269" s="254"/>
      <c r="S269" s="254"/>
      <c r="T269" s="255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256" t="s">
        <v>231</v>
      </c>
      <c r="AU269" s="256" t="s">
        <v>86</v>
      </c>
      <c r="AV269" s="14" t="s">
        <v>86</v>
      </c>
      <c r="AW269" s="14" t="s">
        <v>37</v>
      </c>
      <c r="AX269" s="14" t="s">
        <v>76</v>
      </c>
      <c r="AY269" s="256" t="s">
        <v>219</v>
      </c>
    </row>
    <row r="270" s="14" customFormat="1">
      <c r="A270" s="14"/>
      <c r="B270" s="246"/>
      <c r="C270" s="247"/>
      <c r="D270" s="229" t="s">
        <v>231</v>
      </c>
      <c r="E270" s="248" t="s">
        <v>19</v>
      </c>
      <c r="F270" s="249" t="s">
        <v>746</v>
      </c>
      <c r="G270" s="247"/>
      <c r="H270" s="250">
        <v>0.45400000000000001</v>
      </c>
      <c r="I270" s="251"/>
      <c r="J270" s="247"/>
      <c r="K270" s="247"/>
      <c r="L270" s="252"/>
      <c r="M270" s="253"/>
      <c r="N270" s="254"/>
      <c r="O270" s="254"/>
      <c r="P270" s="254"/>
      <c r="Q270" s="254"/>
      <c r="R270" s="254"/>
      <c r="S270" s="254"/>
      <c r="T270" s="255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T270" s="256" t="s">
        <v>231</v>
      </c>
      <c r="AU270" s="256" t="s">
        <v>86</v>
      </c>
      <c r="AV270" s="14" t="s">
        <v>86</v>
      </c>
      <c r="AW270" s="14" t="s">
        <v>37</v>
      </c>
      <c r="AX270" s="14" t="s">
        <v>76</v>
      </c>
      <c r="AY270" s="256" t="s">
        <v>219</v>
      </c>
    </row>
    <row r="271" s="13" customFormat="1">
      <c r="A271" s="13"/>
      <c r="B271" s="236"/>
      <c r="C271" s="237"/>
      <c r="D271" s="229" t="s">
        <v>231</v>
      </c>
      <c r="E271" s="238" t="s">
        <v>19</v>
      </c>
      <c r="F271" s="239" t="s">
        <v>747</v>
      </c>
      <c r="G271" s="237"/>
      <c r="H271" s="238" t="s">
        <v>19</v>
      </c>
      <c r="I271" s="240"/>
      <c r="J271" s="237"/>
      <c r="K271" s="237"/>
      <c r="L271" s="241"/>
      <c r="M271" s="242"/>
      <c r="N271" s="243"/>
      <c r="O271" s="243"/>
      <c r="P271" s="243"/>
      <c r="Q271" s="243"/>
      <c r="R271" s="243"/>
      <c r="S271" s="243"/>
      <c r="T271" s="244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45" t="s">
        <v>231</v>
      </c>
      <c r="AU271" s="245" t="s">
        <v>86</v>
      </c>
      <c r="AV271" s="13" t="s">
        <v>84</v>
      </c>
      <c r="AW271" s="13" t="s">
        <v>37</v>
      </c>
      <c r="AX271" s="13" t="s">
        <v>76</v>
      </c>
      <c r="AY271" s="245" t="s">
        <v>219</v>
      </c>
    </row>
    <row r="272" s="14" customFormat="1">
      <c r="A272" s="14"/>
      <c r="B272" s="246"/>
      <c r="C272" s="247"/>
      <c r="D272" s="229" t="s">
        <v>231</v>
      </c>
      <c r="E272" s="248" t="s">
        <v>19</v>
      </c>
      <c r="F272" s="249" t="s">
        <v>748</v>
      </c>
      <c r="G272" s="247"/>
      <c r="H272" s="250">
        <v>1.423</v>
      </c>
      <c r="I272" s="251"/>
      <c r="J272" s="247"/>
      <c r="K272" s="247"/>
      <c r="L272" s="252"/>
      <c r="M272" s="253"/>
      <c r="N272" s="254"/>
      <c r="O272" s="254"/>
      <c r="P272" s="254"/>
      <c r="Q272" s="254"/>
      <c r="R272" s="254"/>
      <c r="S272" s="254"/>
      <c r="T272" s="255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256" t="s">
        <v>231</v>
      </c>
      <c r="AU272" s="256" t="s">
        <v>86</v>
      </c>
      <c r="AV272" s="14" t="s">
        <v>86</v>
      </c>
      <c r="AW272" s="14" t="s">
        <v>37</v>
      </c>
      <c r="AX272" s="14" t="s">
        <v>76</v>
      </c>
      <c r="AY272" s="256" t="s">
        <v>219</v>
      </c>
    </row>
    <row r="273" s="15" customFormat="1">
      <c r="A273" s="15"/>
      <c r="B273" s="257"/>
      <c r="C273" s="258"/>
      <c r="D273" s="229" t="s">
        <v>231</v>
      </c>
      <c r="E273" s="259" t="s">
        <v>544</v>
      </c>
      <c r="F273" s="260" t="s">
        <v>236</v>
      </c>
      <c r="G273" s="258"/>
      <c r="H273" s="261">
        <v>7.4450000000000003</v>
      </c>
      <c r="I273" s="262"/>
      <c r="J273" s="258"/>
      <c r="K273" s="258"/>
      <c r="L273" s="263"/>
      <c r="M273" s="264"/>
      <c r="N273" s="265"/>
      <c r="O273" s="265"/>
      <c r="P273" s="265"/>
      <c r="Q273" s="265"/>
      <c r="R273" s="265"/>
      <c r="S273" s="265"/>
      <c r="T273" s="266"/>
      <c r="U273" s="15"/>
      <c r="V273" s="15"/>
      <c r="W273" s="15"/>
      <c r="X273" s="15"/>
      <c r="Y273" s="15"/>
      <c r="Z273" s="15"/>
      <c r="AA273" s="15"/>
      <c r="AB273" s="15"/>
      <c r="AC273" s="15"/>
      <c r="AD273" s="15"/>
      <c r="AE273" s="15"/>
      <c r="AT273" s="267" t="s">
        <v>231</v>
      </c>
      <c r="AU273" s="267" t="s">
        <v>86</v>
      </c>
      <c r="AV273" s="15" t="s">
        <v>225</v>
      </c>
      <c r="AW273" s="15" t="s">
        <v>37</v>
      </c>
      <c r="AX273" s="15" t="s">
        <v>84</v>
      </c>
      <c r="AY273" s="267" t="s">
        <v>219</v>
      </c>
    </row>
    <row r="274" s="2" customFormat="1" ht="16.5" customHeight="1">
      <c r="A274" s="40"/>
      <c r="B274" s="41"/>
      <c r="C274" s="283" t="s">
        <v>493</v>
      </c>
      <c r="D274" s="283" t="s">
        <v>623</v>
      </c>
      <c r="E274" s="284" t="s">
        <v>749</v>
      </c>
      <c r="F274" s="285" t="s">
        <v>750</v>
      </c>
      <c r="G274" s="286" t="s">
        <v>182</v>
      </c>
      <c r="H274" s="287">
        <v>2.6509999999999998</v>
      </c>
      <c r="I274" s="288"/>
      <c r="J274" s="289">
        <f>ROUND(I274*H274,2)</f>
        <v>0</v>
      </c>
      <c r="K274" s="285" t="s">
        <v>19</v>
      </c>
      <c r="L274" s="290"/>
      <c r="M274" s="291" t="s">
        <v>19</v>
      </c>
      <c r="N274" s="292" t="s">
        <v>47</v>
      </c>
      <c r="O274" s="86"/>
      <c r="P274" s="225">
        <f>O274*H274</f>
        <v>0</v>
      </c>
      <c r="Q274" s="225">
        <v>1</v>
      </c>
      <c r="R274" s="225">
        <f>Q274*H274</f>
        <v>2.6509999999999998</v>
      </c>
      <c r="S274" s="225">
        <v>0</v>
      </c>
      <c r="T274" s="226">
        <f>S274*H274</f>
        <v>0</v>
      </c>
      <c r="U274" s="40"/>
      <c r="V274" s="40"/>
      <c r="W274" s="40"/>
      <c r="X274" s="40"/>
      <c r="Y274" s="40"/>
      <c r="Z274" s="40"/>
      <c r="AA274" s="40"/>
      <c r="AB274" s="40"/>
      <c r="AC274" s="40"/>
      <c r="AD274" s="40"/>
      <c r="AE274" s="40"/>
      <c r="AR274" s="227" t="s">
        <v>300</v>
      </c>
      <c r="AT274" s="227" t="s">
        <v>623</v>
      </c>
      <c r="AU274" s="227" t="s">
        <v>86</v>
      </c>
      <c r="AY274" s="19" t="s">
        <v>219</v>
      </c>
      <c r="BE274" s="228">
        <f>IF(N274="základní",J274,0)</f>
        <v>0</v>
      </c>
      <c r="BF274" s="228">
        <f>IF(N274="snížená",J274,0)</f>
        <v>0</v>
      </c>
      <c r="BG274" s="228">
        <f>IF(N274="zákl. přenesená",J274,0)</f>
        <v>0</v>
      </c>
      <c r="BH274" s="228">
        <f>IF(N274="sníž. přenesená",J274,0)</f>
        <v>0</v>
      </c>
      <c r="BI274" s="228">
        <f>IF(N274="nulová",J274,0)</f>
        <v>0</v>
      </c>
      <c r="BJ274" s="19" t="s">
        <v>84</v>
      </c>
      <c r="BK274" s="228">
        <f>ROUND(I274*H274,2)</f>
        <v>0</v>
      </c>
      <c r="BL274" s="19" t="s">
        <v>225</v>
      </c>
      <c r="BM274" s="227" t="s">
        <v>751</v>
      </c>
    </row>
    <row r="275" s="2" customFormat="1">
      <c r="A275" s="40"/>
      <c r="B275" s="41"/>
      <c r="C275" s="42"/>
      <c r="D275" s="229" t="s">
        <v>227</v>
      </c>
      <c r="E275" s="42"/>
      <c r="F275" s="230" t="s">
        <v>752</v>
      </c>
      <c r="G275" s="42"/>
      <c r="H275" s="42"/>
      <c r="I275" s="231"/>
      <c r="J275" s="42"/>
      <c r="K275" s="42"/>
      <c r="L275" s="46"/>
      <c r="M275" s="232"/>
      <c r="N275" s="233"/>
      <c r="O275" s="86"/>
      <c r="P275" s="86"/>
      <c r="Q275" s="86"/>
      <c r="R275" s="86"/>
      <c r="S275" s="86"/>
      <c r="T275" s="87"/>
      <c r="U275" s="40"/>
      <c r="V275" s="40"/>
      <c r="W275" s="40"/>
      <c r="X275" s="40"/>
      <c r="Y275" s="40"/>
      <c r="Z275" s="40"/>
      <c r="AA275" s="40"/>
      <c r="AB275" s="40"/>
      <c r="AC275" s="40"/>
      <c r="AD275" s="40"/>
      <c r="AE275" s="40"/>
      <c r="AT275" s="19" t="s">
        <v>227</v>
      </c>
      <c r="AU275" s="19" t="s">
        <v>86</v>
      </c>
    </row>
    <row r="276" s="14" customFormat="1">
      <c r="A276" s="14"/>
      <c r="B276" s="246"/>
      <c r="C276" s="247"/>
      <c r="D276" s="229" t="s">
        <v>231</v>
      </c>
      <c r="E276" s="248" t="s">
        <v>525</v>
      </c>
      <c r="F276" s="249" t="s">
        <v>753</v>
      </c>
      <c r="G276" s="247"/>
      <c r="H276" s="250">
        <v>2.6509999999999998</v>
      </c>
      <c r="I276" s="251"/>
      <c r="J276" s="247"/>
      <c r="K276" s="247"/>
      <c r="L276" s="252"/>
      <c r="M276" s="253"/>
      <c r="N276" s="254"/>
      <c r="O276" s="254"/>
      <c r="P276" s="254"/>
      <c r="Q276" s="254"/>
      <c r="R276" s="254"/>
      <c r="S276" s="254"/>
      <c r="T276" s="255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T276" s="256" t="s">
        <v>231</v>
      </c>
      <c r="AU276" s="256" t="s">
        <v>86</v>
      </c>
      <c r="AV276" s="14" t="s">
        <v>86</v>
      </c>
      <c r="AW276" s="14" t="s">
        <v>37</v>
      </c>
      <c r="AX276" s="14" t="s">
        <v>84</v>
      </c>
      <c r="AY276" s="256" t="s">
        <v>219</v>
      </c>
    </row>
    <row r="277" s="2" customFormat="1" ht="16.5" customHeight="1">
      <c r="A277" s="40"/>
      <c r="B277" s="41"/>
      <c r="C277" s="216" t="s">
        <v>503</v>
      </c>
      <c r="D277" s="216" t="s">
        <v>221</v>
      </c>
      <c r="E277" s="217" t="s">
        <v>754</v>
      </c>
      <c r="F277" s="218" t="s">
        <v>755</v>
      </c>
      <c r="G277" s="219" t="s">
        <v>182</v>
      </c>
      <c r="H277" s="220">
        <v>10.096</v>
      </c>
      <c r="I277" s="221"/>
      <c r="J277" s="222">
        <f>ROUND(I277*H277,2)</f>
        <v>0</v>
      </c>
      <c r="K277" s="218" t="s">
        <v>224</v>
      </c>
      <c r="L277" s="46"/>
      <c r="M277" s="223" t="s">
        <v>19</v>
      </c>
      <c r="N277" s="224" t="s">
        <v>47</v>
      </c>
      <c r="O277" s="86"/>
      <c r="P277" s="225">
        <f>O277*H277</f>
        <v>0</v>
      </c>
      <c r="Q277" s="225">
        <v>0</v>
      </c>
      <c r="R277" s="225">
        <f>Q277*H277</f>
        <v>0</v>
      </c>
      <c r="S277" s="225">
        <v>0</v>
      </c>
      <c r="T277" s="226">
        <f>S277*H277</f>
        <v>0</v>
      </c>
      <c r="U277" s="40"/>
      <c r="V277" s="40"/>
      <c r="W277" s="40"/>
      <c r="X277" s="40"/>
      <c r="Y277" s="40"/>
      <c r="Z277" s="40"/>
      <c r="AA277" s="40"/>
      <c r="AB277" s="40"/>
      <c r="AC277" s="40"/>
      <c r="AD277" s="40"/>
      <c r="AE277" s="40"/>
      <c r="AR277" s="227" t="s">
        <v>225</v>
      </c>
      <c r="AT277" s="227" t="s">
        <v>221</v>
      </c>
      <c r="AU277" s="227" t="s">
        <v>86</v>
      </c>
      <c r="AY277" s="19" t="s">
        <v>219</v>
      </c>
      <c r="BE277" s="228">
        <f>IF(N277="základní",J277,0)</f>
        <v>0</v>
      </c>
      <c r="BF277" s="228">
        <f>IF(N277="snížená",J277,0)</f>
        <v>0</v>
      </c>
      <c r="BG277" s="228">
        <f>IF(N277="zákl. přenesená",J277,0)</f>
        <v>0</v>
      </c>
      <c r="BH277" s="228">
        <f>IF(N277="sníž. přenesená",J277,0)</f>
        <v>0</v>
      </c>
      <c r="BI277" s="228">
        <f>IF(N277="nulová",J277,0)</f>
        <v>0</v>
      </c>
      <c r="BJ277" s="19" t="s">
        <v>84</v>
      </c>
      <c r="BK277" s="228">
        <f>ROUND(I277*H277,2)</f>
        <v>0</v>
      </c>
      <c r="BL277" s="19" t="s">
        <v>225</v>
      </c>
      <c r="BM277" s="227" t="s">
        <v>756</v>
      </c>
    </row>
    <row r="278" s="2" customFormat="1">
      <c r="A278" s="40"/>
      <c r="B278" s="41"/>
      <c r="C278" s="42"/>
      <c r="D278" s="229" t="s">
        <v>227</v>
      </c>
      <c r="E278" s="42"/>
      <c r="F278" s="230" t="s">
        <v>757</v>
      </c>
      <c r="G278" s="42"/>
      <c r="H278" s="42"/>
      <c r="I278" s="231"/>
      <c r="J278" s="42"/>
      <c r="K278" s="42"/>
      <c r="L278" s="46"/>
      <c r="M278" s="232"/>
      <c r="N278" s="233"/>
      <c r="O278" s="86"/>
      <c r="P278" s="86"/>
      <c r="Q278" s="86"/>
      <c r="R278" s="86"/>
      <c r="S278" s="86"/>
      <c r="T278" s="87"/>
      <c r="U278" s="40"/>
      <c r="V278" s="40"/>
      <c r="W278" s="40"/>
      <c r="X278" s="40"/>
      <c r="Y278" s="40"/>
      <c r="Z278" s="40"/>
      <c r="AA278" s="40"/>
      <c r="AB278" s="40"/>
      <c r="AC278" s="40"/>
      <c r="AD278" s="40"/>
      <c r="AE278" s="40"/>
      <c r="AT278" s="19" t="s">
        <v>227</v>
      </c>
      <c r="AU278" s="19" t="s">
        <v>86</v>
      </c>
    </row>
    <row r="279" s="2" customFormat="1">
      <c r="A279" s="40"/>
      <c r="B279" s="41"/>
      <c r="C279" s="42"/>
      <c r="D279" s="234" t="s">
        <v>229</v>
      </c>
      <c r="E279" s="42"/>
      <c r="F279" s="235" t="s">
        <v>758</v>
      </c>
      <c r="G279" s="42"/>
      <c r="H279" s="42"/>
      <c r="I279" s="231"/>
      <c r="J279" s="42"/>
      <c r="K279" s="42"/>
      <c r="L279" s="46"/>
      <c r="M279" s="232"/>
      <c r="N279" s="233"/>
      <c r="O279" s="86"/>
      <c r="P279" s="86"/>
      <c r="Q279" s="86"/>
      <c r="R279" s="86"/>
      <c r="S279" s="86"/>
      <c r="T279" s="87"/>
      <c r="U279" s="40"/>
      <c r="V279" s="40"/>
      <c r="W279" s="40"/>
      <c r="X279" s="40"/>
      <c r="Y279" s="40"/>
      <c r="Z279" s="40"/>
      <c r="AA279" s="40"/>
      <c r="AB279" s="40"/>
      <c r="AC279" s="40"/>
      <c r="AD279" s="40"/>
      <c r="AE279" s="40"/>
      <c r="AT279" s="19" t="s">
        <v>229</v>
      </c>
      <c r="AU279" s="19" t="s">
        <v>86</v>
      </c>
    </row>
    <row r="280" s="14" customFormat="1">
      <c r="A280" s="14"/>
      <c r="B280" s="246"/>
      <c r="C280" s="247"/>
      <c r="D280" s="229" t="s">
        <v>231</v>
      </c>
      <c r="E280" s="248" t="s">
        <v>19</v>
      </c>
      <c r="F280" s="249" t="s">
        <v>544</v>
      </c>
      <c r="G280" s="247"/>
      <c r="H280" s="250">
        <v>7.4450000000000003</v>
      </c>
      <c r="I280" s="251"/>
      <c r="J280" s="247"/>
      <c r="K280" s="247"/>
      <c r="L280" s="252"/>
      <c r="M280" s="253"/>
      <c r="N280" s="254"/>
      <c r="O280" s="254"/>
      <c r="P280" s="254"/>
      <c r="Q280" s="254"/>
      <c r="R280" s="254"/>
      <c r="S280" s="254"/>
      <c r="T280" s="255"/>
      <c r="U280" s="14"/>
      <c r="V280" s="14"/>
      <c r="W280" s="14"/>
      <c r="X280" s="14"/>
      <c r="Y280" s="14"/>
      <c r="Z280" s="14"/>
      <c r="AA280" s="14"/>
      <c r="AB280" s="14"/>
      <c r="AC280" s="14"/>
      <c r="AD280" s="14"/>
      <c r="AE280" s="14"/>
      <c r="AT280" s="256" t="s">
        <v>231</v>
      </c>
      <c r="AU280" s="256" t="s">
        <v>86</v>
      </c>
      <c r="AV280" s="14" t="s">
        <v>86</v>
      </c>
      <c r="AW280" s="14" t="s">
        <v>37</v>
      </c>
      <c r="AX280" s="14" t="s">
        <v>76</v>
      </c>
      <c r="AY280" s="256" t="s">
        <v>219</v>
      </c>
    </row>
    <row r="281" s="14" customFormat="1">
      <c r="A281" s="14"/>
      <c r="B281" s="246"/>
      <c r="C281" s="247"/>
      <c r="D281" s="229" t="s">
        <v>231</v>
      </c>
      <c r="E281" s="248" t="s">
        <v>19</v>
      </c>
      <c r="F281" s="249" t="s">
        <v>525</v>
      </c>
      <c r="G281" s="247"/>
      <c r="H281" s="250">
        <v>2.6509999999999998</v>
      </c>
      <c r="I281" s="251"/>
      <c r="J281" s="247"/>
      <c r="K281" s="247"/>
      <c r="L281" s="252"/>
      <c r="M281" s="253"/>
      <c r="N281" s="254"/>
      <c r="O281" s="254"/>
      <c r="P281" s="254"/>
      <c r="Q281" s="254"/>
      <c r="R281" s="254"/>
      <c r="S281" s="254"/>
      <c r="T281" s="255"/>
      <c r="U281" s="14"/>
      <c r="V281" s="14"/>
      <c r="W281" s="14"/>
      <c r="X281" s="14"/>
      <c r="Y281" s="14"/>
      <c r="Z281" s="14"/>
      <c r="AA281" s="14"/>
      <c r="AB281" s="14"/>
      <c r="AC281" s="14"/>
      <c r="AD281" s="14"/>
      <c r="AE281" s="14"/>
      <c r="AT281" s="256" t="s">
        <v>231</v>
      </c>
      <c r="AU281" s="256" t="s">
        <v>86</v>
      </c>
      <c r="AV281" s="14" t="s">
        <v>86</v>
      </c>
      <c r="AW281" s="14" t="s">
        <v>37</v>
      </c>
      <c r="AX281" s="14" t="s">
        <v>76</v>
      </c>
      <c r="AY281" s="256" t="s">
        <v>219</v>
      </c>
    </row>
    <row r="282" s="15" customFormat="1">
      <c r="A282" s="15"/>
      <c r="B282" s="257"/>
      <c r="C282" s="258"/>
      <c r="D282" s="229" t="s">
        <v>231</v>
      </c>
      <c r="E282" s="259" t="s">
        <v>19</v>
      </c>
      <c r="F282" s="260" t="s">
        <v>236</v>
      </c>
      <c r="G282" s="258"/>
      <c r="H282" s="261">
        <v>10.096</v>
      </c>
      <c r="I282" s="262"/>
      <c r="J282" s="258"/>
      <c r="K282" s="258"/>
      <c r="L282" s="263"/>
      <c r="M282" s="264"/>
      <c r="N282" s="265"/>
      <c r="O282" s="265"/>
      <c r="P282" s="265"/>
      <c r="Q282" s="265"/>
      <c r="R282" s="265"/>
      <c r="S282" s="265"/>
      <c r="T282" s="266"/>
      <c r="U282" s="15"/>
      <c r="V282" s="15"/>
      <c r="W282" s="15"/>
      <c r="X282" s="15"/>
      <c r="Y282" s="15"/>
      <c r="Z282" s="15"/>
      <c r="AA282" s="15"/>
      <c r="AB282" s="15"/>
      <c r="AC282" s="15"/>
      <c r="AD282" s="15"/>
      <c r="AE282" s="15"/>
      <c r="AT282" s="267" t="s">
        <v>231</v>
      </c>
      <c r="AU282" s="267" t="s">
        <v>86</v>
      </c>
      <c r="AV282" s="15" t="s">
        <v>225</v>
      </c>
      <c r="AW282" s="15" t="s">
        <v>37</v>
      </c>
      <c r="AX282" s="15" t="s">
        <v>84</v>
      </c>
      <c r="AY282" s="267" t="s">
        <v>219</v>
      </c>
    </row>
    <row r="283" s="2" customFormat="1" ht="16.5" customHeight="1">
      <c r="A283" s="40"/>
      <c r="B283" s="41"/>
      <c r="C283" s="216" t="s">
        <v>759</v>
      </c>
      <c r="D283" s="216" t="s">
        <v>221</v>
      </c>
      <c r="E283" s="217" t="s">
        <v>760</v>
      </c>
      <c r="F283" s="218" t="s">
        <v>761</v>
      </c>
      <c r="G283" s="219" t="s">
        <v>182</v>
      </c>
      <c r="H283" s="220">
        <v>5.415</v>
      </c>
      <c r="I283" s="221"/>
      <c r="J283" s="222">
        <f>ROUND(I283*H283,2)</f>
        <v>0</v>
      </c>
      <c r="K283" s="218" t="s">
        <v>19</v>
      </c>
      <c r="L283" s="46"/>
      <c r="M283" s="223" t="s">
        <v>19</v>
      </c>
      <c r="N283" s="224" t="s">
        <v>47</v>
      </c>
      <c r="O283" s="86"/>
      <c r="P283" s="225">
        <f>O283*H283</f>
        <v>0</v>
      </c>
      <c r="Q283" s="225">
        <v>0.099510000000000001</v>
      </c>
      <c r="R283" s="225">
        <f>Q283*H283</f>
        <v>0.53884664999999998</v>
      </c>
      <c r="S283" s="225">
        <v>0</v>
      </c>
      <c r="T283" s="226">
        <f>S283*H283</f>
        <v>0</v>
      </c>
      <c r="U283" s="40"/>
      <c r="V283" s="40"/>
      <c r="W283" s="40"/>
      <c r="X283" s="40"/>
      <c r="Y283" s="40"/>
      <c r="Z283" s="40"/>
      <c r="AA283" s="40"/>
      <c r="AB283" s="40"/>
      <c r="AC283" s="40"/>
      <c r="AD283" s="40"/>
      <c r="AE283" s="40"/>
      <c r="AR283" s="227" t="s">
        <v>225</v>
      </c>
      <c r="AT283" s="227" t="s">
        <v>221</v>
      </c>
      <c r="AU283" s="227" t="s">
        <v>86</v>
      </c>
      <c r="AY283" s="19" t="s">
        <v>219</v>
      </c>
      <c r="BE283" s="228">
        <f>IF(N283="základní",J283,0)</f>
        <v>0</v>
      </c>
      <c r="BF283" s="228">
        <f>IF(N283="snížená",J283,0)</f>
        <v>0</v>
      </c>
      <c r="BG283" s="228">
        <f>IF(N283="zákl. přenesená",J283,0)</f>
        <v>0</v>
      </c>
      <c r="BH283" s="228">
        <f>IF(N283="sníž. přenesená",J283,0)</f>
        <v>0</v>
      </c>
      <c r="BI283" s="228">
        <f>IF(N283="nulová",J283,0)</f>
        <v>0</v>
      </c>
      <c r="BJ283" s="19" t="s">
        <v>84</v>
      </c>
      <c r="BK283" s="228">
        <f>ROUND(I283*H283,2)</f>
        <v>0</v>
      </c>
      <c r="BL283" s="19" t="s">
        <v>225</v>
      </c>
      <c r="BM283" s="227" t="s">
        <v>762</v>
      </c>
    </row>
    <row r="284" s="2" customFormat="1">
      <c r="A284" s="40"/>
      <c r="B284" s="41"/>
      <c r="C284" s="42"/>
      <c r="D284" s="229" t="s">
        <v>227</v>
      </c>
      <c r="E284" s="42"/>
      <c r="F284" s="230" t="s">
        <v>763</v>
      </c>
      <c r="G284" s="42"/>
      <c r="H284" s="42"/>
      <c r="I284" s="231"/>
      <c r="J284" s="42"/>
      <c r="K284" s="42"/>
      <c r="L284" s="46"/>
      <c r="M284" s="232"/>
      <c r="N284" s="233"/>
      <c r="O284" s="86"/>
      <c r="P284" s="86"/>
      <c r="Q284" s="86"/>
      <c r="R284" s="86"/>
      <c r="S284" s="86"/>
      <c r="T284" s="87"/>
      <c r="U284" s="40"/>
      <c r="V284" s="40"/>
      <c r="W284" s="40"/>
      <c r="X284" s="40"/>
      <c r="Y284" s="40"/>
      <c r="Z284" s="40"/>
      <c r="AA284" s="40"/>
      <c r="AB284" s="40"/>
      <c r="AC284" s="40"/>
      <c r="AD284" s="40"/>
      <c r="AE284" s="40"/>
      <c r="AT284" s="19" t="s">
        <v>227</v>
      </c>
      <c r="AU284" s="19" t="s">
        <v>86</v>
      </c>
    </row>
    <row r="285" s="13" customFormat="1">
      <c r="A285" s="13"/>
      <c r="B285" s="236"/>
      <c r="C285" s="237"/>
      <c r="D285" s="229" t="s">
        <v>231</v>
      </c>
      <c r="E285" s="238" t="s">
        <v>19</v>
      </c>
      <c r="F285" s="239" t="s">
        <v>597</v>
      </c>
      <c r="G285" s="237"/>
      <c r="H285" s="238" t="s">
        <v>19</v>
      </c>
      <c r="I285" s="240"/>
      <c r="J285" s="237"/>
      <c r="K285" s="237"/>
      <c r="L285" s="241"/>
      <c r="M285" s="242"/>
      <c r="N285" s="243"/>
      <c r="O285" s="243"/>
      <c r="P285" s="243"/>
      <c r="Q285" s="243"/>
      <c r="R285" s="243"/>
      <c r="S285" s="243"/>
      <c r="T285" s="244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45" t="s">
        <v>231</v>
      </c>
      <c r="AU285" s="245" t="s">
        <v>86</v>
      </c>
      <c r="AV285" s="13" t="s">
        <v>84</v>
      </c>
      <c r="AW285" s="13" t="s">
        <v>37</v>
      </c>
      <c r="AX285" s="13" t="s">
        <v>76</v>
      </c>
      <c r="AY285" s="245" t="s">
        <v>219</v>
      </c>
    </row>
    <row r="286" s="13" customFormat="1">
      <c r="A286" s="13"/>
      <c r="B286" s="236"/>
      <c r="C286" s="237"/>
      <c r="D286" s="229" t="s">
        <v>231</v>
      </c>
      <c r="E286" s="238" t="s">
        <v>19</v>
      </c>
      <c r="F286" s="239" t="s">
        <v>764</v>
      </c>
      <c r="G286" s="237"/>
      <c r="H286" s="238" t="s">
        <v>19</v>
      </c>
      <c r="I286" s="240"/>
      <c r="J286" s="237"/>
      <c r="K286" s="237"/>
      <c r="L286" s="241"/>
      <c r="M286" s="242"/>
      <c r="N286" s="243"/>
      <c r="O286" s="243"/>
      <c r="P286" s="243"/>
      <c r="Q286" s="243"/>
      <c r="R286" s="243"/>
      <c r="S286" s="243"/>
      <c r="T286" s="244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45" t="s">
        <v>231</v>
      </c>
      <c r="AU286" s="245" t="s">
        <v>86</v>
      </c>
      <c r="AV286" s="13" t="s">
        <v>84</v>
      </c>
      <c r="AW286" s="13" t="s">
        <v>37</v>
      </c>
      <c r="AX286" s="13" t="s">
        <v>76</v>
      </c>
      <c r="AY286" s="245" t="s">
        <v>219</v>
      </c>
    </row>
    <row r="287" s="14" customFormat="1">
      <c r="A287" s="14"/>
      <c r="B287" s="246"/>
      <c r="C287" s="247"/>
      <c r="D287" s="229" t="s">
        <v>231</v>
      </c>
      <c r="E287" s="248" t="s">
        <v>19</v>
      </c>
      <c r="F287" s="249" t="s">
        <v>514</v>
      </c>
      <c r="G287" s="247"/>
      <c r="H287" s="250">
        <v>2.3090000000000002</v>
      </c>
      <c r="I287" s="251"/>
      <c r="J287" s="247"/>
      <c r="K287" s="247"/>
      <c r="L287" s="252"/>
      <c r="M287" s="253"/>
      <c r="N287" s="254"/>
      <c r="O287" s="254"/>
      <c r="P287" s="254"/>
      <c r="Q287" s="254"/>
      <c r="R287" s="254"/>
      <c r="S287" s="254"/>
      <c r="T287" s="255"/>
      <c r="U287" s="14"/>
      <c r="V287" s="14"/>
      <c r="W287" s="14"/>
      <c r="X287" s="14"/>
      <c r="Y287" s="14"/>
      <c r="Z287" s="14"/>
      <c r="AA287" s="14"/>
      <c r="AB287" s="14"/>
      <c r="AC287" s="14"/>
      <c r="AD287" s="14"/>
      <c r="AE287" s="14"/>
      <c r="AT287" s="256" t="s">
        <v>231</v>
      </c>
      <c r="AU287" s="256" t="s">
        <v>86</v>
      </c>
      <c r="AV287" s="14" t="s">
        <v>86</v>
      </c>
      <c r="AW287" s="14" t="s">
        <v>37</v>
      </c>
      <c r="AX287" s="14" t="s">
        <v>76</v>
      </c>
      <c r="AY287" s="256" t="s">
        <v>219</v>
      </c>
    </row>
    <row r="288" s="14" customFormat="1">
      <c r="A288" s="14"/>
      <c r="B288" s="246"/>
      <c r="C288" s="247"/>
      <c r="D288" s="229" t="s">
        <v>231</v>
      </c>
      <c r="E288" s="248" t="s">
        <v>19</v>
      </c>
      <c r="F288" s="249" t="s">
        <v>556</v>
      </c>
      <c r="G288" s="247"/>
      <c r="H288" s="250">
        <v>0.54700000000000004</v>
      </c>
      <c r="I288" s="251"/>
      <c r="J288" s="247"/>
      <c r="K288" s="247"/>
      <c r="L288" s="252"/>
      <c r="M288" s="253"/>
      <c r="N288" s="254"/>
      <c r="O288" s="254"/>
      <c r="P288" s="254"/>
      <c r="Q288" s="254"/>
      <c r="R288" s="254"/>
      <c r="S288" s="254"/>
      <c r="T288" s="255"/>
      <c r="U288" s="14"/>
      <c r="V288" s="14"/>
      <c r="W288" s="14"/>
      <c r="X288" s="14"/>
      <c r="Y288" s="14"/>
      <c r="Z288" s="14"/>
      <c r="AA288" s="14"/>
      <c r="AB288" s="14"/>
      <c r="AC288" s="14"/>
      <c r="AD288" s="14"/>
      <c r="AE288" s="14"/>
      <c r="AT288" s="256" t="s">
        <v>231</v>
      </c>
      <c r="AU288" s="256" t="s">
        <v>86</v>
      </c>
      <c r="AV288" s="14" t="s">
        <v>86</v>
      </c>
      <c r="AW288" s="14" t="s">
        <v>37</v>
      </c>
      <c r="AX288" s="14" t="s">
        <v>76</v>
      </c>
      <c r="AY288" s="256" t="s">
        <v>219</v>
      </c>
    </row>
    <row r="289" s="14" customFormat="1">
      <c r="A289" s="14"/>
      <c r="B289" s="246"/>
      <c r="C289" s="247"/>
      <c r="D289" s="229" t="s">
        <v>231</v>
      </c>
      <c r="E289" s="248" t="s">
        <v>19</v>
      </c>
      <c r="F289" s="249" t="s">
        <v>553</v>
      </c>
      <c r="G289" s="247"/>
      <c r="H289" s="250">
        <v>0.81499999999999995</v>
      </c>
      <c r="I289" s="251"/>
      <c r="J289" s="247"/>
      <c r="K289" s="247"/>
      <c r="L289" s="252"/>
      <c r="M289" s="253"/>
      <c r="N289" s="254"/>
      <c r="O289" s="254"/>
      <c r="P289" s="254"/>
      <c r="Q289" s="254"/>
      <c r="R289" s="254"/>
      <c r="S289" s="254"/>
      <c r="T289" s="255"/>
      <c r="U289" s="14"/>
      <c r="V289" s="14"/>
      <c r="W289" s="14"/>
      <c r="X289" s="14"/>
      <c r="Y289" s="14"/>
      <c r="Z289" s="14"/>
      <c r="AA289" s="14"/>
      <c r="AB289" s="14"/>
      <c r="AC289" s="14"/>
      <c r="AD289" s="14"/>
      <c r="AE289" s="14"/>
      <c r="AT289" s="256" t="s">
        <v>231</v>
      </c>
      <c r="AU289" s="256" t="s">
        <v>86</v>
      </c>
      <c r="AV289" s="14" t="s">
        <v>86</v>
      </c>
      <c r="AW289" s="14" t="s">
        <v>37</v>
      </c>
      <c r="AX289" s="14" t="s">
        <v>76</v>
      </c>
      <c r="AY289" s="256" t="s">
        <v>219</v>
      </c>
    </row>
    <row r="290" s="14" customFormat="1">
      <c r="A290" s="14"/>
      <c r="B290" s="246"/>
      <c r="C290" s="247"/>
      <c r="D290" s="229" t="s">
        <v>231</v>
      </c>
      <c r="E290" s="248" t="s">
        <v>19</v>
      </c>
      <c r="F290" s="249" t="s">
        <v>765</v>
      </c>
      <c r="G290" s="247"/>
      <c r="H290" s="250">
        <v>0.071999999999999995</v>
      </c>
      <c r="I290" s="251"/>
      <c r="J290" s="247"/>
      <c r="K290" s="247"/>
      <c r="L290" s="252"/>
      <c r="M290" s="253"/>
      <c r="N290" s="254"/>
      <c r="O290" s="254"/>
      <c r="P290" s="254"/>
      <c r="Q290" s="254"/>
      <c r="R290" s="254"/>
      <c r="S290" s="254"/>
      <c r="T290" s="255"/>
      <c r="U290" s="14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T290" s="256" t="s">
        <v>231</v>
      </c>
      <c r="AU290" s="256" t="s">
        <v>86</v>
      </c>
      <c r="AV290" s="14" t="s">
        <v>86</v>
      </c>
      <c r="AW290" s="14" t="s">
        <v>37</v>
      </c>
      <c r="AX290" s="14" t="s">
        <v>76</v>
      </c>
      <c r="AY290" s="256" t="s">
        <v>219</v>
      </c>
    </row>
    <row r="291" s="14" customFormat="1">
      <c r="A291" s="14"/>
      <c r="B291" s="246"/>
      <c r="C291" s="247"/>
      <c r="D291" s="229" t="s">
        <v>231</v>
      </c>
      <c r="E291" s="248" t="s">
        <v>19</v>
      </c>
      <c r="F291" s="249" t="s">
        <v>529</v>
      </c>
      <c r="G291" s="247"/>
      <c r="H291" s="250">
        <v>1.6719999999999999</v>
      </c>
      <c r="I291" s="251"/>
      <c r="J291" s="247"/>
      <c r="K291" s="247"/>
      <c r="L291" s="252"/>
      <c r="M291" s="253"/>
      <c r="N291" s="254"/>
      <c r="O291" s="254"/>
      <c r="P291" s="254"/>
      <c r="Q291" s="254"/>
      <c r="R291" s="254"/>
      <c r="S291" s="254"/>
      <c r="T291" s="255"/>
      <c r="U291" s="14"/>
      <c r="V291" s="14"/>
      <c r="W291" s="14"/>
      <c r="X291" s="14"/>
      <c r="Y291" s="14"/>
      <c r="Z291" s="14"/>
      <c r="AA291" s="14"/>
      <c r="AB291" s="14"/>
      <c r="AC291" s="14"/>
      <c r="AD291" s="14"/>
      <c r="AE291" s="14"/>
      <c r="AT291" s="256" t="s">
        <v>231</v>
      </c>
      <c r="AU291" s="256" t="s">
        <v>86</v>
      </c>
      <c r="AV291" s="14" t="s">
        <v>86</v>
      </c>
      <c r="AW291" s="14" t="s">
        <v>37</v>
      </c>
      <c r="AX291" s="14" t="s">
        <v>76</v>
      </c>
      <c r="AY291" s="256" t="s">
        <v>219</v>
      </c>
    </row>
    <row r="292" s="15" customFormat="1">
      <c r="A292" s="15"/>
      <c r="B292" s="257"/>
      <c r="C292" s="258"/>
      <c r="D292" s="229" t="s">
        <v>231</v>
      </c>
      <c r="E292" s="259" t="s">
        <v>532</v>
      </c>
      <c r="F292" s="260" t="s">
        <v>236</v>
      </c>
      <c r="G292" s="258"/>
      <c r="H292" s="261">
        <v>5.415</v>
      </c>
      <c r="I292" s="262"/>
      <c r="J292" s="258"/>
      <c r="K292" s="258"/>
      <c r="L292" s="263"/>
      <c r="M292" s="264"/>
      <c r="N292" s="265"/>
      <c r="O292" s="265"/>
      <c r="P292" s="265"/>
      <c r="Q292" s="265"/>
      <c r="R292" s="265"/>
      <c r="S292" s="265"/>
      <c r="T292" s="266"/>
      <c r="U292" s="15"/>
      <c r="V292" s="15"/>
      <c r="W292" s="15"/>
      <c r="X292" s="15"/>
      <c r="Y292" s="15"/>
      <c r="Z292" s="15"/>
      <c r="AA292" s="15"/>
      <c r="AB292" s="15"/>
      <c r="AC292" s="15"/>
      <c r="AD292" s="15"/>
      <c r="AE292" s="15"/>
      <c r="AT292" s="267" t="s">
        <v>231</v>
      </c>
      <c r="AU292" s="267" t="s">
        <v>86</v>
      </c>
      <c r="AV292" s="15" t="s">
        <v>225</v>
      </c>
      <c r="AW292" s="15" t="s">
        <v>37</v>
      </c>
      <c r="AX292" s="15" t="s">
        <v>84</v>
      </c>
      <c r="AY292" s="267" t="s">
        <v>219</v>
      </c>
    </row>
    <row r="293" s="2" customFormat="1" ht="16.5" customHeight="1">
      <c r="A293" s="40"/>
      <c r="B293" s="41"/>
      <c r="C293" s="283" t="s">
        <v>766</v>
      </c>
      <c r="D293" s="283" t="s">
        <v>623</v>
      </c>
      <c r="E293" s="284" t="s">
        <v>767</v>
      </c>
      <c r="F293" s="285" t="s">
        <v>768</v>
      </c>
      <c r="G293" s="286" t="s">
        <v>182</v>
      </c>
      <c r="H293" s="287">
        <v>2.3090000000000002</v>
      </c>
      <c r="I293" s="288"/>
      <c r="J293" s="289">
        <f>ROUND(I293*H293,2)</f>
        <v>0</v>
      </c>
      <c r="K293" s="285" t="s">
        <v>19</v>
      </c>
      <c r="L293" s="290"/>
      <c r="M293" s="291" t="s">
        <v>19</v>
      </c>
      <c r="N293" s="292" t="s">
        <v>47</v>
      </c>
      <c r="O293" s="86"/>
      <c r="P293" s="225">
        <f>O293*H293</f>
        <v>0</v>
      </c>
      <c r="Q293" s="225">
        <v>1</v>
      </c>
      <c r="R293" s="225">
        <f>Q293*H293</f>
        <v>2.3090000000000002</v>
      </c>
      <c r="S293" s="225">
        <v>0</v>
      </c>
      <c r="T293" s="226">
        <f>S293*H293</f>
        <v>0</v>
      </c>
      <c r="U293" s="40"/>
      <c r="V293" s="40"/>
      <c r="W293" s="40"/>
      <c r="X293" s="40"/>
      <c r="Y293" s="40"/>
      <c r="Z293" s="40"/>
      <c r="AA293" s="40"/>
      <c r="AB293" s="40"/>
      <c r="AC293" s="40"/>
      <c r="AD293" s="40"/>
      <c r="AE293" s="40"/>
      <c r="AR293" s="227" t="s">
        <v>300</v>
      </c>
      <c r="AT293" s="227" t="s">
        <v>623</v>
      </c>
      <c r="AU293" s="227" t="s">
        <v>86</v>
      </c>
      <c r="AY293" s="19" t="s">
        <v>219</v>
      </c>
      <c r="BE293" s="228">
        <f>IF(N293="základní",J293,0)</f>
        <v>0</v>
      </c>
      <c r="BF293" s="228">
        <f>IF(N293="snížená",J293,0)</f>
        <v>0</v>
      </c>
      <c r="BG293" s="228">
        <f>IF(N293="zákl. přenesená",J293,0)</f>
        <v>0</v>
      </c>
      <c r="BH293" s="228">
        <f>IF(N293="sníž. přenesená",J293,0)</f>
        <v>0</v>
      </c>
      <c r="BI293" s="228">
        <f>IF(N293="nulová",J293,0)</f>
        <v>0</v>
      </c>
      <c r="BJ293" s="19" t="s">
        <v>84</v>
      </c>
      <c r="BK293" s="228">
        <f>ROUND(I293*H293,2)</f>
        <v>0</v>
      </c>
      <c r="BL293" s="19" t="s">
        <v>225</v>
      </c>
      <c r="BM293" s="227" t="s">
        <v>769</v>
      </c>
    </row>
    <row r="294" s="2" customFormat="1">
      <c r="A294" s="40"/>
      <c r="B294" s="41"/>
      <c r="C294" s="42"/>
      <c r="D294" s="229" t="s">
        <v>227</v>
      </c>
      <c r="E294" s="42"/>
      <c r="F294" s="230" t="s">
        <v>770</v>
      </c>
      <c r="G294" s="42"/>
      <c r="H294" s="42"/>
      <c r="I294" s="231"/>
      <c r="J294" s="42"/>
      <c r="K294" s="42"/>
      <c r="L294" s="46"/>
      <c r="M294" s="232"/>
      <c r="N294" s="233"/>
      <c r="O294" s="86"/>
      <c r="P294" s="86"/>
      <c r="Q294" s="86"/>
      <c r="R294" s="86"/>
      <c r="S294" s="86"/>
      <c r="T294" s="87"/>
      <c r="U294" s="40"/>
      <c r="V294" s="40"/>
      <c r="W294" s="40"/>
      <c r="X294" s="40"/>
      <c r="Y294" s="40"/>
      <c r="Z294" s="40"/>
      <c r="AA294" s="40"/>
      <c r="AB294" s="40"/>
      <c r="AC294" s="40"/>
      <c r="AD294" s="40"/>
      <c r="AE294" s="40"/>
      <c r="AT294" s="19" t="s">
        <v>227</v>
      </c>
      <c r="AU294" s="19" t="s">
        <v>86</v>
      </c>
    </row>
    <row r="295" s="13" customFormat="1">
      <c r="A295" s="13"/>
      <c r="B295" s="236"/>
      <c r="C295" s="237"/>
      <c r="D295" s="229" t="s">
        <v>231</v>
      </c>
      <c r="E295" s="238" t="s">
        <v>19</v>
      </c>
      <c r="F295" s="239" t="s">
        <v>771</v>
      </c>
      <c r="G295" s="237"/>
      <c r="H295" s="238" t="s">
        <v>19</v>
      </c>
      <c r="I295" s="240"/>
      <c r="J295" s="237"/>
      <c r="K295" s="237"/>
      <c r="L295" s="241"/>
      <c r="M295" s="242"/>
      <c r="N295" s="243"/>
      <c r="O295" s="243"/>
      <c r="P295" s="243"/>
      <c r="Q295" s="243"/>
      <c r="R295" s="243"/>
      <c r="S295" s="243"/>
      <c r="T295" s="244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45" t="s">
        <v>231</v>
      </c>
      <c r="AU295" s="245" t="s">
        <v>86</v>
      </c>
      <c r="AV295" s="13" t="s">
        <v>84</v>
      </c>
      <c r="AW295" s="13" t="s">
        <v>37</v>
      </c>
      <c r="AX295" s="13" t="s">
        <v>76</v>
      </c>
      <c r="AY295" s="245" t="s">
        <v>219</v>
      </c>
    </row>
    <row r="296" s="14" customFormat="1">
      <c r="A296" s="14"/>
      <c r="B296" s="246"/>
      <c r="C296" s="247"/>
      <c r="D296" s="229" t="s">
        <v>231</v>
      </c>
      <c r="E296" s="248" t="s">
        <v>19</v>
      </c>
      <c r="F296" s="249" t="s">
        <v>772</v>
      </c>
      <c r="G296" s="247"/>
      <c r="H296" s="250">
        <v>1.276</v>
      </c>
      <c r="I296" s="251"/>
      <c r="J296" s="247"/>
      <c r="K296" s="247"/>
      <c r="L296" s="252"/>
      <c r="M296" s="253"/>
      <c r="N296" s="254"/>
      <c r="O296" s="254"/>
      <c r="P296" s="254"/>
      <c r="Q296" s="254"/>
      <c r="R296" s="254"/>
      <c r="S296" s="254"/>
      <c r="T296" s="255"/>
      <c r="U296" s="14"/>
      <c r="V296" s="14"/>
      <c r="W296" s="14"/>
      <c r="X296" s="14"/>
      <c r="Y296" s="14"/>
      <c r="Z296" s="14"/>
      <c r="AA296" s="14"/>
      <c r="AB296" s="14"/>
      <c r="AC296" s="14"/>
      <c r="AD296" s="14"/>
      <c r="AE296" s="14"/>
      <c r="AT296" s="256" t="s">
        <v>231</v>
      </c>
      <c r="AU296" s="256" t="s">
        <v>86</v>
      </c>
      <c r="AV296" s="14" t="s">
        <v>86</v>
      </c>
      <c r="AW296" s="14" t="s">
        <v>37</v>
      </c>
      <c r="AX296" s="14" t="s">
        <v>76</v>
      </c>
      <c r="AY296" s="256" t="s">
        <v>219</v>
      </c>
    </row>
    <row r="297" s="14" customFormat="1">
      <c r="A297" s="14"/>
      <c r="B297" s="246"/>
      <c r="C297" s="247"/>
      <c r="D297" s="229" t="s">
        <v>231</v>
      </c>
      <c r="E297" s="248" t="s">
        <v>19</v>
      </c>
      <c r="F297" s="249" t="s">
        <v>773</v>
      </c>
      <c r="G297" s="247"/>
      <c r="H297" s="250">
        <v>1.0329999999999999</v>
      </c>
      <c r="I297" s="251"/>
      <c r="J297" s="247"/>
      <c r="K297" s="247"/>
      <c r="L297" s="252"/>
      <c r="M297" s="253"/>
      <c r="N297" s="254"/>
      <c r="O297" s="254"/>
      <c r="P297" s="254"/>
      <c r="Q297" s="254"/>
      <c r="R297" s="254"/>
      <c r="S297" s="254"/>
      <c r="T297" s="255"/>
      <c r="U297" s="14"/>
      <c r="V297" s="14"/>
      <c r="W297" s="14"/>
      <c r="X297" s="14"/>
      <c r="Y297" s="14"/>
      <c r="Z297" s="14"/>
      <c r="AA297" s="14"/>
      <c r="AB297" s="14"/>
      <c r="AC297" s="14"/>
      <c r="AD297" s="14"/>
      <c r="AE297" s="14"/>
      <c r="AT297" s="256" t="s">
        <v>231</v>
      </c>
      <c r="AU297" s="256" t="s">
        <v>86</v>
      </c>
      <c r="AV297" s="14" t="s">
        <v>86</v>
      </c>
      <c r="AW297" s="14" t="s">
        <v>37</v>
      </c>
      <c r="AX297" s="14" t="s">
        <v>76</v>
      </c>
      <c r="AY297" s="256" t="s">
        <v>219</v>
      </c>
    </row>
    <row r="298" s="15" customFormat="1">
      <c r="A298" s="15"/>
      <c r="B298" s="257"/>
      <c r="C298" s="258"/>
      <c r="D298" s="229" t="s">
        <v>231</v>
      </c>
      <c r="E298" s="259" t="s">
        <v>514</v>
      </c>
      <c r="F298" s="260" t="s">
        <v>236</v>
      </c>
      <c r="G298" s="258"/>
      <c r="H298" s="261">
        <v>2.3090000000000002</v>
      </c>
      <c r="I298" s="262"/>
      <c r="J298" s="258"/>
      <c r="K298" s="258"/>
      <c r="L298" s="263"/>
      <c r="M298" s="264"/>
      <c r="N298" s="265"/>
      <c r="O298" s="265"/>
      <c r="P298" s="265"/>
      <c r="Q298" s="265"/>
      <c r="R298" s="265"/>
      <c r="S298" s="265"/>
      <c r="T298" s="266"/>
      <c r="U298" s="15"/>
      <c r="V298" s="15"/>
      <c r="W298" s="15"/>
      <c r="X298" s="15"/>
      <c r="Y298" s="15"/>
      <c r="Z298" s="15"/>
      <c r="AA298" s="15"/>
      <c r="AB298" s="15"/>
      <c r="AC298" s="15"/>
      <c r="AD298" s="15"/>
      <c r="AE298" s="15"/>
      <c r="AT298" s="267" t="s">
        <v>231</v>
      </c>
      <c r="AU298" s="267" t="s">
        <v>86</v>
      </c>
      <c r="AV298" s="15" t="s">
        <v>225</v>
      </c>
      <c r="AW298" s="15" t="s">
        <v>37</v>
      </c>
      <c r="AX298" s="15" t="s">
        <v>84</v>
      </c>
      <c r="AY298" s="267" t="s">
        <v>219</v>
      </c>
    </row>
    <row r="299" s="2" customFormat="1" ht="16.5" customHeight="1">
      <c r="A299" s="40"/>
      <c r="B299" s="41"/>
      <c r="C299" s="283" t="s">
        <v>774</v>
      </c>
      <c r="D299" s="283" t="s">
        <v>623</v>
      </c>
      <c r="E299" s="284" t="s">
        <v>775</v>
      </c>
      <c r="F299" s="285" t="s">
        <v>629</v>
      </c>
      <c r="G299" s="286" t="s">
        <v>182</v>
      </c>
      <c r="H299" s="287">
        <v>0.54700000000000004</v>
      </c>
      <c r="I299" s="288"/>
      <c r="J299" s="289">
        <f>ROUND(I299*H299,2)</f>
        <v>0</v>
      </c>
      <c r="K299" s="285" t="s">
        <v>19</v>
      </c>
      <c r="L299" s="290"/>
      <c r="M299" s="291" t="s">
        <v>19</v>
      </c>
      <c r="N299" s="292" t="s">
        <v>47</v>
      </c>
      <c r="O299" s="86"/>
      <c r="P299" s="225">
        <f>O299*H299</f>
        <v>0</v>
      </c>
      <c r="Q299" s="225">
        <v>1</v>
      </c>
      <c r="R299" s="225">
        <f>Q299*H299</f>
        <v>0.54700000000000004</v>
      </c>
      <c r="S299" s="225">
        <v>0</v>
      </c>
      <c r="T299" s="226">
        <f>S299*H299</f>
        <v>0</v>
      </c>
      <c r="U299" s="40"/>
      <c r="V299" s="40"/>
      <c r="W299" s="40"/>
      <c r="X299" s="40"/>
      <c r="Y299" s="40"/>
      <c r="Z299" s="40"/>
      <c r="AA299" s="40"/>
      <c r="AB299" s="40"/>
      <c r="AC299" s="40"/>
      <c r="AD299" s="40"/>
      <c r="AE299" s="40"/>
      <c r="AR299" s="227" t="s">
        <v>300</v>
      </c>
      <c r="AT299" s="227" t="s">
        <v>623</v>
      </c>
      <c r="AU299" s="227" t="s">
        <v>86</v>
      </c>
      <c r="AY299" s="19" t="s">
        <v>219</v>
      </c>
      <c r="BE299" s="228">
        <f>IF(N299="základní",J299,0)</f>
        <v>0</v>
      </c>
      <c r="BF299" s="228">
        <f>IF(N299="snížená",J299,0)</f>
        <v>0</v>
      </c>
      <c r="BG299" s="228">
        <f>IF(N299="zákl. přenesená",J299,0)</f>
        <v>0</v>
      </c>
      <c r="BH299" s="228">
        <f>IF(N299="sníž. přenesená",J299,0)</f>
        <v>0</v>
      </c>
      <c r="BI299" s="228">
        <f>IF(N299="nulová",J299,0)</f>
        <v>0</v>
      </c>
      <c r="BJ299" s="19" t="s">
        <v>84</v>
      </c>
      <c r="BK299" s="228">
        <f>ROUND(I299*H299,2)</f>
        <v>0</v>
      </c>
      <c r="BL299" s="19" t="s">
        <v>225</v>
      </c>
      <c r="BM299" s="227" t="s">
        <v>776</v>
      </c>
    </row>
    <row r="300" s="2" customFormat="1">
      <c r="A300" s="40"/>
      <c r="B300" s="41"/>
      <c r="C300" s="42"/>
      <c r="D300" s="229" t="s">
        <v>227</v>
      </c>
      <c r="E300" s="42"/>
      <c r="F300" s="230" t="s">
        <v>631</v>
      </c>
      <c r="G300" s="42"/>
      <c r="H300" s="42"/>
      <c r="I300" s="231"/>
      <c r="J300" s="42"/>
      <c r="K300" s="42"/>
      <c r="L300" s="46"/>
      <c r="M300" s="232"/>
      <c r="N300" s="233"/>
      <c r="O300" s="86"/>
      <c r="P300" s="86"/>
      <c r="Q300" s="86"/>
      <c r="R300" s="86"/>
      <c r="S300" s="86"/>
      <c r="T300" s="87"/>
      <c r="U300" s="40"/>
      <c r="V300" s="40"/>
      <c r="W300" s="40"/>
      <c r="X300" s="40"/>
      <c r="Y300" s="40"/>
      <c r="Z300" s="40"/>
      <c r="AA300" s="40"/>
      <c r="AB300" s="40"/>
      <c r="AC300" s="40"/>
      <c r="AD300" s="40"/>
      <c r="AE300" s="40"/>
      <c r="AT300" s="19" t="s">
        <v>227</v>
      </c>
      <c r="AU300" s="19" t="s">
        <v>86</v>
      </c>
    </row>
    <row r="301" s="13" customFormat="1">
      <c r="A301" s="13"/>
      <c r="B301" s="236"/>
      <c r="C301" s="237"/>
      <c r="D301" s="229" t="s">
        <v>231</v>
      </c>
      <c r="E301" s="238" t="s">
        <v>19</v>
      </c>
      <c r="F301" s="239" t="s">
        <v>777</v>
      </c>
      <c r="G301" s="237"/>
      <c r="H301" s="238" t="s">
        <v>19</v>
      </c>
      <c r="I301" s="240"/>
      <c r="J301" s="237"/>
      <c r="K301" s="237"/>
      <c r="L301" s="241"/>
      <c r="M301" s="242"/>
      <c r="N301" s="243"/>
      <c r="O301" s="243"/>
      <c r="P301" s="243"/>
      <c r="Q301" s="243"/>
      <c r="R301" s="243"/>
      <c r="S301" s="243"/>
      <c r="T301" s="244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45" t="s">
        <v>231</v>
      </c>
      <c r="AU301" s="245" t="s">
        <v>86</v>
      </c>
      <c r="AV301" s="13" t="s">
        <v>84</v>
      </c>
      <c r="AW301" s="13" t="s">
        <v>37</v>
      </c>
      <c r="AX301" s="13" t="s">
        <v>76</v>
      </c>
      <c r="AY301" s="245" t="s">
        <v>219</v>
      </c>
    </row>
    <row r="302" s="14" customFormat="1">
      <c r="A302" s="14"/>
      <c r="B302" s="246"/>
      <c r="C302" s="247"/>
      <c r="D302" s="229" t="s">
        <v>231</v>
      </c>
      <c r="E302" s="248" t="s">
        <v>556</v>
      </c>
      <c r="F302" s="249" t="s">
        <v>778</v>
      </c>
      <c r="G302" s="247"/>
      <c r="H302" s="250">
        <v>0.54700000000000004</v>
      </c>
      <c r="I302" s="251"/>
      <c r="J302" s="247"/>
      <c r="K302" s="247"/>
      <c r="L302" s="252"/>
      <c r="M302" s="253"/>
      <c r="N302" s="254"/>
      <c r="O302" s="254"/>
      <c r="P302" s="254"/>
      <c r="Q302" s="254"/>
      <c r="R302" s="254"/>
      <c r="S302" s="254"/>
      <c r="T302" s="255"/>
      <c r="U302" s="14"/>
      <c r="V302" s="14"/>
      <c r="W302" s="14"/>
      <c r="X302" s="14"/>
      <c r="Y302" s="14"/>
      <c r="Z302" s="14"/>
      <c r="AA302" s="14"/>
      <c r="AB302" s="14"/>
      <c r="AC302" s="14"/>
      <c r="AD302" s="14"/>
      <c r="AE302" s="14"/>
      <c r="AT302" s="256" t="s">
        <v>231</v>
      </c>
      <c r="AU302" s="256" t="s">
        <v>86</v>
      </c>
      <c r="AV302" s="14" t="s">
        <v>86</v>
      </c>
      <c r="AW302" s="14" t="s">
        <v>37</v>
      </c>
      <c r="AX302" s="14" t="s">
        <v>84</v>
      </c>
      <c r="AY302" s="256" t="s">
        <v>219</v>
      </c>
    </row>
    <row r="303" s="2" customFormat="1" ht="16.5" customHeight="1">
      <c r="A303" s="40"/>
      <c r="B303" s="41"/>
      <c r="C303" s="283" t="s">
        <v>779</v>
      </c>
      <c r="D303" s="283" t="s">
        <v>623</v>
      </c>
      <c r="E303" s="284" t="s">
        <v>780</v>
      </c>
      <c r="F303" s="285" t="s">
        <v>781</v>
      </c>
      <c r="G303" s="286" t="s">
        <v>182</v>
      </c>
      <c r="H303" s="287">
        <v>0.81499999999999995</v>
      </c>
      <c r="I303" s="288"/>
      <c r="J303" s="289">
        <f>ROUND(I303*H303,2)</f>
        <v>0</v>
      </c>
      <c r="K303" s="285" t="s">
        <v>19</v>
      </c>
      <c r="L303" s="290"/>
      <c r="M303" s="291" t="s">
        <v>19</v>
      </c>
      <c r="N303" s="292" t="s">
        <v>47</v>
      </c>
      <c r="O303" s="86"/>
      <c r="P303" s="225">
        <f>O303*H303</f>
        <v>0</v>
      </c>
      <c r="Q303" s="225">
        <v>1</v>
      </c>
      <c r="R303" s="225">
        <f>Q303*H303</f>
        <v>0.81499999999999995</v>
      </c>
      <c r="S303" s="225">
        <v>0</v>
      </c>
      <c r="T303" s="226">
        <f>S303*H303</f>
        <v>0</v>
      </c>
      <c r="U303" s="40"/>
      <c r="V303" s="40"/>
      <c r="W303" s="40"/>
      <c r="X303" s="40"/>
      <c r="Y303" s="40"/>
      <c r="Z303" s="40"/>
      <c r="AA303" s="40"/>
      <c r="AB303" s="40"/>
      <c r="AC303" s="40"/>
      <c r="AD303" s="40"/>
      <c r="AE303" s="40"/>
      <c r="AR303" s="227" t="s">
        <v>300</v>
      </c>
      <c r="AT303" s="227" t="s">
        <v>623</v>
      </c>
      <c r="AU303" s="227" t="s">
        <v>86</v>
      </c>
      <c r="AY303" s="19" t="s">
        <v>219</v>
      </c>
      <c r="BE303" s="228">
        <f>IF(N303="základní",J303,0)</f>
        <v>0</v>
      </c>
      <c r="BF303" s="228">
        <f>IF(N303="snížená",J303,0)</f>
        <v>0</v>
      </c>
      <c r="BG303" s="228">
        <f>IF(N303="zákl. přenesená",J303,0)</f>
        <v>0</v>
      </c>
      <c r="BH303" s="228">
        <f>IF(N303="sníž. přenesená",J303,0)</f>
        <v>0</v>
      </c>
      <c r="BI303" s="228">
        <f>IF(N303="nulová",J303,0)</f>
        <v>0</v>
      </c>
      <c r="BJ303" s="19" t="s">
        <v>84</v>
      </c>
      <c r="BK303" s="228">
        <f>ROUND(I303*H303,2)</f>
        <v>0</v>
      </c>
      <c r="BL303" s="19" t="s">
        <v>225</v>
      </c>
      <c r="BM303" s="227" t="s">
        <v>782</v>
      </c>
    </row>
    <row r="304" s="2" customFormat="1">
      <c r="A304" s="40"/>
      <c r="B304" s="41"/>
      <c r="C304" s="42"/>
      <c r="D304" s="229" t="s">
        <v>227</v>
      </c>
      <c r="E304" s="42"/>
      <c r="F304" s="230" t="s">
        <v>783</v>
      </c>
      <c r="G304" s="42"/>
      <c r="H304" s="42"/>
      <c r="I304" s="231"/>
      <c r="J304" s="42"/>
      <c r="K304" s="42"/>
      <c r="L304" s="46"/>
      <c r="M304" s="232"/>
      <c r="N304" s="233"/>
      <c r="O304" s="86"/>
      <c r="P304" s="86"/>
      <c r="Q304" s="86"/>
      <c r="R304" s="86"/>
      <c r="S304" s="86"/>
      <c r="T304" s="87"/>
      <c r="U304" s="40"/>
      <c r="V304" s="40"/>
      <c r="W304" s="40"/>
      <c r="X304" s="40"/>
      <c r="Y304" s="40"/>
      <c r="Z304" s="40"/>
      <c r="AA304" s="40"/>
      <c r="AB304" s="40"/>
      <c r="AC304" s="40"/>
      <c r="AD304" s="40"/>
      <c r="AE304" s="40"/>
      <c r="AT304" s="19" t="s">
        <v>227</v>
      </c>
      <c r="AU304" s="19" t="s">
        <v>86</v>
      </c>
    </row>
    <row r="305" s="13" customFormat="1">
      <c r="A305" s="13"/>
      <c r="B305" s="236"/>
      <c r="C305" s="237"/>
      <c r="D305" s="229" t="s">
        <v>231</v>
      </c>
      <c r="E305" s="238" t="s">
        <v>19</v>
      </c>
      <c r="F305" s="239" t="s">
        <v>597</v>
      </c>
      <c r="G305" s="237"/>
      <c r="H305" s="238" t="s">
        <v>19</v>
      </c>
      <c r="I305" s="240"/>
      <c r="J305" s="237"/>
      <c r="K305" s="237"/>
      <c r="L305" s="241"/>
      <c r="M305" s="242"/>
      <c r="N305" s="243"/>
      <c r="O305" s="243"/>
      <c r="P305" s="243"/>
      <c r="Q305" s="243"/>
      <c r="R305" s="243"/>
      <c r="S305" s="243"/>
      <c r="T305" s="244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45" t="s">
        <v>231</v>
      </c>
      <c r="AU305" s="245" t="s">
        <v>86</v>
      </c>
      <c r="AV305" s="13" t="s">
        <v>84</v>
      </c>
      <c r="AW305" s="13" t="s">
        <v>37</v>
      </c>
      <c r="AX305" s="13" t="s">
        <v>76</v>
      </c>
      <c r="AY305" s="245" t="s">
        <v>219</v>
      </c>
    </row>
    <row r="306" s="13" customFormat="1">
      <c r="A306" s="13"/>
      <c r="B306" s="236"/>
      <c r="C306" s="237"/>
      <c r="D306" s="229" t="s">
        <v>231</v>
      </c>
      <c r="E306" s="238" t="s">
        <v>19</v>
      </c>
      <c r="F306" s="239" t="s">
        <v>784</v>
      </c>
      <c r="G306" s="237"/>
      <c r="H306" s="238" t="s">
        <v>19</v>
      </c>
      <c r="I306" s="240"/>
      <c r="J306" s="237"/>
      <c r="K306" s="237"/>
      <c r="L306" s="241"/>
      <c r="M306" s="242"/>
      <c r="N306" s="243"/>
      <c r="O306" s="243"/>
      <c r="P306" s="243"/>
      <c r="Q306" s="243"/>
      <c r="R306" s="243"/>
      <c r="S306" s="243"/>
      <c r="T306" s="244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45" t="s">
        <v>231</v>
      </c>
      <c r="AU306" s="245" t="s">
        <v>86</v>
      </c>
      <c r="AV306" s="13" t="s">
        <v>84</v>
      </c>
      <c r="AW306" s="13" t="s">
        <v>37</v>
      </c>
      <c r="AX306" s="13" t="s">
        <v>76</v>
      </c>
      <c r="AY306" s="245" t="s">
        <v>219</v>
      </c>
    </row>
    <row r="307" s="14" customFormat="1">
      <c r="A307" s="14"/>
      <c r="B307" s="246"/>
      <c r="C307" s="247"/>
      <c r="D307" s="229" t="s">
        <v>231</v>
      </c>
      <c r="E307" s="248" t="s">
        <v>19</v>
      </c>
      <c r="F307" s="249" t="s">
        <v>785</v>
      </c>
      <c r="G307" s="247"/>
      <c r="H307" s="250">
        <v>0.19900000000000001</v>
      </c>
      <c r="I307" s="251"/>
      <c r="J307" s="247"/>
      <c r="K307" s="247"/>
      <c r="L307" s="252"/>
      <c r="M307" s="253"/>
      <c r="N307" s="254"/>
      <c r="O307" s="254"/>
      <c r="P307" s="254"/>
      <c r="Q307" s="254"/>
      <c r="R307" s="254"/>
      <c r="S307" s="254"/>
      <c r="T307" s="255"/>
      <c r="U307" s="14"/>
      <c r="V307" s="14"/>
      <c r="W307" s="14"/>
      <c r="X307" s="14"/>
      <c r="Y307" s="14"/>
      <c r="Z307" s="14"/>
      <c r="AA307" s="14"/>
      <c r="AB307" s="14"/>
      <c r="AC307" s="14"/>
      <c r="AD307" s="14"/>
      <c r="AE307" s="14"/>
      <c r="AT307" s="256" t="s">
        <v>231</v>
      </c>
      <c r="AU307" s="256" t="s">
        <v>86</v>
      </c>
      <c r="AV307" s="14" t="s">
        <v>86</v>
      </c>
      <c r="AW307" s="14" t="s">
        <v>37</v>
      </c>
      <c r="AX307" s="14" t="s">
        <v>76</v>
      </c>
      <c r="AY307" s="256" t="s">
        <v>219</v>
      </c>
    </row>
    <row r="308" s="14" customFormat="1">
      <c r="A308" s="14"/>
      <c r="B308" s="246"/>
      <c r="C308" s="247"/>
      <c r="D308" s="229" t="s">
        <v>231</v>
      </c>
      <c r="E308" s="248" t="s">
        <v>19</v>
      </c>
      <c r="F308" s="249" t="s">
        <v>786</v>
      </c>
      <c r="G308" s="247"/>
      <c r="H308" s="250">
        <v>0.16400000000000001</v>
      </c>
      <c r="I308" s="251"/>
      <c r="J308" s="247"/>
      <c r="K308" s="247"/>
      <c r="L308" s="252"/>
      <c r="M308" s="253"/>
      <c r="N308" s="254"/>
      <c r="O308" s="254"/>
      <c r="P308" s="254"/>
      <c r="Q308" s="254"/>
      <c r="R308" s="254"/>
      <c r="S308" s="254"/>
      <c r="T308" s="255"/>
      <c r="U308" s="14"/>
      <c r="V308" s="14"/>
      <c r="W308" s="14"/>
      <c r="X308" s="14"/>
      <c r="Y308" s="14"/>
      <c r="Z308" s="14"/>
      <c r="AA308" s="14"/>
      <c r="AB308" s="14"/>
      <c r="AC308" s="14"/>
      <c r="AD308" s="14"/>
      <c r="AE308" s="14"/>
      <c r="AT308" s="256" t="s">
        <v>231</v>
      </c>
      <c r="AU308" s="256" t="s">
        <v>86</v>
      </c>
      <c r="AV308" s="14" t="s">
        <v>86</v>
      </c>
      <c r="AW308" s="14" t="s">
        <v>37</v>
      </c>
      <c r="AX308" s="14" t="s">
        <v>76</v>
      </c>
      <c r="AY308" s="256" t="s">
        <v>219</v>
      </c>
    </row>
    <row r="309" s="13" customFormat="1">
      <c r="A309" s="13"/>
      <c r="B309" s="236"/>
      <c r="C309" s="237"/>
      <c r="D309" s="229" t="s">
        <v>231</v>
      </c>
      <c r="E309" s="238" t="s">
        <v>19</v>
      </c>
      <c r="F309" s="239" t="s">
        <v>787</v>
      </c>
      <c r="G309" s="237"/>
      <c r="H309" s="238" t="s">
        <v>19</v>
      </c>
      <c r="I309" s="240"/>
      <c r="J309" s="237"/>
      <c r="K309" s="237"/>
      <c r="L309" s="241"/>
      <c r="M309" s="242"/>
      <c r="N309" s="243"/>
      <c r="O309" s="243"/>
      <c r="P309" s="243"/>
      <c r="Q309" s="243"/>
      <c r="R309" s="243"/>
      <c r="S309" s="243"/>
      <c r="T309" s="244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45" t="s">
        <v>231</v>
      </c>
      <c r="AU309" s="245" t="s">
        <v>86</v>
      </c>
      <c r="AV309" s="13" t="s">
        <v>84</v>
      </c>
      <c r="AW309" s="13" t="s">
        <v>37</v>
      </c>
      <c r="AX309" s="13" t="s">
        <v>76</v>
      </c>
      <c r="AY309" s="245" t="s">
        <v>219</v>
      </c>
    </row>
    <row r="310" s="14" customFormat="1">
      <c r="A310" s="14"/>
      <c r="B310" s="246"/>
      <c r="C310" s="247"/>
      <c r="D310" s="229" t="s">
        <v>231</v>
      </c>
      <c r="E310" s="248" t="s">
        <v>19</v>
      </c>
      <c r="F310" s="249" t="s">
        <v>788</v>
      </c>
      <c r="G310" s="247"/>
      <c r="H310" s="250">
        <v>0.45200000000000001</v>
      </c>
      <c r="I310" s="251"/>
      <c r="J310" s="247"/>
      <c r="K310" s="247"/>
      <c r="L310" s="252"/>
      <c r="M310" s="253"/>
      <c r="N310" s="254"/>
      <c r="O310" s="254"/>
      <c r="P310" s="254"/>
      <c r="Q310" s="254"/>
      <c r="R310" s="254"/>
      <c r="S310" s="254"/>
      <c r="T310" s="255"/>
      <c r="U310" s="14"/>
      <c r="V310" s="14"/>
      <c r="W310" s="14"/>
      <c r="X310" s="14"/>
      <c r="Y310" s="14"/>
      <c r="Z310" s="14"/>
      <c r="AA310" s="14"/>
      <c r="AB310" s="14"/>
      <c r="AC310" s="14"/>
      <c r="AD310" s="14"/>
      <c r="AE310" s="14"/>
      <c r="AT310" s="256" t="s">
        <v>231</v>
      </c>
      <c r="AU310" s="256" t="s">
        <v>86</v>
      </c>
      <c r="AV310" s="14" t="s">
        <v>86</v>
      </c>
      <c r="AW310" s="14" t="s">
        <v>37</v>
      </c>
      <c r="AX310" s="14" t="s">
        <v>76</v>
      </c>
      <c r="AY310" s="256" t="s">
        <v>219</v>
      </c>
    </row>
    <row r="311" s="15" customFormat="1">
      <c r="A311" s="15"/>
      <c r="B311" s="257"/>
      <c r="C311" s="258"/>
      <c r="D311" s="229" t="s">
        <v>231</v>
      </c>
      <c r="E311" s="259" t="s">
        <v>553</v>
      </c>
      <c r="F311" s="260" t="s">
        <v>236</v>
      </c>
      <c r="G311" s="258"/>
      <c r="H311" s="261">
        <v>0.81499999999999995</v>
      </c>
      <c r="I311" s="262"/>
      <c r="J311" s="258"/>
      <c r="K311" s="258"/>
      <c r="L311" s="263"/>
      <c r="M311" s="264"/>
      <c r="N311" s="265"/>
      <c r="O311" s="265"/>
      <c r="P311" s="265"/>
      <c r="Q311" s="265"/>
      <c r="R311" s="265"/>
      <c r="S311" s="265"/>
      <c r="T311" s="266"/>
      <c r="U311" s="15"/>
      <c r="V311" s="15"/>
      <c r="W311" s="15"/>
      <c r="X311" s="15"/>
      <c r="Y311" s="15"/>
      <c r="Z311" s="15"/>
      <c r="AA311" s="15"/>
      <c r="AB311" s="15"/>
      <c r="AC311" s="15"/>
      <c r="AD311" s="15"/>
      <c r="AE311" s="15"/>
      <c r="AT311" s="267" t="s">
        <v>231</v>
      </c>
      <c r="AU311" s="267" t="s">
        <v>86</v>
      </c>
      <c r="AV311" s="15" t="s">
        <v>225</v>
      </c>
      <c r="AW311" s="15" t="s">
        <v>37</v>
      </c>
      <c r="AX311" s="15" t="s">
        <v>84</v>
      </c>
      <c r="AY311" s="267" t="s">
        <v>219</v>
      </c>
    </row>
    <row r="312" s="2" customFormat="1" ht="16.5" customHeight="1">
      <c r="A312" s="40"/>
      <c r="B312" s="41"/>
      <c r="C312" s="283" t="s">
        <v>789</v>
      </c>
      <c r="D312" s="283" t="s">
        <v>623</v>
      </c>
      <c r="E312" s="284" t="s">
        <v>790</v>
      </c>
      <c r="F312" s="285" t="s">
        <v>791</v>
      </c>
      <c r="G312" s="286" t="s">
        <v>517</v>
      </c>
      <c r="H312" s="287">
        <v>28</v>
      </c>
      <c r="I312" s="288"/>
      <c r="J312" s="289">
        <f>ROUND(I312*H312,2)</f>
        <v>0</v>
      </c>
      <c r="K312" s="285" t="s">
        <v>224</v>
      </c>
      <c r="L312" s="290"/>
      <c r="M312" s="291" t="s">
        <v>19</v>
      </c>
      <c r="N312" s="292" t="s">
        <v>47</v>
      </c>
      <c r="O312" s="86"/>
      <c r="P312" s="225">
        <f>O312*H312</f>
        <v>0</v>
      </c>
      <c r="Q312" s="225">
        <v>0.00077999999999999999</v>
      </c>
      <c r="R312" s="225">
        <f>Q312*H312</f>
        <v>0.021839999999999998</v>
      </c>
      <c r="S312" s="225">
        <v>0</v>
      </c>
      <c r="T312" s="226">
        <f>S312*H312</f>
        <v>0</v>
      </c>
      <c r="U312" s="40"/>
      <c r="V312" s="40"/>
      <c r="W312" s="40"/>
      <c r="X312" s="40"/>
      <c r="Y312" s="40"/>
      <c r="Z312" s="40"/>
      <c r="AA312" s="40"/>
      <c r="AB312" s="40"/>
      <c r="AC312" s="40"/>
      <c r="AD312" s="40"/>
      <c r="AE312" s="40"/>
      <c r="AR312" s="227" t="s">
        <v>300</v>
      </c>
      <c r="AT312" s="227" t="s">
        <v>623</v>
      </c>
      <c r="AU312" s="227" t="s">
        <v>86</v>
      </c>
      <c r="AY312" s="19" t="s">
        <v>219</v>
      </c>
      <c r="BE312" s="228">
        <f>IF(N312="základní",J312,0)</f>
        <v>0</v>
      </c>
      <c r="BF312" s="228">
        <f>IF(N312="snížená",J312,0)</f>
        <v>0</v>
      </c>
      <c r="BG312" s="228">
        <f>IF(N312="zákl. přenesená",J312,0)</f>
        <v>0</v>
      </c>
      <c r="BH312" s="228">
        <f>IF(N312="sníž. přenesená",J312,0)</f>
        <v>0</v>
      </c>
      <c r="BI312" s="228">
        <f>IF(N312="nulová",J312,0)</f>
        <v>0</v>
      </c>
      <c r="BJ312" s="19" t="s">
        <v>84</v>
      </c>
      <c r="BK312" s="228">
        <f>ROUND(I312*H312,2)</f>
        <v>0</v>
      </c>
      <c r="BL312" s="19" t="s">
        <v>225</v>
      </c>
      <c r="BM312" s="227" t="s">
        <v>792</v>
      </c>
    </row>
    <row r="313" s="2" customFormat="1">
      <c r="A313" s="40"/>
      <c r="B313" s="41"/>
      <c r="C313" s="42"/>
      <c r="D313" s="229" t="s">
        <v>227</v>
      </c>
      <c r="E313" s="42"/>
      <c r="F313" s="230" t="s">
        <v>791</v>
      </c>
      <c r="G313" s="42"/>
      <c r="H313" s="42"/>
      <c r="I313" s="231"/>
      <c r="J313" s="42"/>
      <c r="K313" s="42"/>
      <c r="L313" s="46"/>
      <c r="M313" s="232"/>
      <c r="N313" s="233"/>
      <c r="O313" s="86"/>
      <c r="P313" s="86"/>
      <c r="Q313" s="86"/>
      <c r="R313" s="86"/>
      <c r="S313" s="86"/>
      <c r="T313" s="87"/>
      <c r="U313" s="40"/>
      <c r="V313" s="40"/>
      <c r="W313" s="40"/>
      <c r="X313" s="40"/>
      <c r="Y313" s="40"/>
      <c r="Z313" s="40"/>
      <c r="AA313" s="40"/>
      <c r="AB313" s="40"/>
      <c r="AC313" s="40"/>
      <c r="AD313" s="40"/>
      <c r="AE313" s="40"/>
      <c r="AT313" s="19" t="s">
        <v>227</v>
      </c>
      <c r="AU313" s="19" t="s">
        <v>86</v>
      </c>
    </row>
    <row r="314" s="13" customFormat="1">
      <c r="A314" s="13"/>
      <c r="B314" s="236"/>
      <c r="C314" s="237"/>
      <c r="D314" s="229" t="s">
        <v>231</v>
      </c>
      <c r="E314" s="238" t="s">
        <v>19</v>
      </c>
      <c r="F314" s="239" t="s">
        <v>597</v>
      </c>
      <c r="G314" s="237"/>
      <c r="H314" s="238" t="s">
        <v>19</v>
      </c>
      <c r="I314" s="240"/>
      <c r="J314" s="237"/>
      <c r="K314" s="237"/>
      <c r="L314" s="241"/>
      <c r="M314" s="242"/>
      <c r="N314" s="243"/>
      <c r="O314" s="243"/>
      <c r="P314" s="243"/>
      <c r="Q314" s="243"/>
      <c r="R314" s="243"/>
      <c r="S314" s="243"/>
      <c r="T314" s="244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45" t="s">
        <v>231</v>
      </c>
      <c r="AU314" s="245" t="s">
        <v>86</v>
      </c>
      <c r="AV314" s="13" t="s">
        <v>84</v>
      </c>
      <c r="AW314" s="13" t="s">
        <v>37</v>
      </c>
      <c r="AX314" s="13" t="s">
        <v>76</v>
      </c>
      <c r="AY314" s="245" t="s">
        <v>219</v>
      </c>
    </row>
    <row r="315" s="14" customFormat="1">
      <c r="A315" s="14"/>
      <c r="B315" s="246"/>
      <c r="C315" s="247"/>
      <c r="D315" s="229" t="s">
        <v>231</v>
      </c>
      <c r="E315" s="248" t="s">
        <v>19</v>
      </c>
      <c r="F315" s="249" t="s">
        <v>793</v>
      </c>
      <c r="G315" s="247"/>
      <c r="H315" s="250">
        <v>8</v>
      </c>
      <c r="I315" s="251"/>
      <c r="J315" s="247"/>
      <c r="K315" s="247"/>
      <c r="L315" s="252"/>
      <c r="M315" s="253"/>
      <c r="N315" s="254"/>
      <c r="O315" s="254"/>
      <c r="P315" s="254"/>
      <c r="Q315" s="254"/>
      <c r="R315" s="254"/>
      <c r="S315" s="254"/>
      <c r="T315" s="255"/>
      <c r="U315" s="14"/>
      <c r="V315" s="14"/>
      <c r="W315" s="14"/>
      <c r="X315" s="14"/>
      <c r="Y315" s="14"/>
      <c r="Z315" s="14"/>
      <c r="AA315" s="14"/>
      <c r="AB315" s="14"/>
      <c r="AC315" s="14"/>
      <c r="AD315" s="14"/>
      <c r="AE315" s="14"/>
      <c r="AT315" s="256" t="s">
        <v>231</v>
      </c>
      <c r="AU315" s="256" t="s">
        <v>86</v>
      </c>
      <c r="AV315" s="14" t="s">
        <v>86</v>
      </c>
      <c r="AW315" s="14" t="s">
        <v>37</v>
      </c>
      <c r="AX315" s="14" t="s">
        <v>76</v>
      </c>
      <c r="AY315" s="256" t="s">
        <v>219</v>
      </c>
    </row>
    <row r="316" s="14" customFormat="1">
      <c r="A316" s="14"/>
      <c r="B316" s="246"/>
      <c r="C316" s="247"/>
      <c r="D316" s="229" t="s">
        <v>231</v>
      </c>
      <c r="E316" s="248" t="s">
        <v>19</v>
      </c>
      <c r="F316" s="249" t="s">
        <v>794</v>
      </c>
      <c r="G316" s="247"/>
      <c r="H316" s="250">
        <v>20</v>
      </c>
      <c r="I316" s="251"/>
      <c r="J316" s="247"/>
      <c r="K316" s="247"/>
      <c r="L316" s="252"/>
      <c r="M316" s="253"/>
      <c r="N316" s="254"/>
      <c r="O316" s="254"/>
      <c r="P316" s="254"/>
      <c r="Q316" s="254"/>
      <c r="R316" s="254"/>
      <c r="S316" s="254"/>
      <c r="T316" s="255"/>
      <c r="U316" s="14"/>
      <c r="V316" s="14"/>
      <c r="W316" s="14"/>
      <c r="X316" s="14"/>
      <c r="Y316" s="14"/>
      <c r="Z316" s="14"/>
      <c r="AA316" s="14"/>
      <c r="AB316" s="14"/>
      <c r="AC316" s="14"/>
      <c r="AD316" s="14"/>
      <c r="AE316" s="14"/>
      <c r="AT316" s="256" t="s">
        <v>231</v>
      </c>
      <c r="AU316" s="256" t="s">
        <v>86</v>
      </c>
      <c r="AV316" s="14" t="s">
        <v>86</v>
      </c>
      <c r="AW316" s="14" t="s">
        <v>37</v>
      </c>
      <c r="AX316" s="14" t="s">
        <v>76</v>
      </c>
      <c r="AY316" s="256" t="s">
        <v>219</v>
      </c>
    </row>
    <row r="317" s="15" customFormat="1">
      <c r="A317" s="15"/>
      <c r="B317" s="257"/>
      <c r="C317" s="258"/>
      <c r="D317" s="229" t="s">
        <v>231</v>
      </c>
      <c r="E317" s="259" t="s">
        <v>516</v>
      </c>
      <c r="F317" s="260" t="s">
        <v>236</v>
      </c>
      <c r="G317" s="258"/>
      <c r="H317" s="261">
        <v>28</v>
      </c>
      <c r="I317" s="262"/>
      <c r="J317" s="258"/>
      <c r="K317" s="258"/>
      <c r="L317" s="263"/>
      <c r="M317" s="264"/>
      <c r="N317" s="265"/>
      <c r="O317" s="265"/>
      <c r="P317" s="265"/>
      <c r="Q317" s="265"/>
      <c r="R317" s="265"/>
      <c r="S317" s="265"/>
      <c r="T317" s="266"/>
      <c r="U317" s="15"/>
      <c r="V317" s="15"/>
      <c r="W317" s="15"/>
      <c r="X317" s="15"/>
      <c r="Y317" s="15"/>
      <c r="Z317" s="15"/>
      <c r="AA317" s="15"/>
      <c r="AB317" s="15"/>
      <c r="AC317" s="15"/>
      <c r="AD317" s="15"/>
      <c r="AE317" s="15"/>
      <c r="AT317" s="267" t="s">
        <v>231</v>
      </c>
      <c r="AU317" s="267" t="s">
        <v>86</v>
      </c>
      <c r="AV317" s="15" t="s">
        <v>225</v>
      </c>
      <c r="AW317" s="15" t="s">
        <v>37</v>
      </c>
      <c r="AX317" s="15" t="s">
        <v>84</v>
      </c>
      <c r="AY317" s="267" t="s">
        <v>219</v>
      </c>
    </row>
    <row r="318" s="2" customFormat="1" ht="16.5" customHeight="1">
      <c r="A318" s="40"/>
      <c r="B318" s="41"/>
      <c r="C318" s="283" t="s">
        <v>795</v>
      </c>
      <c r="D318" s="283" t="s">
        <v>623</v>
      </c>
      <c r="E318" s="284" t="s">
        <v>796</v>
      </c>
      <c r="F318" s="285" t="s">
        <v>797</v>
      </c>
      <c r="G318" s="286" t="s">
        <v>517</v>
      </c>
      <c r="H318" s="287">
        <v>28</v>
      </c>
      <c r="I318" s="288"/>
      <c r="J318" s="289">
        <f>ROUND(I318*H318,2)</f>
        <v>0</v>
      </c>
      <c r="K318" s="285" t="s">
        <v>224</v>
      </c>
      <c r="L318" s="290"/>
      <c r="M318" s="291" t="s">
        <v>19</v>
      </c>
      <c r="N318" s="292" t="s">
        <v>47</v>
      </c>
      <c r="O318" s="86"/>
      <c r="P318" s="225">
        <f>O318*H318</f>
        <v>0</v>
      </c>
      <c r="Q318" s="225">
        <v>0.011299999999999999</v>
      </c>
      <c r="R318" s="225">
        <f>Q318*H318</f>
        <v>0.31639999999999996</v>
      </c>
      <c r="S318" s="225">
        <v>0</v>
      </c>
      <c r="T318" s="226">
        <f>S318*H318</f>
        <v>0</v>
      </c>
      <c r="U318" s="40"/>
      <c r="V318" s="40"/>
      <c r="W318" s="40"/>
      <c r="X318" s="40"/>
      <c r="Y318" s="40"/>
      <c r="Z318" s="40"/>
      <c r="AA318" s="40"/>
      <c r="AB318" s="40"/>
      <c r="AC318" s="40"/>
      <c r="AD318" s="40"/>
      <c r="AE318" s="40"/>
      <c r="AR318" s="227" t="s">
        <v>300</v>
      </c>
      <c r="AT318" s="227" t="s">
        <v>623</v>
      </c>
      <c r="AU318" s="227" t="s">
        <v>86</v>
      </c>
      <c r="AY318" s="19" t="s">
        <v>219</v>
      </c>
      <c r="BE318" s="228">
        <f>IF(N318="základní",J318,0)</f>
        <v>0</v>
      </c>
      <c r="BF318" s="228">
        <f>IF(N318="snížená",J318,0)</f>
        <v>0</v>
      </c>
      <c r="BG318" s="228">
        <f>IF(N318="zákl. přenesená",J318,0)</f>
        <v>0</v>
      </c>
      <c r="BH318" s="228">
        <f>IF(N318="sníž. přenesená",J318,0)</f>
        <v>0</v>
      </c>
      <c r="BI318" s="228">
        <f>IF(N318="nulová",J318,0)</f>
        <v>0</v>
      </c>
      <c r="BJ318" s="19" t="s">
        <v>84</v>
      </c>
      <c r="BK318" s="228">
        <f>ROUND(I318*H318,2)</f>
        <v>0</v>
      </c>
      <c r="BL318" s="19" t="s">
        <v>225</v>
      </c>
      <c r="BM318" s="227" t="s">
        <v>798</v>
      </c>
    </row>
    <row r="319" s="2" customFormat="1">
      <c r="A319" s="40"/>
      <c r="B319" s="41"/>
      <c r="C319" s="42"/>
      <c r="D319" s="229" t="s">
        <v>227</v>
      </c>
      <c r="E319" s="42"/>
      <c r="F319" s="230" t="s">
        <v>797</v>
      </c>
      <c r="G319" s="42"/>
      <c r="H319" s="42"/>
      <c r="I319" s="231"/>
      <c r="J319" s="42"/>
      <c r="K319" s="42"/>
      <c r="L319" s="46"/>
      <c r="M319" s="232"/>
      <c r="N319" s="233"/>
      <c r="O319" s="86"/>
      <c r="P319" s="86"/>
      <c r="Q319" s="86"/>
      <c r="R319" s="86"/>
      <c r="S319" s="86"/>
      <c r="T319" s="87"/>
      <c r="U319" s="40"/>
      <c r="V319" s="40"/>
      <c r="W319" s="40"/>
      <c r="X319" s="40"/>
      <c r="Y319" s="40"/>
      <c r="Z319" s="40"/>
      <c r="AA319" s="40"/>
      <c r="AB319" s="40"/>
      <c r="AC319" s="40"/>
      <c r="AD319" s="40"/>
      <c r="AE319" s="40"/>
      <c r="AT319" s="19" t="s">
        <v>227</v>
      </c>
      <c r="AU319" s="19" t="s">
        <v>86</v>
      </c>
    </row>
    <row r="320" s="13" customFormat="1">
      <c r="A320" s="13"/>
      <c r="B320" s="236"/>
      <c r="C320" s="237"/>
      <c r="D320" s="229" t="s">
        <v>231</v>
      </c>
      <c r="E320" s="238" t="s">
        <v>19</v>
      </c>
      <c r="F320" s="239" t="s">
        <v>597</v>
      </c>
      <c r="G320" s="237"/>
      <c r="H320" s="238" t="s">
        <v>19</v>
      </c>
      <c r="I320" s="240"/>
      <c r="J320" s="237"/>
      <c r="K320" s="237"/>
      <c r="L320" s="241"/>
      <c r="M320" s="242"/>
      <c r="N320" s="243"/>
      <c r="O320" s="243"/>
      <c r="P320" s="243"/>
      <c r="Q320" s="243"/>
      <c r="R320" s="243"/>
      <c r="S320" s="243"/>
      <c r="T320" s="244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245" t="s">
        <v>231</v>
      </c>
      <c r="AU320" s="245" t="s">
        <v>86</v>
      </c>
      <c r="AV320" s="13" t="s">
        <v>84</v>
      </c>
      <c r="AW320" s="13" t="s">
        <v>37</v>
      </c>
      <c r="AX320" s="13" t="s">
        <v>76</v>
      </c>
      <c r="AY320" s="245" t="s">
        <v>219</v>
      </c>
    </row>
    <row r="321" s="14" customFormat="1">
      <c r="A321" s="14"/>
      <c r="B321" s="246"/>
      <c r="C321" s="247"/>
      <c r="D321" s="229" t="s">
        <v>231</v>
      </c>
      <c r="E321" s="248" t="s">
        <v>19</v>
      </c>
      <c r="F321" s="249" t="s">
        <v>516</v>
      </c>
      <c r="G321" s="247"/>
      <c r="H321" s="250">
        <v>28</v>
      </c>
      <c r="I321" s="251"/>
      <c r="J321" s="247"/>
      <c r="K321" s="247"/>
      <c r="L321" s="252"/>
      <c r="M321" s="253"/>
      <c r="N321" s="254"/>
      <c r="O321" s="254"/>
      <c r="P321" s="254"/>
      <c r="Q321" s="254"/>
      <c r="R321" s="254"/>
      <c r="S321" s="254"/>
      <c r="T321" s="255"/>
      <c r="U321" s="14"/>
      <c r="V321" s="14"/>
      <c r="W321" s="14"/>
      <c r="X321" s="14"/>
      <c r="Y321" s="14"/>
      <c r="Z321" s="14"/>
      <c r="AA321" s="14"/>
      <c r="AB321" s="14"/>
      <c r="AC321" s="14"/>
      <c r="AD321" s="14"/>
      <c r="AE321" s="14"/>
      <c r="AT321" s="256" t="s">
        <v>231</v>
      </c>
      <c r="AU321" s="256" t="s">
        <v>86</v>
      </c>
      <c r="AV321" s="14" t="s">
        <v>86</v>
      </c>
      <c r="AW321" s="14" t="s">
        <v>37</v>
      </c>
      <c r="AX321" s="14" t="s">
        <v>84</v>
      </c>
      <c r="AY321" s="256" t="s">
        <v>219</v>
      </c>
    </row>
    <row r="322" s="2" customFormat="1" ht="16.5" customHeight="1">
      <c r="A322" s="40"/>
      <c r="B322" s="41"/>
      <c r="C322" s="283" t="s">
        <v>799</v>
      </c>
      <c r="D322" s="283" t="s">
        <v>623</v>
      </c>
      <c r="E322" s="284" t="s">
        <v>749</v>
      </c>
      <c r="F322" s="285" t="s">
        <v>750</v>
      </c>
      <c r="G322" s="286" t="s">
        <v>182</v>
      </c>
      <c r="H322" s="287">
        <v>1.6719999999999999</v>
      </c>
      <c r="I322" s="288"/>
      <c r="J322" s="289">
        <f>ROUND(I322*H322,2)</f>
        <v>0</v>
      </c>
      <c r="K322" s="285" t="s">
        <v>19</v>
      </c>
      <c r="L322" s="290"/>
      <c r="M322" s="291" t="s">
        <v>19</v>
      </c>
      <c r="N322" s="292" t="s">
        <v>47</v>
      </c>
      <c r="O322" s="86"/>
      <c r="P322" s="225">
        <f>O322*H322</f>
        <v>0</v>
      </c>
      <c r="Q322" s="225">
        <v>1</v>
      </c>
      <c r="R322" s="225">
        <f>Q322*H322</f>
        <v>1.6719999999999999</v>
      </c>
      <c r="S322" s="225">
        <v>0</v>
      </c>
      <c r="T322" s="226">
        <f>S322*H322</f>
        <v>0</v>
      </c>
      <c r="U322" s="40"/>
      <c r="V322" s="40"/>
      <c r="W322" s="40"/>
      <c r="X322" s="40"/>
      <c r="Y322" s="40"/>
      <c r="Z322" s="40"/>
      <c r="AA322" s="40"/>
      <c r="AB322" s="40"/>
      <c r="AC322" s="40"/>
      <c r="AD322" s="40"/>
      <c r="AE322" s="40"/>
      <c r="AR322" s="227" t="s">
        <v>300</v>
      </c>
      <c r="AT322" s="227" t="s">
        <v>623</v>
      </c>
      <c r="AU322" s="227" t="s">
        <v>86</v>
      </c>
      <c r="AY322" s="19" t="s">
        <v>219</v>
      </c>
      <c r="BE322" s="228">
        <f>IF(N322="základní",J322,0)</f>
        <v>0</v>
      </c>
      <c r="BF322" s="228">
        <f>IF(N322="snížená",J322,0)</f>
        <v>0</v>
      </c>
      <c r="BG322" s="228">
        <f>IF(N322="zákl. přenesená",J322,0)</f>
        <v>0</v>
      </c>
      <c r="BH322" s="228">
        <f>IF(N322="sníž. přenesená",J322,0)</f>
        <v>0</v>
      </c>
      <c r="BI322" s="228">
        <f>IF(N322="nulová",J322,0)</f>
        <v>0</v>
      </c>
      <c r="BJ322" s="19" t="s">
        <v>84</v>
      </c>
      <c r="BK322" s="228">
        <f>ROUND(I322*H322,2)</f>
        <v>0</v>
      </c>
      <c r="BL322" s="19" t="s">
        <v>225</v>
      </c>
      <c r="BM322" s="227" t="s">
        <v>800</v>
      </c>
    </row>
    <row r="323" s="2" customFormat="1">
      <c r="A323" s="40"/>
      <c r="B323" s="41"/>
      <c r="C323" s="42"/>
      <c r="D323" s="229" t="s">
        <v>227</v>
      </c>
      <c r="E323" s="42"/>
      <c r="F323" s="230" t="s">
        <v>752</v>
      </c>
      <c r="G323" s="42"/>
      <c r="H323" s="42"/>
      <c r="I323" s="231"/>
      <c r="J323" s="42"/>
      <c r="K323" s="42"/>
      <c r="L323" s="46"/>
      <c r="M323" s="232"/>
      <c r="N323" s="233"/>
      <c r="O323" s="86"/>
      <c r="P323" s="86"/>
      <c r="Q323" s="86"/>
      <c r="R323" s="86"/>
      <c r="S323" s="86"/>
      <c r="T323" s="87"/>
      <c r="U323" s="40"/>
      <c r="V323" s="40"/>
      <c r="W323" s="40"/>
      <c r="X323" s="40"/>
      <c r="Y323" s="40"/>
      <c r="Z323" s="40"/>
      <c r="AA323" s="40"/>
      <c r="AB323" s="40"/>
      <c r="AC323" s="40"/>
      <c r="AD323" s="40"/>
      <c r="AE323" s="40"/>
      <c r="AT323" s="19" t="s">
        <v>227</v>
      </c>
      <c r="AU323" s="19" t="s">
        <v>86</v>
      </c>
    </row>
    <row r="324" s="14" customFormat="1">
      <c r="A324" s="14"/>
      <c r="B324" s="246"/>
      <c r="C324" s="247"/>
      <c r="D324" s="229" t="s">
        <v>231</v>
      </c>
      <c r="E324" s="248" t="s">
        <v>19</v>
      </c>
      <c r="F324" s="249" t="s">
        <v>801</v>
      </c>
      <c r="G324" s="247"/>
      <c r="H324" s="250">
        <v>0.74399999999999999</v>
      </c>
      <c r="I324" s="251"/>
      <c r="J324" s="247"/>
      <c r="K324" s="247"/>
      <c r="L324" s="252"/>
      <c r="M324" s="253"/>
      <c r="N324" s="254"/>
      <c r="O324" s="254"/>
      <c r="P324" s="254"/>
      <c r="Q324" s="254"/>
      <c r="R324" s="254"/>
      <c r="S324" s="254"/>
      <c r="T324" s="255"/>
      <c r="U324" s="14"/>
      <c r="V324" s="14"/>
      <c r="W324" s="14"/>
      <c r="X324" s="14"/>
      <c r="Y324" s="14"/>
      <c r="Z324" s="14"/>
      <c r="AA324" s="14"/>
      <c r="AB324" s="14"/>
      <c r="AC324" s="14"/>
      <c r="AD324" s="14"/>
      <c r="AE324" s="14"/>
      <c r="AT324" s="256" t="s">
        <v>231</v>
      </c>
      <c r="AU324" s="256" t="s">
        <v>86</v>
      </c>
      <c r="AV324" s="14" t="s">
        <v>86</v>
      </c>
      <c r="AW324" s="14" t="s">
        <v>37</v>
      </c>
      <c r="AX324" s="14" t="s">
        <v>76</v>
      </c>
      <c r="AY324" s="256" t="s">
        <v>219</v>
      </c>
    </row>
    <row r="325" s="13" customFormat="1">
      <c r="A325" s="13"/>
      <c r="B325" s="236"/>
      <c r="C325" s="237"/>
      <c r="D325" s="229" t="s">
        <v>231</v>
      </c>
      <c r="E325" s="238" t="s">
        <v>19</v>
      </c>
      <c r="F325" s="239" t="s">
        <v>802</v>
      </c>
      <c r="G325" s="237"/>
      <c r="H325" s="238" t="s">
        <v>19</v>
      </c>
      <c r="I325" s="240"/>
      <c r="J325" s="237"/>
      <c r="K325" s="237"/>
      <c r="L325" s="241"/>
      <c r="M325" s="242"/>
      <c r="N325" s="243"/>
      <c r="O325" s="243"/>
      <c r="P325" s="243"/>
      <c r="Q325" s="243"/>
      <c r="R325" s="243"/>
      <c r="S325" s="243"/>
      <c r="T325" s="244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45" t="s">
        <v>231</v>
      </c>
      <c r="AU325" s="245" t="s">
        <v>86</v>
      </c>
      <c r="AV325" s="13" t="s">
        <v>84</v>
      </c>
      <c r="AW325" s="13" t="s">
        <v>37</v>
      </c>
      <c r="AX325" s="13" t="s">
        <v>76</v>
      </c>
      <c r="AY325" s="245" t="s">
        <v>219</v>
      </c>
    </row>
    <row r="326" s="14" customFormat="1">
      <c r="A326" s="14"/>
      <c r="B326" s="246"/>
      <c r="C326" s="247"/>
      <c r="D326" s="229" t="s">
        <v>231</v>
      </c>
      <c r="E326" s="248" t="s">
        <v>19</v>
      </c>
      <c r="F326" s="249" t="s">
        <v>803</v>
      </c>
      <c r="G326" s="247"/>
      <c r="H326" s="250">
        <v>0.92800000000000005</v>
      </c>
      <c r="I326" s="251"/>
      <c r="J326" s="247"/>
      <c r="K326" s="247"/>
      <c r="L326" s="252"/>
      <c r="M326" s="253"/>
      <c r="N326" s="254"/>
      <c r="O326" s="254"/>
      <c r="P326" s="254"/>
      <c r="Q326" s="254"/>
      <c r="R326" s="254"/>
      <c r="S326" s="254"/>
      <c r="T326" s="255"/>
      <c r="U326" s="14"/>
      <c r="V326" s="14"/>
      <c r="W326" s="14"/>
      <c r="X326" s="14"/>
      <c r="Y326" s="14"/>
      <c r="Z326" s="14"/>
      <c r="AA326" s="14"/>
      <c r="AB326" s="14"/>
      <c r="AC326" s="14"/>
      <c r="AD326" s="14"/>
      <c r="AE326" s="14"/>
      <c r="AT326" s="256" t="s">
        <v>231</v>
      </c>
      <c r="AU326" s="256" t="s">
        <v>86</v>
      </c>
      <c r="AV326" s="14" t="s">
        <v>86</v>
      </c>
      <c r="AW326" s="14" t="s">
        <v>37</v>
      </c>
      <c r="AX326" s="14" t="s">
        <v>76</v>
      </c>
      <c r="AY326" s="256" t="s">
        <v>219</v>
      </c>
    </row>
    <row r="327" s="15" customFormat="1">
      <c r="A327" s="15"/>
      <c r="B327" s="257"/>
      <c r="C327" s="258"/>
      <c r="D327" s="229" t="s">
        <v>231</v>
      </c>
      <c r="E327" s="259" t="s">
        <v>529</v>
      </c>
      <c r="F327" s="260" t="s">
        <v>236</v>
      </c>
      <c r="G327" s="258"/>
      <c r="H327" s="261">
        <v>1.6719999999999999</v>
      </c>
      <c r="I327" s="262"/>
      <c r="J327" s="258"/>
      <c r="K327" s="258"/>
      <c r="L327" s="263"/>
      <c r="M327" s="264"/>
      <c r="N327" s="265"/>
      <c r="O327" s="265"/>
      <c r="P327" s="265"/>
      <c r="Q327" s="265"/>
      <c r="R327" s="265"/>
      <c r="S327" s="265"/>
      <c r="T327" s="266"/>
      <c r="U327" s="15"/>
      <c r="V327" s="15"/>
      <c r="W327" s="15"/>
      <c r="X327" s="15"/>
      <c r="Y327" s="15"/>
      <c r="Z327" s="15"/>
      <c r="AA327" s="15"/>
      <c r="AB327" s="15"/>
      <c r="AC327" s="15"/>
      <c r="AD327" s="15"/>
      <c r="AE327" s="15"/>
      <c r="AT327" s="267" t="s">
        <v>231</v>
      </c>
      <c r="AU327" s="267" t="s">
        <v>86</v>
      </c>
      <c r="AV327" s="15" t="s">
        <v>225</v>
      </c>
      <c r="AW327" s="15" t="s">
        <v>37</v>
      </c>
      <c r="AX327" s="15" t="s">
        <v>84</v>
      </c>
      <c r="AY327" s="267" t="s">
        <v>219</v>
      </c>
    </row>
    <row r="328" s="2" customFormat="1" ht="16.5" customHeight="1">
      <c r="A328" s="40"/>
      <c r="B328" s="41"/>
      <c r="C328" s="216" t="s">
        <v>804</v>
      </c>
      <c r="D328" s="216" t="s">
        <v>221</v>
      </c>
      <c r="E328" s="217" t="s">
        <v>805</v>
      </c>
      <c r="F328" s="218" t="s">
        <v>806</v>
      </c>
      <c r="G328" s="219" t="s">
        <v>182</v>
      </c>
      <c r="H328" s="220">
        <v>5.415</v>
      </c>
      <c r="I328" s="221"/>
      <c r="J328" s="222">
        <f>ROUND(I328*H328,2)</f>
        <v>0</v>
      </c>
      <c r="K328" s="218" t="s">
        <v>19</v>
      </c>
      <c r="L328" s="46"/>
      <c r="M328" s="223" t="s">
        <v>19</v>
      </c>
      <c r="N328" s="224" t="s">
        <v>47</v>
      </c>
      <c r="O328" s="86"/>
      <c r="P328" s="225">
        <f>O328*H328</f>
        <v>0</v>
      </c>
      <c r="Q328" s="225">
        <v>0</v>
      </c>
      <c r="R328" s="225">
        <f>Q328*H328</f>
        <v>0</v>
      </c>
      <c r="S328" s="225">
        <v>0</v>
      </c>
      <c r="T328" s="226">
        <f>S328*H328</f>
        <v>0</v>
      </c>
      <c r="U328" s="40"/>
      <c r="V328" s="40"/>
      <c r="W328" s="40"/>
      <c r="X328" s="40"/>
      <c r="Y328" s="40"/>
      <c r="Z328" s="40"/>
      <c r="AA328" s="40"/>
      <c r="AB328" s="40"/>
      <c r="AC328" s="40"/>
      <c r="AD328" s="40"/>
      <c r="AE328" s="40"/>
      <c r="AR328" s="227" t="s">
        <v>225</v>
      </c>
      <c r="AT328" s="227" t="s">
        <v>221</v>
      </c>
      <c r="AU328" s="227" t="s">
        <v>86</v>
      </c>
      <c r="AY328" s="19" t="s">
        <v>219</v>
      </c>
      <c r="BE328" s="228">
        <f>IF(N328="základní",J328,0)</f>
        <v>0</v>
      </c>
      <c r="BF328" s="228">
        <f>IF(N328="snížená",J328,0)</f>
        <v>0</v>
      </c>
      <c r="BG328" s="228">
        <f>IF(N328="zákl. přenesená",J328,0)</f>
        <v>0</v>
      </c>
      <c r="BH328" s="228">
        <f>IF(N328="sníž. přenesená",J328,0)</f>
        <v>0</v>
      </c>
      <c r="BI328" s="228">
        <f>IF(N328="nulová",J328,0)</f>
        <v>0</v>
      </c>
      <c r="BJ328" s="19" t="s">
        <v>84</v>
      </c>
      <c r="BK328" s="228">
        <f>ROUND(I328*H328,2)</f>
        <v>0</v>
      </c>
      <c r="BL328" s="19" t="s">
        <v>225</v>
      </c>
      <c r="BM328" s="227" t="s">
        <v>807</v>
      </c>
    </row>
    <row r="329" s="2" customFormat="1">
      <c r="A329" s="40"/>
      <c r="B329" s="41"/>
      <c r="C329" s="42"/>
      <c r="D329" s="229" t="s">
        <v>227</v>
      </c>
      <c r="E329" s="42"/>
      <c r="F329" s="230" t="s">
        <v>808</v>
      </c>
      <c r="G329" s="42"/>
      <c r="H329" s="42"/>
      <c r="I329" s="231"/>
      <c r="J329" s="42"/>
      <c r="K329" s="42"/>
      <c r="L329" s="46"/>
      <c r="M329" s="232"/>
      <c r="N329" s="233"/>
      <c r="O329" s="86"/>
      <c r="P329" s="86"/>
      <c r="Q329" s="86"/>
      <c r="R329" s="86"/>
      <c r="S329" s="86"/>
      <c r="T329" s="87"/>
      <c r="U329" s="40"/>
      <c r="V329" s="40"/>
      <c r="W329" s="40"/>
      <c r="X329" s="40"/>
      <c r="Y329" s="40"/>
      <c r="Z329" s="40"/>
      <c r="AA329" s="40"/>
      <c r="AB329" s="40"/>
      <c r="AC329" s="40"/>
      <c r="AD329" s="40"/>
      <c r="AE329" s="40"/>
      <c r="AT329" s="19" t="s">
        <v>227</v>
      </c>
      <c r="AU329" s="19" t="s">
        <v>86</v>
      </c>
    </row>
    <row r="330" s="14" customFormat="1">
      <c r="A330" s="14"/>
      <c r="B330" s="246"/>
      <c r="C330" s="247"/>
      <c r="D330" s="229" t="s">
        <v>231</v>
      </c>
      <c r="E330" s="248" t="s">
        <v>19</v>
      </c>
      <c r="F330" s="249" t="s">
        <v>532</v>
      </c>
      <c r="G330" s="247"/>
      <c r="H330" s="250">
        <v>5.415</v>
      </c>
      <c r="I330" s="251"/>
      <c r="J330" s="247"/>
      <c r="K330" s="247"/>
      <c r="L330" s="252"/>
      <c r="M330" s="253"/>
      <c r="N330" s="254"/>
      <c r="O330" s="254"/>
      <c r="P330" s="254"/>
      <c r="Q330" s="254"/>
      <c r="R330" s="254"/>
      <c r="S330" s="254"/>
      <c r="T330" s="255"/>
      <c r="U330" s="14"/>
      <c r="V330" s="14"/>
      <c r="W330" s="14"/>
      <c r="X330" s="14"/>
      <c r="Y330" s="14"/>
      <c r="Z330" s="14"/>
      <c r="AA330" s="14"/>
      <c r="AB330" s="14"/>
      <c r="AC330" s="14"/>
      <c r="AD330" s="14"/>
      <c r="AE330" s="14"/>
      <c r="AT330" s="256" t="s">
        <v>231</v>
      </c>
      <c r="AU330" s="256" t="s">
        <v>86</v>
      </c>
      <c r="AV330" s="14" t="s">
        <v>86</v>
      </c>
      <c r="AW330" s="14" t="s">
        <v>37</v>
      </c>
      <c r="AX330" s="14" t="s">
        <v>84</v>
      </c>
      <c r="AY330" s="256" t="s">
        <v>219</v>
      </c>
    </row>
    <row r="331" s="2" customFormat="1" ht="16.5" customHeight="1">
      <c r="A331" s="40"/>
      <c r="B331" s="41"/>
      <c r="C331" s="216" t="s">
        <v>809</v>
      </c>
      <c r="D331" s="216" t="s">
        <v>221</v>
      </c>
      <c r="E331" s="217" t="s">
        <v>810</v>
      </c>
      <c r="F331" s="218" t="s">
        <v>811</v>
      </c>
      <c r="G331" s="219" t="s">
        <v>420</v>
      </c>
      <c r="H331" s="220">
        <v>1</v>
      </c>
      <c r="I331" s="221"/>
      <c r="J331" s="222">
        <f>ROUND(I331*H331,2)</f>
        <v>0</v>
      </c>
      <c r="K331" s="218" t="s">
        <v>19</v>
      </c>
      <c r="L331" s="46"/>
      <c r="M331" s="223" t="s">
        <v>19</v>
      </c>
      <c r="N331" s="224" t="s">
        <v>47</v>
      </c>
      <c r="O331" s="86"/>
      <c r="P331" s="225">
        <f>O331*H331</f>
        <v>0</v>
      </c>
      <c r="Q331" s="225">
        <v>0</v>
      </c>
      <c r="R331" s="225">
        <f>Q331*H331</f>
        <v>0</v>
      </c>
      <c r="S331" s="225">
        <v>0</v>
      </c>
      <c r="T331" s="226">
        <f>S331*H331</f>
        <v>0</v>
      </c>
      <c r="U331" s="40"/>
      <c r="V331" s="40"/>
      <c r="W331" s="40"/>
      <c r="X331" s="40"/>
      <c r="Y331" s="40"/>
      <c r="Z331" s="40"/>
      <c r="AA331" s="40"/>
      <c r="AB331" s="40"/>
      <c r="AC331" s="40"/>
      <c r="AD331" s="40"/>
      <c r="AE331" s="40"/>
      <c r="AR331" s="227" t="s">
        <v>225</v>
      </c>
      <c r="AT331" s="227" t="s">
        <v>221</v>
      </c>
      <c r="AU331" s="227" t="s">
        <v>86</v>
      </c>
      <c r="AY331" s="19" t="s">
        <v>219</v>
      </c>
      <c r="BE331" s="228">
        <f>IF(N331="základní",J331,0)</f>
        <v>0</v>
      </c>
      <c r="BF331" s="228">
        <f>IF(N331="snížená",J331,0)</f>
        <v>0</v>
      </c>
      <c r="BG331" s="228">
        <f>IF(N331="zákl. přenesená",J331,0)</f>
        <v>0</v>
      </c>
      <c r="BH331" s="228">
        <f>IF(N331="sníž. přenesená",J331,0)</f>
        <v>0</v>
      </c>
      <c r="BI331" s="228">
        <f>IF(N331="nulová",J331,0)</f>
        <v>0</v>
      </c>
      <c r="BJ331" s="19" t="s">
        <v>84</v>
      </c>
      <c r="BK331" s="228">
        <f>ROUND(I331*H331,2)</f>
        <v>0</v>
      </c>
      <c r="BL331" s="19" t="s">
        <v>225</v>
      </c>
      <c r="BM331" s="227" t="s">
        <v>812</v>
      </c>
    </row>
    <row r="332" s="2" customFormat="1">
      <c r="A332" s="40"/>
      <c r="B332" s="41"/>
      <c r="C332" s="42"/>
      <c r="D332" s="229" t="s">
        <v>227</v>
      </c>
      <c r="E332" s="42"/>
      <c r="F332" s="230" t="s">
        <v>813</v>
      </c>
      <c r="G332" s="42"/>
      <c r="H332" s="42"/>
      <c r="I332" s="231"/>
      <c r="J332" s="42"/>
      <c r="K332" s="42"/>
      <c r="L332" s="46"/>
      <c r="M332" s="232"/>
      <c r="N332" s="233"/>
      <c r="O332" s="86"/>
      <c r="P332" s="86"/>
      <c r="Q332" s="86"/>
      <c r="R332" s="86"/>
      <c r="S332" s="86"/>
      <c r="T332" s="87"/>
      <c r="U332" s="40"/>
      <c r="V332" s="40"/>
      <c r="W332" s="40"/>
      <c r="X332" s="40"/>
      <c r="Y332" s="40"/>
      <c r="Z332" s="40"/>
      <c r="AA332" s="40"/>
      <c r="AB332" s="40"/>
      <c r="AC332" s="40"/>
      <c r="AD332" s="40"/>
      <c r="AE332" s="40"/>
      <c r="AT332" s="19" t="s">
        <v>227</v>
      </c>
      <c r="AU332" s="19" t="s">
        <v>86</v>
      </c>
    </row>
    <row r="333" s="2" customFormat="1">
      <c r="A333" s="40"/>
      <c r="B333" s="41"/>
      <c r="C333" s="42"/>
      <c r="D333" s="229" t="s">
        <v>275</v>
      </c>
      <c r="E333" s="42"/>
      <c r="F333" s="268" t="s">
        <v>814</v>
      </c>
      <c r="G333" s="42"/>
      <c r="H333" s="42"/>
      <c r="I333" s="231"/>
      <c r="J333" s="42"/>
      <c r="K333" s="42"/>
      <c r="L333" s="46"/>
      <c r="M333" s="232"/>
      <c r="N333" s="233"/>
      <c r="O333" s="86"/>
      <c r="P333" s="86"/>
      <c r="Q333" s="86"/>
      <c r="R333" s="86"/>
      <c r="S333" s="86"/>
      <c r="T333" s="87"/>
      <c r="U333" s="40"/>
      <c r="V333" s="40"/>
      <c r="W333" s="40"/>
      <c r="X333" s="40"/>
      <c r="Y333" s="40"/>
      <c r="Z333" s="40"/>
      <c r="AA333" s="40"/>
      <c r="AB333" s="40"/>
      <c r="AC333" s="40"/>
      <c r="AD333" s="40"/>
      <c r="AE333" s="40"/>
      <c r="AT333" s="19" t="s">
        <v>275</v>
      </c>
      <c r="AU333" s="19" t="s">
        <v>86</v>
      </c>
    </row>
    <row r="334" s="14" customFormat="1">
      <c r="A334" s="14"/>
      <c r="B334" s="246"/>
      <c r="C334" s="247"/>
      <c r="D334" s="229" t="s">
        <v>231</v>
      </c>
      <c r="E334" s="248" t="s">
        <v>19</v>
      </c>
      <c r="F334" s="249" t="s">
        <v>84</v>
      </c>
      <c r="G334" s="247"/>
      <c r="H334" s="250">
        <v>1</v>
      </c>
      <c r="I334" s="251"/>
      <c r="J334" s="247"/>
      <c r="K334" s="247"/>
      <c r="L334" s="252"/>
      <c r="M334" s="253"/>
      <c r="N334" s="254"/>
      <c r="O334" s="254"/>
      <c r="P334" s="254"/>
      <c r="Q334" s="254"/>
      <c r="R334" s="254"/>
      <c r="S334" s="254"/>
      <c r="T334" s="255"/>
      <c r="U334" s="14"/>
      <c r="V334" s="14"/>
      <c r="W334" s="14"/>
      <c r="X334" s="14"/>
      <c r="Y334" s="14"/>
      <c r="Z334" s="14"/>
      <c r="AA334" s="14"/>
      <c r="AB334" s="14"/>
      <c r="AC334" s="14"/>
      <c r="AD334" s="14"/>
      <c r="AE334" s="14"/>
      <c r="AT334" s="256" t="s">
        <v>231</v>
      </c>
      <c r="AU334" s="256" t="s">
        <v>86</v>
      </c>
      <c r="AV334" s="14" t="s">
        <v>86</v>
      </c>
      <c r="AW334" s="14" t="s">
        <v>37</v>
      </c>
      <c r="AX334" s="14" t="s">
        <v>84</v>
      </c>
      <c r="AY334" s="256" t="s">
        <v>219</v>
      </c>
    </row>
    <row r="335" s="12" customFormat="1" ht="22.8" customHeight="1">
      <c r="A335" s="12"/>
      <c r="B335" s="200"/>
      <c r="C335" s="201"/>
      <c r="D335" s="202" t="s">
        <v>75</v>
      </c>
      <c r="E335" s="214" t="s">
        <v>309</v>
      </c>
      <c r="F335" s="214" t="s">
        <v>384</v>
      </c>
      <c r="G335" s="201"/>
      <c r="H335" s="201"/>
      <c r="I335" s="204"/>
      <c r="J335" s="215">
        <f>BK335</f>
        <v>0</v>
      </c>
      <c r="K335" s="201"/>
      <c r="L335" s="206"/>
      <c r="M335" s="207"/>
      <c r="N335" s="208"/>
      <c r="O335" s="208"/>
      <c r="P335" s="209">
        <f>SUM(P336:P345)</f>
        <v>0</v>
      </c>
      <c r="Q335" s="208"/>
      <c r="R335" s="209">
        <f>SUM(R336:R345)</f>
        <v>0.03456</v>
      </c>
      <c r="S335" s="208"/>
      <c r="T335" s="210">
        <f>SUM(T336:T345)</f>
        <v>0</v>
      </c>
      <c r="U335" s="12"/>
      <c r="V335" s="12"/>
      <c r="W335" s="12"/>
      <c r="X335" s="12"/>
      <c r="Y335" s="12"/>
      <c r="Z335" s="12"/>
      <c r="AA335" s="12"/>
      <c r="AB335" s="12"/>
      <c r="AC335" s="12"/>
      <c r="AD335" s="12"/>
      <c r="AE335" s="12"/>
      <c r="AR335" s="211" t="s">
        <v>84</v>
      </c>
      <c r="AT335" s="212" t="s">
        <v>75</v>
      </c>
      <c r="AU335" s="212" t="s">
        <v>84</v>
      </c>
      <c r="AY335" s="211" t="s">
        <v>219</v>
      </c>
      <c r="BK335" s="213">
        <f>SUM(BK336:BK345)</f>
        <v>0</v>
      </c>
    </row>
    <row r="336" s="2" customFormat="1" ht="16.5" customHeight="1">
      <c r="A336" s="40"/>
      <c r="B336" s="41"/>
      <c r="C336" s="216" t="s">
        <v>815</v>
      </c>
      <c r="D336" s="216" t="s">
        <v>221</v>
      </c>
      <c r="E336" s="217" t="s">
        <v>816</v>
      </c>
      <c r="F336" s="218" t="s">
        <v>817</v>
      </c>
      <c r="G336" s="219" t="s">
        <v>517</v>
      </c>
      <c r="H336" s="220">
        <v>16</v>
      </c>
      <c r="I336" s="221"/>
      <c r="J336" s="222">
        <f>ROUND(I336*H336,2)</f>
        <v>0</v>
      </c>
      <c r="K336" s="218" t="s">
        <v>19</v>
      </c>
      <c r="L336" s="46"/>
      <c r="M336" s="223" t="s">
        <v>19</v>
      </c>
      <c r="N336" s="224" t="s">
        <v>47</v>
      </c>
      <c r="O336" s="86"/>
      <c r="P336" s="225">
        <f>O336*H336</f>
        <v>0</v>
      </c>
      <c r="Q336" s="225">
        <v>0.00020000000000000001</v>
      </c>
      <c r="R336" s="225">
        <f>Q336*H336</f>
        <v>0.0032000000000000002</v>
      </c>
      <c r="S336" s="225">
        <v>0</v>
      </c>
      <c r="T336" s="226">
        <f>S336*H336</f>
        <v>0</v>
      </c>
      <c r="U336" s="40"/>
      <c r="V336" s="40"/>
      <c r="W336" s="40"/>
      <c r="X336" s="40"/>
      <c r="Y336" s="40"/>
      <c r="Z336" s="40"/>
      <c r="AA336" s="40"/>
      <c r="AB336" s="40"/>
      <c r="AC336" s="40"/>
      <c r="AD336" s="40"/>
      <c r="AE336" s="40"/>
      <c r="AR336" s="227" t="s">
        <v>225</v>
      </c>
      <c r="AT336" s="227" t="s">
        <v>221</v>
      </c>
      <c r="AU336" s="227" t="s">
        <v>86</v>
      </c>
      <c r="AY336" s="19" t="s">
        <v>219</v>
      </c>
      <c r="BE336" s="228">
        <f>IF(N336="základní",J336,0)</f>
        <v>0</v>
      </c>
      <c r="BF336" s="228">
        <f>IF(N336="snížená",J336,0)</f>
        <v>0</v>
      </c>
      <c r="BG336" s="228">
        <f>IF(N336="zákl. přenesená",J336,0)</f>
        <v>0</v>
      </c>
      <c r="BH336" s="228">
        <f>IF(N336="sníž. přenesená",J336,0)</f>
        <v>0</v>
      </c>
      <c r="BI336" s="228">
        <f>IF(N336="nulová",J336,0)</f>
        <v>0</v>
      </c>
      <c r="BJ336" s="19" t="s">
        <v>84</v>
      </c>
      <c r="BK336" s="228">
        <f>ROUND(I336*H336,2)</f>
        <v>0</v>
      </c>
      <c r="BL336" s="19" t="s">
        <v>225</v>
      </c>
      <c r="BM336" s="227" t="s">
        <v>818</v>
      </c>
    </row>
    <row r="337" s="2" customFormat="1">
      <c r="A337" s="40"/>
      <c r="B337" s="41"/>
      <c r="C337" s="42"/>
      <c r="D337" s="229" t="s">
        <v>227</v>
      </c>
      <c r="E337" s="42"/>
      <c r="F337" s="230" t="s">
        <v>819</v>
      </c>
      <c r="G337" s="42"/>
      <c r="H337" s="42"/>
      <c r="I337" s="231"/>
      <c r="J337" s="42"/>
      <c r="K337" s="42"/>
      <c r="L337" s="46"/>
      <c r="M337" s="232"/>
      <c r="N337" s="233"/>
      <c r="O337" s="86"/>
      <c r="P337" s="86"/>
      <c r="Q337" s="86"/>
      <c r="R337" s="86"/>
      <c r="S337" s="86"/>
      <c r="T337" s="87"/>
      <c r="U337" s="40"/>
      <c r="V337" s="40"/>
      <c r="W337" s="40"/>
      <c r="X337" s="40"/>
      <c r="Y337" s="40"/>
      <c r="Z337" s="40"/>
      <c r="AA337" s="40"/>
      <c r="AB337" s="40"/>
      <c r="AC337" s="40"/>
      <c r="AD337" s="40"/>
      <c r="AE337" s="40"/>
      <c r="AT337" s="19" t="s">
        <v>227</v>
      </c>
      <c r="AU337" s="19" t="s">
        <v>86</v>
      </c>
    </row>
    <row r="338" s="2" customFormat="1">
      <c r="A338" s="40"/>
      <c r="B338" s="41"/>
      <c r="C338" s="42"/>
      <c r="D338" s="229" t="s">
        <v>275</v>
      </c>
      <c r="E338" s="42"/>
      <c r="F338" s="268" t="s">
        <v>820</v>
      </c>
      <c r="G338" s="42"/>
      <c r="H338" s="42"/>
      <c r="I338" s="231"/>
      <c r="J338" s="42"/>
      <c r="K338" s="42"/>
      <c r="L338" s="46"/>
      <c r="M338" s="232"/>
      <c r="N338" s="233"/>
      <c r="O338" s="86"/>
      <c r="P338" s="86"/>
      <c r="Q338" s="86"/>
      <c r="R338" s="86"/>
      <c r="S338" s="86"/>
      <c r="T338" s="87"/>
      <c r="U338" s="40"/>
      <c r="V338" s="40"/>
      <c r="W338" s="40"/>
      <c r="X338" s="40"/>
      <c r="Y338" s="40"/>
      <c r="Z338" s="40"/>
      <c r="AA338" s="40"/>
      <c r="AB338" s="40"/>
      <c r="AC338" s="40"/>
      <c r="AD338" s="40"/>
      <c r="AE338" s="40"/>
      <c r="AT338" s="19" t="s">
        <v>275</v>
      </c>
      <c r="AU338" s="19" t="s">
        <v>86</v>
      </c>
    </row>
    <row r="339" s="13" customFormat="1">
      <c r="A339" s="13"/>
      <c r="B339" s="236"/>
      <c r="C339" s="237"/>
      <c r="D339" s="229" t="s">
        <v>231</v>
      </c>
      <c r="E339" s="238" t="s">
        <v>19</v>
      </c>
      <c r="F339" s="239" t="s">
        <v>597</v>
      </c>
      <c r="G339" s="237"/>
      <c r="H339" s="238" t="s">
        <v>19</v>
      </c>
      <c r="I339" s="240"/>
      <c r="J339" s="237"/>
      <c r="K339" s="237"/>
      <c r="L339" s="241"/>
      <c r="M339" s="242"/>
      <c r="N339" s="243"/>
      <c r="O339" s="243"/>
      <c r="P339" s="243"/>
      <c r="Q339" s="243"/>
      <c r="R339" s="243"/>
      <c r="S339" s="243"/>
      <c r="T339" s="244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245" t="s">
        <v>231</v>
      </c>
      <c r="AU339" s="245" t="s">
        <v>86</v>
      </c>
      <c r="AV339" s="13" t="s">
        <v>84</v>
      </c>
      <c r="AW339" s="13" t="s">
        <v>37</v>
      </c>
      <c r="AX339" s="13" t="s">
        <v>76</v>
      </c>
      <c r="AY339" s="245" t="s">
        <v>219</v>
      </c>
    </row>
    <row r="340" s="14" customFormat="1">
      <c r="A340" s="14"/>
      <c r="B340" s="246"/>
      <c r="C340" s="247"/>
      <c r="D340" s="229" t="s">
        <v>231</v>
      </c>
      <c r="E340" s="248" t="s">
        <v>19</v>
      </c>
      <c r="F340" s="249" t="s">
        <v>821</v>
      </c>
      <c r="G340" s="247"/>
      <c r="H340" s="250">
        <v>16</v>
      </c>
      <c r="I340" s="251"/>
      <c r="J340" s="247"/>
      <c r="K340" s="247"/>
      <c r="L340" s="252"/>
      <c r="M340" s="253"/>
      <c r="N340" s="254"/>
      <c r="O340" s="254"/>
      <c r="P340" s="254"/>
      <c r="Q340" s="254"/>
      <c r="R340" s="254"/>
      <c r="S340" s="254"/>
      <c r="T340" s="255"/>
      <c r="U340" s="14"/>
      <c r="V340" s="14"/>
      <c r="W340" s="14"/>
      <c r="X340" s="14"/>
      <c r="Y340" s="14"/>
      <c r="Z340" s="14"/>
      <c r="AA340" s="14"/>
      <c r="AB340" s="14"/>
      <c r="AC340" s="14"/>
      <c r="AD340" s="14"/>
      <c r="AE340" s="14"/>
      <c r="AT340" s="256" t="s">
        <v>231</v>
      </c>
      <c r="AU340" s="256" t="s">
        <v>86</v>
      </c>
      <c r="AV340" s="14" t="s">
        <v>86</v>
      </c>
      <c r="AW340" s="14" t="s">
        <v>37</v>
      </c>
      <c r="AX340" s="14" t="s">
        <v>84</v>
      </c>
      <c r="AY340" s="256" t="s">
        <v>219</v>
      </c>
    </row>
    <row r="341" s="2" customFormat="1" ht="16.5" customHeight="1">
      <c r="A341" s="40"/>
      <c r="B341" s="41"/>
      <c r="C341" s="216" t="s">
        <v>822</v>
      </c>
      <c r="D341" s="216" t="s">
        <v>221</v>
      </c>
      <c r="E341" s="217" t="s">
        <v>823</v>
      </c>
      <c r="F341" s="218" t="s">
        <v>824</v>
      </c>
      <c r="G341" s="219" t="s">
        <v>517</v>
      </c>
      <c r="H341" s="220">
        <v>16</v>
      </c>
      <c r="I341" s="221"/>
      <c r="J341" s="222">
        <f>ROUND(I341*H341,2)</f>
        <v>0</v>
      </c>
      <c r="K341" s="218" t="s">
        <v>19</v>
      </c>
      <c r="L341" s="46"/>
      <c r="M341" s="223" t="s">
        <v>19</v>
      </c>
      <c r="N341" s="224" t="s">
        <v>47</v>
      </c>
      <c r="O341" s="86"/>
      <c r="P341" s="225">
        <f>O341*H341</f>
        <v>0</v>
      </c>
      <c r="Q341" s="225">
        <v>0.0019599999999999999</v>
      </c>
      <c r="R341" s="225">
        <f>Q341*H341</f>
        <v>0.031359999999999999</v>
      </c>
      <c r="S341" s="225">
        <v>0</v>
      </c>
      <c r="T341" s="226">
        <f>S341*H341</f>
        <v>0</v>
      </c>
      <c r="U341" s="40"/>
      <c r="V341" s="40"/>
      <c r="W341" s="40"/>
      <c r="X341" s="40"/>
      <c r="Y341" s="40"/>
      <c r="Z341" s="40"/>
      <c r="AA341" s="40"/>
      <c r="AB341" s="40"/>
      <c r="AC341" s="40"/>
      <c r="AD341" s="40"/>
      <c r="AE341" s="40"/>
      <c r="AR341" s="227" t="s">
        <v>225</v>
      </c>
      <c r="AT341" s="227" t="s">
        <v>221</v>
      </c>
      <c r="AU341" s="227" t="s">
        <v>86</v>
      </c>
      <c r="AY341" s="19" t="s">
        <v>219</v>
      </c>
      <c r="BE341" s="228">
        <f>IF(N341="základní",J341,0)</f>
        <v>0</v>
      </c>
      <c r="BF341" s="228">
        <f>IF(N341="snížená",J341,0)</f>
        <v>0</v>
      </c>
      <c r="BG341" s="228">
        <f>IF(N341="zákl. přenesená",J341,0)</f>
        <v>0</v>
      </c>
      <c r="BH341" s="228">
        <f>IF(N341="sníž. přenesená",J341,0)</f>
        <v>0</v>
      </c>
      <c r="BI341" s="228">
        <f>IF(N341="nulová",J341,0)</f>
        <v>0</v>
      </c>
      <c r="BJ341" s="19" t="s">
        <v>84</v>
      </c>
      <c r="BK341" s="228">
        <f>ROUND(I341*H341,2)</f>
        <v>0</v>
      </c>
      <c r="BL341" s="19" t="s">
        <v>225</v>
      </c>
      <c r="BM341" s="227" t="s">
        <v>825</v>
      </c>
    </row>
    <row r="342" s="2" customFormat="1">
      <c r="A342" s="40"/>
      <c r="B342" s="41"/>
      <c r="C342" s="42"/>
      <c r="D342" s="229" t="s">
        <v>227</v>
      </c>
      <c r="E342" s="42"/>
      <c r="F342" s="230" t="s">
        <v>826</v>
      </c>
      <c r="G342" s="42"/>
      <c r="H342" s="42"/>
      <c r="I342" s="231"/>
      <c r="J342" s="42"/>
      <c r="K342" s="42"/>
      <c r="L342" s="46"/>
      <c r="M342" s="232"/>
      <c r="N342" s="233"/>
      <c r="O342" s="86"/>
      <c r="P342" s="86"/>
      <c r="Q342" s="86"/>
      <c r="R342" s="86"/>
      <c r="S342" s="86"/>
      <c r="T342" s="87"/>
      <c r="U342" s="40"/>
      <c r="V342" s="40"/>
      <c r="W342" s="40"/>
      <c r="X342" s="40"/>
      <c r="Y342" s="40"/>
      <c r="Z342" s="40"/>
      <c r="AA342" s="40"/>
      <c r="AB342" s="40"/>
      <c r="AC342" s="40"/>
      <c r="AD342" s="40"/>
      <c r="AE342" s="40"/>
      <c r="AT342" s="19" t="s">
        <v>227</v>
      </c>
      <c r="AU342" s="19" t="s">
        <v>86</v>
      </c>
    </row>
    <row r="343" s="2" customFormat="1">
      <c r="A343" s="40"/>
      <c r="B343" s="41"/>
      <c r="C343" s="42"/>
      <c r="D343" s="229" t="s">
        <v>275</v>
      </c>
      <c r="E343" s="42"/>
      <c r="F343" s="268" t="s">
        <v>827</v>
      </c>
      <c r="G343" s="42"/>
      <c r="H343" s="42"/>
      <c r="I343" s="231"/>
      <c r="J343" s="42"/>
      <c r="K343" s="42"/>
      <c r="L343" s="46"/>
      <c r="M343" s="232"/>
      <c r="N343" s="233"/>
      <c r="O343" s="86"/>
      <c r="P343" s="86"/>
      <c r="Q343" s="86"/>
      <c r="R343" s="86"/>
      <c r="S343" s="86"/>
      <c r="T343" s="87"/>
      <c r="U343" s="40"/>
      <c r="V343" s="40"/>
      <c r="W343" s="40"/>
      <c r="X343" s="40"/>
      <c r="Y343" s="40"/>
      <c r="Z343" s="40"/>
      <c r="AA343" s="40"/>
      <c r="AB343" s="40"/>
      <c r="AC343" s="40"/>
      <c r="AD343" s="40"/>
      <c r="AE343" s="40"/>
      <c r="AT343" s="19" t="s">
        <v>275</v>
      </c>
      <c r="AU343" s="19" t="s">
        <v>86</v>
      </c>
    </row>
    <row r="344" s="13" customFormat="1">
      <c r="A344" s="13"/>
      <c r="B344" s="236"/>
      <c r="C344" s="237"/>
      <c r="D344" s="229" t="s">
        <v>231</v>
      </c>
      <c r="E344" s="238" t="s">
        <v>19</v>
      </c>
      <c r="F344" s="239" t="s">
        <v>597</v>
      </c>
      <c r="G344" s="237"/>
      <c r="H344" s="238" t="s">
        <v>19</v>
      </c>
      <c r="I344" s="240"/>
      <c r="J344" s="237"/>
      <c r="K344" s="237"/>
      <c r="L344" s="241"/>
      <c r="M344" s="242"/>
      <c r="N344" s="243"/>
      <c r="O344" s="243"/>
      <c r="P344" s="243"/>
      <c r="Q344" s="243"/>
      <c r="R344" s="243"/>
      <c r="S344" s="243"/>
      <c r="T344" s="244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245" t="s">
        <v>231</v>
      </c>
      <c r="AU344" s="245" t="s">
        <v>86</v>
      </c>
      <c r="AV344" s="13" t="s">
        <v>84</v>
      </c>
      <c r="AW344" s="13" t="s">
        <v>37</v>
      </c>
      <c r="AX344" s="13" t="s">
        <v>76</v>
      </c>
      <c r="AY344" s="245" t="s">
        <v>219</v>
      </c>
    </row>
    <row r="345" s="14" customFormat="1">
      <c r="A345" s="14"/>
      <c r="B345" s="246"/>
      <c r="C345" s="247"/>
      <c r="D345" s="229" t="s">
        <v>231</v>
      </c>
      <c r="E345" s="248" t="s">
        <v>19</v>
      </c>
      <c r="F345" s="249" t="s">
        <v>821</v>
      </c>
      <c r="G345" s="247"/>
      <c r="H345" s="250">
        <v>16</v>
      </c>
      <c r="I345" s="251"/>
      <c r="J345" s="247"/>
      <c r="K345" s="247"/>
      <c r="L345" s="252"/>
      <c r="M345" s="253"/>
      <c r="N345" s="254"/>
      <c r="O345" s="254"/>
      <c r="P345" s="254"/>
      <c r="Q345" s="254"/>
      <c r="R345" s="254"/>
      <c r="S345" s="254"/>
      <c r="T345" s="255"/>
      <c r="U345" s="14"/>
      <c r="V345" s="14"/>
      <c r="W345" s="14"/>
      <c r="X345" s="14"/>
      <c r="Y345" s="14"/>
      <c r="Z345" s="14"/>
      <c r="AA345" s="14"/>
      <c r="AB345" s="14"/>
      <c r="AC345" s="14"/>
      <c r="AD345" s="14"/>
      <c r="AE345" s="14"/>
      <c r="AT345" s="256" t="s">
        <v>231</v>
      </c>
      <c r="AU345" s="256" t="s">
        <v>86</v>
      </c>
      <c r="AV345" s="14" t="s">
        <v>86</v>
      </c>
      <c r="AW345" s="14" t="s">
        <v>37</v>
      </c>
      <c r="AX345" s="14" t="s">
        <v>84</v>
      </c>
      <c r="AY345" s="256" t="s">
        <v>219</v>
      </c>
    </row>
    <row r="346" s="12" customFormat="1" ht="22.8" customHeight="1">
      <c r="A346" s="12"/>
      <c r="B346" s="200"/>
      <c r="C346" s="201"/>
      <c r="D346" s="202" t="s">
        <v>75</v>
      </c>
      <c r="E346" s="214" t="s">
        <v>437</v>
      </c>
      <c r="F346" s="214" t="s">
        <v>438</v>
      </c>
      <c r="G346" s="201"/>
      <c r="H346" s="201"/>
      <c r="I346" s="204"/>
      <c r="J346" s="215">
        <f>BK346</f>
        <v>0</v>
      </c>
      <c r="K346" s="201"/>
      <c r="L346" s="206"/>
      <c r="M346" s="207"/>
      <c r="N346" s="208"/>
      <c r="O346" s="208"/>
      <c r="P346" s="209">
        <f>SUM(P347:P362)</f>
        <v>0</v>
      </c>
      <c r="Q346" s="208"/>
      <c r="R346" s="209">
        <f>SUM(R347:R362)</f>
        <v>0</v>
      </c>
      <c r="S346" s="208"/>
      <c r="T346" s="210">
        <f>SUM(T347:T362)</f>
        <v>0</v>
      </c>
      <c r="U346" s="12"/>
      <c r="V346" s="12"/>
      <c r="W346" s="12"/>
      <c r="X346" s="12"/>
      <c r="Y346" s="12"/>
      <c r="Z346" s="12"/>
      <c r="AA346" s="12"/>
      <c r="AB346" s="12"/>
      <c r="AC346" s="12"/>
      <c r="AD346" s="12"/>
      <c r="AE346" s="12"/>
      <c r="AR346" s="211" t="s">
        <v>84</v>
      </c>
      <c r="AT346" s="212" t="s">
        <v>75</v>
      </c>
      <c r="AU346" s="212" t="s">
        <v>84</v>
      </c>
      <c r="AY346" s="211" t="s">
        <v>219</v>
      </c>
      <c r="BK346" s="213">
        <f>SUM(BK347:BK362)</f>
        <v>0</v>
      </c>
    </row>
    <row r="347" s="2" customFormat="1" ht="16.5" customHeight="1">
      <c r="A347" s="40"/>
      <c r="B347" s="41"/>
      <c r="C347" s="216" t="s">
        <v>828</v>
      </c>
      <c r="D347" s="216" t="s">
        <v>221</v>
      </c>
      <c r="E347" s="217" t="s">
        <v>440</v>
      </c>
      <c r="F347" s="218" t="s">
        <v>441</v>
      </c>
      <c r="G347" s="219" t="s">
        <v>162</v>
      </c>
      <c r="H347" s="220">
        <v>37375</v>
      </c>
      <c r="I347" s="221"/>
      <c r="J347" s="222">
        <f>ROUND(I347*H347,2)</f>
        <v>0</v>
      </c>
      <c r="K347" s="218" t="s">
        <v>19</v>
      </c>
      <c r="L347" s="46"/>
      <c r="M347" s="223" t="s">
        <v>19</v>
      </c>
      <c r="N347" s="224" t="s">
        <v>47</v>
      </c>
      <c r="O347" s="86"/>
      <c r="P347" s="225">
        <f>O347*H347</f>
        <v>0</v>
      </c>
      <c r="Q347" s="225">
        <v>0</v>
      </c>
      <c r="R347" s="225">
        <f>Q347*H347</f>
        <v>0</v>
      </c>
      <c r="S347" s="225">
        <v>0</v>
      </c>
      <c r="T347" s="226">
        <f>S347*H347</f>
        <v>0</v>
      </c>
      <c r="U347" s="40"/>
      <c r="V347" s="40"/>
      <c r="W347" s="40"/>
      <c r="X347" s="40"/>
      <c r="Y347" s="40"/>
      <c r="Z347" s="40"/>
      <c r="AA347" s="40"/>
      <c r="AB347" s="40"/>
      <c r="AC347" s="40"/>
      <c r="AD347" s="40"/>
      <c r="AE347" s="40"/>
      <c r="AR347" s="227" t="s">
        <v>225</v>
      </c>
      <c r="AT347" s="227" t="s">
        <v>221</v>
      </c>
      <c r="AU347" s="227" t="s">
        <v>86</v>
      </c>
      <c r="AY347" s="19" t="s">
        <v>219</v>
      </c>
      <c r="BE347" s="228">
        <f>IF(N347="základní",J347,0)</f>
        <v>0</v>
      </c>
      <c r="BF347" s="228">
        <f>IF(N347="snížená",J347,0)</f>
        <v>0</v>
      </c>
      <c r="BG347" s="228">
        <f>IF(N347="zákl. přenesená",J347,0)</f>
        <v>0</v>
      </c>
      <c r="BH347" s="228">
        <f>IF(N347="sníž. přenesená",J347,0)</f>
        <v>0</v>
      </c>
      <c r="BI347" s="228">
        <f>IF(N347="nulová",J347,0)</f>
        <v>0</v>
      </c>
      <c r="BJ347" s="19" t="s">
        <v>84</v>
      </c>
      <c r="BK347" s="228">
        <f>ROUND(I347*H347,2)</f>
        <v>0</v>
      </c>
      <c r="BL347" s="19" t="s">
        <v>225</v>
      </c>
      <c r="BM347" s="227" t="s">
        <v>829</v>
      </c>
    </row>
    <row r="348" s="2" customFormat="1">
      <c r="A348" s="40"/>
      <c r="B348" s="41"/>
      <c r="C348" s="42"/>
      <c r="D348" s="229" t="s">
        <v>227</v>
      </c>
      <c r="E348" s="42"/>
      <c r="F348" s="230" t="s">
        <v>441</v>
      </c>
      <c r="G348" s="42"/>
      <c r="H348" s="42"/>
      <c r="I348" s="231"/>
      <c r="J348" s="42"/>
      <c r="K348" s="42"/>
      <c r="L348" s="46"/>
      <c r="M348" s="232"/>
      <c r="N348" s="233"/>
      <c r="O348" s="86"/>
      <c r="P348" s="86"/>
      <c r="Q348" s="86"/>
      <c r="R348" s="86"/>
      <c r="S348" s="86"/>
      <c r="T348" s="87"/>
      <c r="U348" s="40"/>
      <c r="V348" s="40"/>
      <c r="W348" s="40"/>
      <c r="X348" s="40"/>
      <c r="Y348" s="40"/>
      <c r="Z348" s="40"/>
      <c r="AA348" s="40"/>
      <c r="AB348" s="40"/>
      <c r="AC348" s="40"/>
      <c r="AD348" s="40"/>
      <c r="AE348" s="40"/>
      <c r="AT348" s="19" t="s">
        <v>227</v>
      </c>
      <c r="AU348" s="19" t="s">
        <v>86</v>
      </c>
    </row>
    <row r="349" s="14" customFormat="1">
      <c r="A349" s="14"/>
      <c r="B349" s="246"/>
      <c r="C349" s="247"/>
      <c r="D349" s="229" t="s">
        <v>231</v>
      </c>
      <c r="E349" s="248" t="s">
        <v>19</v>
      </c>
      <c r="F349" s="249" t="s">
        <v>443</v>
      </c>
      <c r="G349" s="247"/>
      <c r="H349" s="250">
        <v>37375</v>
      </c>
      <c r="I349" s="251"/>
      <c r="J349" s="247"/>
      <c r="K349" s="247"/>
      <c r="L349" s="252"/>
      <c r="M349" s="253"/>
      <c r="N349" s="254"/>
      <c r="O349" s="254"/>
      <c r="P349" s="254"/>
      <c r="Q349" s="254"/>
      <c r="R349" s="254"/>
      <c r="S349" s="254"/>
      <c r="T349" s="255"/>
      <c r="U349" s="14"/>
      <c r="V349" s="14"/>
      <c r="W349" s="14"/>
      <c r="X349" s="14"/>
      <c r="Y349" s="14"/>
      <c r="Z349" s="14"/>
      <c r="AA349" s="14"/>
      <c r="AB349" s="14"/>
      <c r="AC349" s="14"/>
      <c r="AD349" s="14"/>
      <c r="AE349" s="14"/>
      <c r="AT349" s="256" t="s">
        <v>231</v>
      </c>
      <c r="AU349" s="256" t="s">
        <v>86</v>
      </c>
      <c r="AV349" s="14" t="s">
        <v>86</v>
      </c>
      <c r="AW349" s="14" t="s">
        <v>37</v>
      </c>
      <c r="AX349" s="14" t="s">
        <v>84</v>
      </c>
      <c r="AY349" s="256" t="s">
        <v>219</v>
      </c>
    </row>
    <row r="350" s="2" customFormat="1" ht="16.5" customHeight="1">
      <c r="A350" s="40"/>
      <c r="B350" s="41"/>
      <c r="C350" s="216" t="s">
        <v>830</v>
      </c>
      <c r="D350" s="216" t="s">
        <v>221</v>
      </c>
      <c r="E350" s="217" t="s">
        <v>445</v>
      </c>
      <c r="F350" s="218" t="s">
        <v>446</v>
      </c>
      <c r="G350" s="219" t="s">
        <v>182</v>
      </c>
      <c r="H350" s="220">
        <v>37.375</v>
      </c>
      <c r="I350" s="221"/>
      <c r="J350" s="222">
        <f>ROUND(I350*H350,2)</f>
        <v>0</v>
      </c>
      <c r="K350" s="218" t="s">
        <v>19</v>
      </c>
      <c r="L350" s="46"/>
      <c r="M350" s="223" t="s">
        <v>19</v>
      </c>
      <c r="N350" s="224" t="s">
        <v>47</v>
      </c>
      <c r="O350" s="86"/>
      <c r="P350" s="225">
        <f>O350*H350</f>
        <v>0</v>
      </c>
      <c r="Q350" s="225">
        <v>0</v>
      </c>
      <c r="R350" s="225">
        <f>Q350*H350</f>
        <v>0</v>
      </c>
      <c r="S350" s="225">
        <v>0</v>
      </c>
      <c r="T350" s="226">
        <f>S350*H350</f>
        <v>0</v>
      </c>
      <c r="U350" s="40"/>
      <c r="V350" s="40"/>
      <c r="W350" s="40"/>
      <c r="X350" s="40"/>
      <c r="Y350" s="40"/>
      <c r="Z350" s="40"/>
      <c r="AA350" s="40"/>
      <c r="AB350" s="40"/>
      <c r="AC350" s="40"/>
      <c r="AD350" s="40"/>
      <c r="AE350" s="40"/>
      <c r="AR350" s="227" t="s">
        <v>225</v>
      </c>
      <c r="AT350" s="227" t="s">
        <v>221</v>
      </c>
      <c r="AU350" s="227" t="s">
        <v>86</v>
      </c>
      <c r="AY350" s="19" t="s">
        <v>219</v>
      </c>
      <c r="BE350" s="228">
        <f>IF(N350="základní",J350,0)</f>
        <v>0</v>
      </c>
      <c r="BF350" s="228">
        <f>IF(N350="snížená",J350,0)</f>
        <v>0</v>
      </c>
      <c r="BG350" s="228">
        <f>IF(N350="zákl. přenesená",J350,0)</f>
        <v>0</v>
      </c>
      <c r="BH350" s="228">
        <f>IF(N350="sníž. přenesená",J350,0)</f>
        <v>0</v>
      </c>
      <c r="BI350" s="228">
        <f>IF(N350="nulová",J350,0)</f>
        <v>0</v>
      </c>
      <c r="BJ350" s="19" t="s">
        <v>84</v>
      </c>
      <c r="BK350" s="228">
        <f>ROUND(I350*H350,2)</f>
        <v>0</v>
      </c>
      <c r="BL350" s="19" t="s">
        <v>225</v>
      </c>
      <c r="BM350" s="227" t="s">
        <v>831</v>
      </c>
    </row>
    <row r="351" s="2" customFormat="1">
      <c r="A351" s="40"/>
      <c r="B351" s="41"/>
      <c r="C351" s="42"/>
      <c r="D351" s="229" t="s">
        <v>227</v>
      </c>
      <c r="E351" s="42"/>
      <c r="F351" s="230" t="s">
        <v>448</v>
      </c>
      <c r="G351" s="42"/>
      <c r="H351" s="42"/>
      <c r="I351" s="231"/>
      <c r="J351" s="42"/>
      <c r="K351" s="42"/>
      <c r="L351" s="46"/>
      <c r="M351" s="232"/>
      <c r="N351" s="233"/>
      <c r="O351" s="86"/>
      <c r="P351" s="86"/>
      <c r="Q351" s="86"/>
      <c r="R351" s="86"/>
      <c r="S351" s="86"/>
      <c r="T351" s="87"/>
      <c r="U351" s="40"/>
      <c r="V351" s="40"/>
      <c r="W351" s="40"/>
      <c r="X351" s="40"/>
      <c r="Y351" s="40"/>
      <c r="Z351" s="40"/>
      <c r="AA351" s="40"/>
      <c r="AB351" s="40"/>
      <c r="AC351" s="40"/>
      <c r="AD351" s="40"/>
      <c r="AE351" s="40"/>
      <c r="AT351" s="19" t="s">
        <v>227</v>
      </c>
      <c r="AU351" s="19" t="s">
        <v>86</v>
      </c>
    </row>
    <row r="352" s="13" customFormat="1">
      <c r="A352" s="13"/>
      <c r="B352" s="236"/>
      <c r="C352" s="237"/>
      <c r="D352" s="229" t="s">
        <v>231</v>
      </c>
      <c r="E352" s="238" t="s">
        <v>19</v>
      </c>
      <c r="F352" s="239" t="s">
        <v>832</v>
      </c>
      <c r="G352" s="237"/>
      <c r="H352" s="238" t="s">
        <v>19</v>
      </c>
      <c r="I352" s="240"/>
      <c r="J352" s="237"/>
      <c r="K352" s="237"/>
      <c r="L352" s="241"/>
      <c r="M352" s="242"/>
      <c r="N352" s="243"/>
      <c r="O352" s="243"/>
      <c r="P352" s="243"/>
      <c r="Q352" s="243"/>
      <c r="R352" s="243"/>
      <c r="S352" s="243"/>
      <c r="T352" s="244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T352" s="245" t="s">
        <v>231</v>
      </c>
      <c r="AU352" s="245" t="s">
        <v>86</v>
      </c>
      <c r="AV352" s="13" t="s">
        <v>84</v>
      </c>
      <c r="AW352" s="13" t="s">
        <v>37</v>
      </c>
      <c r="AX352" s="13" t="s">
        <v>76</v>
      </c>
      <c r="AY352" s="245" t="s">
        <v>219</v>
      </c>
    </row>
    <row r="353" s="14" customFormat="1">
      <c r="A353" s="14"/>
      <c r="B353" s="246"/>
      <c r="C353" s="247"/>
      <c r="D353" s="229" t="s">
        <v>231</v>
      </c>
      <c r="E353" s="248" t="s">
        <v>19</v>
      </c>
      <c r="F353" s="249" t="s">
        <v>833</v>
      </c>
      <c r="G353" s="247"/>
      <c r="H353" s="250">
        <v>0.33800000000000002</v>
      </c>
      <c r="I353" s="251"/>
      <c r="J353" s="247"/>
      <c r="K353" s="247"/>
      <c r="L353" s="252"/>
      <c r="M353" s="253"/>
      <c r="N353" s="254"/>
      <c r="O353" s="254"/>
      <c r="P353" s="254"/>
      <c r="Q353" s="254"/>
      <c r="R353" s="254"/>
      <c r="S353" s="254"/>
      <c r="T353" s="255"/>
      <c r="U353" s="14"/>
      <c r="V353" s="14"/>
      <c r="W353" s="14"/>
      <c r="X353" s="14"/>
      <c r="Y353" s="14"/>
      <c r="Z353" s="14"/>
      <c r="AA353" s="14"/>
      <c r="AB353" s="14"/>
      <c r="AC353" s="14"/>
      <c r="AD353" s="14"/>
      <c r="AE353" s="14"/>
      <c r="AT353" s="256" t="s">
        <v>231</v>
      </c>
      <c r="AU353" s="256" t="s">
        <v>86</v>
      </c>
      <c r="AV353" s="14" t="s">
        <v>86</v>
      </c>
      <c r="AW353" s="14" t="s">
        <v>37</v>
      </c>
      <c r="AX353" s="14" t="s">
        <v>76</v>
      </c>
      <c r="AY353" s="256" t="s">
        <v>219</v>
      </c>
    </row>
    <row r="354" s="14" customFormat="1">
      <c r="A354" s="14"/>
      <c r="B354" s="246"/>
      <c r="C354" s="247"/>
      <c r="D354" s="229" t="s">
        <v>231</v>
      </c>
      <c r="E354" s="248" t="s">
        <v>19</v>
      </c>
      <c r="F354" s="249" t="s">
        <v>834</v>
      </c>
      <c r="G354" s="247"/>
      <c r="H354" s="250">
        <v>1.1739999999999999</v>
      </c>
      <c r="I354" s="251"/>
      <c r="J354" s="247"/>
      <c r="K354" s="247"/>
      <c r="L354" s="252"/>
      <c r="M354" s="253"/>
      <c r="N354" s="254"/>
      <c r="O354" s="254"/>
      <c r="P354" s="254"/>
      <c r="Q354" s="254"/>
      <c r="R354" s="254"/>
      <c r="S354" s="254"/>
      <c r="T354" s="255"/>
      <c r="U354" s="14"/>
      <c r="V354" s="14"/>
      <c r="W354" s="14"/>
      <c r="X354" s="14"/>
      <c r="Y354" s="14"/>
      <c r="Z354" s="14"/>
      <c r="AA354" s="14"/>
      <c r="AB354" s="14"/>
      <c r="AC354" s="14"/>
      <c r="AD354" s="14"/>
      <c r="AE354" s="14"/>
      <c r="AT354" s="256" t="s">
        <v>231</v>
      </c>
      <c r="AU354" s="256" t="s">
        <v>86</v>
      </c>
      <c r="AV354" s="14" t="s">
        <v>86</v>
      </c>
      <c r="AW354" s="14" t="s">
        <v>37</v>
      </c>
      <c r="AX354" s="14" t="s">
        <v>76</v>
      </c>
      <c r="AY354" s="256" t="s">
        <v>219</v>
      </c>
    </row>
    <row r="355" s="13" customFormat="1">
      <c r="A355" s="13"/>
      <c r="B355" s="236"/>
      <c r="C355" s="237"/>
      <c r="D355" s="229" t="s">
        <v>231</v>
      </c>
      <c r="E355" s="238" t="s">
        <v>19</v>
      </c>
      <c r="F355" s="239" t="s">
        <v>835</v>
      </c>
      <c r="G355" s="237"/>
      <c r="H355" s="238" t="s">
        <v>19</v>
      </c>
      <c r="I355" s="240"/>
      <c r="J355" s="237"/>
      <c r="K355" s="237"/>
      <c r="L355" s="241"/>
      <c r="M355" s="242"/>
      <c r="N355" s="243"/>
      <c r="O355" s="243"/>
      <c r="P355" s="243"/>
      <c r="Q355" s="243"/>
      <c r="R355" s="243"/>
      <c r="S355" s="243"/>
      <c r="T355" s="244"/>
      <c r="U355" s="13"/>
      <c r="V355" s="13"/>
      <c r="W355" s="13"/>
      <c r="X355" s="13"/>
      <c r="Y355" s="13"/>
      <c r="Z355" s="13"/>
      <c r="AA355" s="13"/>
      <c r="AB355" s="13"/>
      <c r="AC355" s="13"/>
      <c r="AD355" s="13"/>
      <c r="AE355" s="13"/>
      <c r="AT355" s="245" t="s">
        <v>231</v>
      </c>
      <c r="AU355" s="245" t="s">
        <v>86</v>
      </c>
      <c r="AV355" s="13" t="s">
        <v>84</v>
      </c>
      <c r="AW355" s="13" t="s">
        <v>37</v>
      </c>
      <c r="AX355" s="13" t="s">
        <v>76</v>
      </c>
      <c r="AY355" s="245" t="s">
        <v>219</v>
      </c>
    </row>
    <row r="356" s="14" customFormat="1">
      <c r="A356" s="14"/>
      <c r="B356" s="246"/>
      <c r="C356" s="247"/>
      <c r="D356" s="229" t="s">
        <v>231</v>
      </c>
      <c r="E356" s="248" t="s">
        <v>19</v>
      </c>
      <c r="F356" s="249" t="s">
        <v>836</v>
      </c>
      <c r="G356" s="247"/>
      <c r="H356" s="250">
        <v>10.776</v>
      </c>
      <c r="I356" s="251"/>
      <c r="J356" s="247"/>
      <c r="K356" s="247"/>
      <c r="L356" s="252"/>
      <c r="M356" s="253"/>
      <c r="N356" s="254"/>
      <c r="O356" s="254"/>
      <c r="P356" s="254"/>
      <c r="Q356" s="254"/>
      <c r="R356" s="254"/>
      <c r="S356" s="254"/>
      <c r="T356" s="255"/>
      <c r="U356" s="14"/>
      <c r="V356" s="14"/>
      <c r="W356" s="14"/>
      <c r="X356" s="14"/>
      <c r="Y356" s="14"/>
      <c r="Z356" s="14"/>
      <c r="AA356" s="14"/>
      <c r="AB356" s="14"/>
      <c r="AC356" s="14"/>
      <c r="AD356" s="14"/>
      <c r="AE356" s="14"/>
      <c r="AT356" s="256" t="s">
        <v>231</v>
      </c>
      <c r="AU356" s="256" t="s">
        <v>86</v>
      </c>
      <c r="AV356" s="14" t="s">
        <v>86</v>
      </c>
      <c r="AW356" s="14" t="s">
        <v>37</v>
      </c>
      <c r="AX356" s="14" t="s">
        <v>76</v>
      </c>
      <c r="AY356" s="256" t="s">
        <v>219</v>
      </c>
    </row>
    <row r="357" s="14" customFormat="1">
      <c r="A357" s="14"/>
      <c r="B357" s="246"/>
      <c r="C357" s="247"/>
      <c r="D357" s="229" t="s">
        <v>231</v>
      </c>
      <c r="E357" s="248" t="s">
        <v>19</v>
      </c>
      <c r="F357" s="249" t="s">
        <v>837</v>
      </c>
      <c r="G357" s="247"/>
      <c r="H357" s="250">
        <v>12.227</v>
      </c>
      <c r="I357" s="251"/>
      <c r="J357" s="247"/>
      <c r="K357" s="247"/>
      <c r="L357" s="252"/>
      <c r="M357" s="253"/>
      <c r="N357" s="254"/>
      <c r="O357" s="254"/>
      <c r="P357" s="254"/>
      <c r="Q357" s="254"/>
      <c r="R357" s="254"/>
      <c r="S357" s="254"/>
      <c r="T357" s="255"/>
      <c r="U357" s="14"/>
      <c r="V357" s="14"/>
      <c r="W357" s="14"/>
      <c r="X357" s="14"/>
      <c r="Y357" s="14"/>
      <c r="Z357" s="14"/>
      <c r="AA357" s="14"/>
      <c r="AB357" s="14"/>
      <c r="AC357" s="14"/>
      <c r="AD357" s="14"/>
      <c r="AE357" s="14"/>
      <c r="AT357" s="256" t="s">
        <v>231</v>
      </c>
      <c r="AU357" s="256" t="s">
        <v>86</v>
      </c>
      <c r="AV357" s="14" t="s">
        <v>86</v>
      </c>
      <c r="AW357" s="14" t="s">
        <v>37</v>
      </c>
      <c r="AX357" s="14" t="s">
        <v>76</v>
      </c>
      <c r="AY357" s="256" t="s">
        <v>219</v>
      </c>
    </row>
    <row r="358" s="14" customFormat="1">
      <c r="A358" s="14"/>
      <c r="B358" s="246"/>
      <c r="C358" s="247"/>
      <c r="D358" s="229" t="s">
        <v>231</v>
      </c>
      <c r="E358" s="248" t="s">
        <v>19</v>
      </c>
      <c r="F358" s="249" t="s">
        <v>838</v>
      </c>
      <c r="G358" s="247"/>
      <c r="H358" s="250">
        <v>12.859999999999999</v>
      </c>
      <c r="I358" s="251"/>
      <c r="J358" s="247"/>
      <c r="K358" s="247"/>
      <c r="L358" s="252"/>
      <c r="M358" s="253"/>
      <c r="N358" s="254"/>
      <c r="O358" s="254"/>
      <c r="P358" s="254"/>
      <c r="Q358" s="254"/>
      <c r="R358" s="254"/>
      <c r="S358" s="254"/>
      <c r="T358" s="255"/>
      <c r="U358" s="14"/>
      <c r="V358" s="14"/>
      <c r="W358" s="14"/>
      <c r="X358" s="14"/>
      <c r="Y358" s="14"/>
      <c r="Z358" s="14"/>
      <c r="AA358" s="14"/>
      <c r="AB358" s="14"/>
      <c r="AC358" s="14"/>
      <c r="AD358" s="14"/>
      <c r="AE358" s="14"/>
      <c r="AT358" s="256" t="s">
        <v>231</v>
      </c>
      <c r="AU358" s="256" t="s">
        <v>86</v>
      </c>
      <c r="AV358" s="14" t="s">
        <v>86</v>
      </c>
      <c r="AW358" s="14" t="s">
        <v>37</v>
      </c>
      <c r="AX358" s="14" t="s">
        <v>76</v>
      </c>
      <c r="AY358" s="256" t="s">
        <v>219</v>
      </c>
    </row>
    <row r="359" s="15" customFormat="1">
      <c r="A359" s="15"/>
      <c r="B359" s="257"/>
      <c r="C359" s="258"/>
      <c r="D359" s="229" t="s">
        <v>231</v>
      </c>
      <c r="E359" s="259" t="s">
        <v>180</v>
      </c>
      <c r="F359" s="260" t="s">
        <v>236</v>
      </c>
      <c r="G359" s="258"/>
      <c r="H359" s="261">
        <v>37.375</v>
      </c>
      <c r="I359" s="262"/>
      <c r="J359" s="258"/>
      <c r="K359" s="258"/>
      <c r="L359" s="263"/>
      <c r="M359" s="264"/>
      <c r="N359" s="265"/>
      <c r="O359" s="265"/>
      <c r="P359" s="265"/>
      <c r="Q359" s="265"/>
      <c r="R359" s="265"/>
      <c r="S359" s="265"/>
      <c r="T359" s="266"/>
      <c r="U359" s="15"/>
      <c r="V359" s="15"/>
      <c r="W359" s="15"/>
      <c r="X359" s="15"/>
      <c r="Y359" s="15"/>
      <c r="Z359" s="15"/>
      <c r="AA359" s="15"/>
      <c r="AB359" s="15"/>
      <c r="AC359" s="15"/>
      <c r="AD359" s="15"/>
      <c r="AE359" s="15"/>
      <c r="AT359" s="267" t="s">
        <v>231</v>
      </c>
      <c r="AU359" s="267" t="s">
        <v>86</v>
      </c>
      <c r="AV359" s="15" t="s">
        <v>225</v>
      </c>
      <c r="AW359" s="15" t="s">
        <v>37</v>
      </c>
      <c r="AX359" s="15" t="s">
        <v>84</v>
      </c>
      <c r="AY359" s="267" t="s">
        <v>219</v>
      </c>
    </row>
    <row r="360" s="2" customFormat="1" ht="16.5" customHeight="1">
      <c r="A360" s="40"/>
      <c r="B360" s="41"/>
      <c r="C360" s="216" t="s">
        <v>839</v>
      </c>
      <c r="D360" s="216" t="s">
        <v>221</v>
      </c>
      <c r="E360" s="217" t="s">
        <v>488</v>
      </c>
      <c r="F360" s="218" t="s">
        <v>489</v>
      </c>
      <c r="G360" s="219" t="s">
        <v>182</v>
      </c>
      <c r="H360" s="220">
        <v>37.375</v>
      </c>
      <c r="I360" s="221"/>
      <c r="J360" s="222">
        <f>ROUND(I360*H360,2)</f>
        <v>0</v>
      </c>
      <c r="K360" s="218" t="s">
        <v>19</v>
      </c>
      <c r="L360" s="46"/>
      <c r="M360" s="223" t="s">
        <v>19</v>
      </c>
      <c r="N360" s="224" t="s">
        <v>47</v>
      </c>
      <c r="O360" s="86"/>
      <c r="P360" s="225">
        <f>O360*H360</f>
        <v>0</v>
      </c>
      <c r="Q360" s="225">
        <v>0</v>
      </c>
      <c r="R360" s="225">
        <f>Q360*H360</f>
        <v>0</v>
      </c>
      <c r="S360" s="225">
        <v>0</v>
      </c>
      <c r="T360" s="226">
        <f>S360*H360</f>
        <v>0</v>
      </c>
      <c r="U360" s="40"/>
      <c r="V360" s="40"/>
      <c r="W360" s="40"/>
      <c r="X360" s="40"/>
      <c r="Y360" s="40"/>
      <c r="Z360" s="40"/>
      <c r="AA360" s="40"/>
      <c r="AB360" s="40"/>
      <c r="AC360" s="40"/>
      <c r="AD360" s="40"/>
      <c r="AE360" s="40"/>
      <c r="AR360" s="227" t="s">
        <v>225</v>
      </c>
      <c r="AT360" s="227" t="s">
        <v>221</v>
      </c>
      <c r="AU360" s="227" t="s">
        <v>86</v>
      </c>
      <c r="AY360" s="19" t="s">
        <v>219</v>
      </c>
      <c r="BE360" s="228">
        <f>IF(N360="základní",J360,0)</f>
        <v>0</v>
      </c>
      <c r="BF360" s="228">
        <f>IF(N360="snížená",J360,0)</f>
        <v>0</v>
      </c>
      <c r="BG360" s="228">
        <f>IF(N360="zákl. přenesená",J360,0)</f>
        <v>0</v>
      </c>
      <c r="BH360" s="228">
        <f>IF(N360="sníž. přenesená",J360,0)</f>
        <v>0</v>
      </c>
      <c r="BI360" s="228">
        <f>IF(N360="nulová",J360,0)</f>
        <v>0</v>
      </c>
      <c r="BJ360" s="19" t="s">
        <v>84</v>
      </c>
      <c r="BK360" s="228">
        <f>ROUND(I360*H360,2)</f>
        <v>0</v>
      </c>
      <c r="BL360" s="19" t="s">
        <v>225</v>
      </c>
      <c r="BM360" s="227" t="s">
        <v>840</v>
      </c>
    </row>
    <row r="361" s="2" customFormat="1">
      <c r="A361" s="40"/>
      <c r="B361" s="41"/>
      <c r="C361" s="42"/>
      <c r="D361" s="229" t="s">
        <v>227</v>
      </c>
      <c r="E361" s="42"/>
      <c r="F361" s="230" t="s">
        <v>489</v>
      </c>
      <c r="G361" s="42"/>
      <c r="H361" s="42"/>
      <c r="I361" s="231"/>
      <c r="J361" s="42"/>
      <c r="K361" s="42"/>
      <c r="L361" s="46"/>
      <c r="M361" s="232"/>
      <c r="N361" s="233"/>
      <c r="O361" s="86"/>
      <c r="P361" s="86"/>
      <c r="Q361" s="86"/>
      <c r="R361" s="86"/>
      <c r="S361" s="86"/>
      <c r="T361" s="87"/>
      <c r="U361" s="40"/>
      <c r="V361" s="40"/>
      <c r="W361" s="40"/>
      <c r="X361" s="40"/>
      <c r="Y361" s="40"/>
      <c r="Z361" s="40"/>
      <c r="AA361" s="40"/>
      <c r="AB361" s="40"/>
      <c r="AC361" s="40"/>
      <c r="AD361" s="40"/>
      <c r="AE361" s="40"/>
      <c r="AT361" s="19" t="s">
        <v>227</v>
      </c>
      <c r="AU361" s="19" t="s">
        <v>86</v>
      </c>
    </row>
    <row r="362" s="14" customFormat="1">
      <c r="A362" s="14"/>
      <c r="B362" s="246"/>
      <c r="C362" s="247"/>
      <c r="D362" s="229" t="s">
        <v>231</v>
      </c>
      <c r="E362" s="248" t="s">
        <v>19</v>
      </c>
      <c r="F362" s="249" t="s">
        <v>180</v>
      </c>
      <c r="G362" s="247"/>
      <c r="H362" s="250">
        <v>37.375</v>
      </c>
      <c r="I362" s="251"/>
      <c r="J362" s="247"/>
      <c r="K362" s="247"/>
      <c r="L362" s="252"/>
      <c r="M362" s="253"/>
      <c r="N362" s="254"/>
      <c r="O362" s="254"/>
      <c r="P362" s="254"/>
      <c r="Q362" s="254"/>
      <c r="R362" s="254"/>
      <c r="S362" s="254"/>
      <c r="T362" s="255"/>
      <c r="U362" s="14"/>
      <c r="V362" s="14"/>
      <c r="W362" s="14"/>
      <c r="X362" s="14"/>
      <c r="Y362" s="14"/>
      <c r="Z362" s="14"/>
      <c r="AA362" s="14"/>
      <c r="AB362" s="14"/>
      <c r="AC362" s="14"/>
      <c r="AD362" s="14"/>
      <c r="AE362" s="14"/>
      <c r="AT362" s="256" t="s">
        <v>231</v>
      </c>
      <c r="AU362" s="256" t="s">
        <v>86</v>
      </c>
      <c r="AV362" s="14" t="s">
        <v>86</v>
      </c>
      <c r="AW362" s="14" t="s">
        <v>37</v>
      </c>
      <c r="AX362" s="14" t="s">
        <v>84</v>
      </c>
      <c r="AY362" s="256" t="s">
        <v>219</v>
      </c>
    </row>
    <row r="363" s="12" customFormat="1" ht="22.8" customHeight="1">
      <c r="A363" s="12"/>
      <c r="B363" s="200"/>
      <c r="C363" s="201"/>
      <c r="D363" s="202" t="s">
        <v>75</v>
      </c>
      <c r="E363" s="214" t="s">
        <v>491</v>
      </c>
      <c r="F363" s="214" t="s">
        <v>492</v>
      </c>
      <c r="G363" s="201"/>
      <c r="H363" s="201"/>
      <c r="I363" s="204"/>
      <c r="J363" s="215">
        <f>BK363</f>
        <v>0</v>
      </c>
      <c r="K363" s="201"/>
      <c r="L363" s="206"/>
      <c r="M363" s="207"/>
      <c r="N363" s="208"/>
      <c r="O363" s="208"/>
      <c r="P363" s="209">
        <f>SUM(P364:P366)</f>
        <v>0</v>
      </c>
      <c r="Q363" s="208"/>
      <c r="R363" s="209">
        <f>SUM(R364:R366)</f>
        <v>0</v>
      </c>
      <c r="S363" s="208"/>
      <c r="T363" s="210">
        <f>SUM(T364:T366)</f>
        <v>0</v>
      </c>
      <c r="U363" s="12"/>
      <c r="V363" s="12"/>
      <c r="W363" s="12"/>
      <c r="X363" s="12"/>
      <c r="Y363" s="12"/>
      <c r="Z363" s="12"/>
      <c r="AA363" s="12"/>
      <c r="AB363" s="12"/>
      <c r="AC363" s="12"/>
      <c r="AD363" s="12"/>
      <c r="AE363" s="12"/>
      <c r="AR363" s="211" t="s">
        <v>84</v>
      </c>
      <c r="AT363" s="212" t="s">
        <v>75</v>
      </c>
      <c r="AU363" s="212" t="s">
        <v>84</v>
      </c>
      <c r="AY363" s="211" t="s">
        <v>219</v>
      </c>
      <c r="BK363" s="213">
        <f>SUM(BK364:BK366)</f>
        <v>0</v>
      </c>
    </row>
    <row r="364" s="2" customFormat="1" ht="16.5" customHeight="1">
      <c r="A364" s="40"/>
      <c r="B364" s="41"/>
      <c r="C364" s="216" t="s">
        <v>841</v>
      </c>
      <c r="D364" s="216" t="s">
        <v>221</v>
      </c>
      <c r="E364" s="217" t="s">
        <v>842</v>
      </c>
      <c r="F364" s="218" t="s">
        <v>843</v>
      </c>
      <c r="G364" s="219" t="s">
        <v>182</v>
      </c>
      <c r="H364" s="220">
        <v>212.06899999999999</v>
      </c>
      <c r="I364" s="221"/>
      <c r="J364" s="222">
        <f>ROUND(I364*H364,2)</f>
        <v>0</v>
      </c>
      <c r="K364" s="218" t="s">
        <v>224</v>
      </c>
      <c r="L364" s="46"/>
      <c r="M364" s="223" t="s">
        <v>19</v>
      </c>
      <c r="N364" s="224" t="s">
        <v>47</v>
      </c>
      <c r="O364" s="86"/>
      <c r="P364" s="225">
        <f>O364*H364</f>
        <v>0</v>
      </c>
      <c r="Q364" s="225">
        <v>0</v>
      </c>
      <c r="R364" s="225">
        <f>Q364*H364</f>
        <v>0</v>
      </c>
      <c r="S364" s="225">
        <v>0</v>
      </c>
      <c r="T364" s="226">
        <f>S364*H364</f>
        <v>0</v>
      </c>
      <c r="U364" s="40"/>
      <c r="V364" s="40"/>
      <c r="W364" s="40"/>
      <c r="X364" s="40"/>
      <c r="Y364" s="40"/>
      <c r="Z364" s="40"/>
      <c r="AA364" s="40"/>
      <c r="AB364" s="40"/>
      <c r="AC364" s="40"/>
      <c r="AD364" s="40"/>
      <c r="AE364" s="40"/>
      <c r="AR364" s="227" t="s">
        <v>225</v>
      </c>
      <c r="AT364" s="227" t="s">
        <v>221</v>
      </c>
      <c r="AU364" s="227" t="s">
        <v>86</v>
      </c>
      <c r="AY364" s="19" t="s">
        <v>219</v>
      </c>
      <c r="BE364" s="228">
        <f>IF(N364="základní",J364,0)</f>
        <v>0</v>
      </c>
      <c r="BF364" s="228">
        <f>IF(N364="snížená",J364,0)</f>
        <v>0</v>
      </c>
      <c r="BG364" s="228">
        <f>IF(N364="zákl. přenesená",J364,0)</f>
        <v>0</v>
      </c>
      <c r="BH364" s="228">
        <f>IF(N364="sníž. přenesená",J364,0)</f>
        <v>0</v>
      </c>
      <c r="BI364" s="228">
        <f>IF(N364="nulová",J364,0)</f>
        <v>0</v>
      </c>
      <c r="BJ364" s="19" t="s">
        <v>84</v>
      </c>
      <c r="BK364" s="228">
        <f>ROUND(I364*H364,2)</f>
        <v>0</v>
      </c>
      <c r="BL364" s="19" t="s">
        <v>225</v>
      </c>
      <c r="BM364" s="227" t="s">
        <v>844</v>
      </c>
    </row>
    <row r="365" s="2" customFormat="1">
      <c r="A365" s="40"/>
      <c r="B365" s="41"/>
      <c r="C365" s="42"/>
      <c r="D365" s="229" t="s">
        <v>227</v>
      </c>
      <c r="E365" s="42"/>
      <c r="F365" s="230" t="s">
        <v>845</v>
      </c>
      <c r="G365" s="42"/>
      <c r="H365" s="42"/>
      <c r="I365" s="231"/>
      <c r="J365" s="42"/>
      <c r="K365" s="42"/>
      <c r="L365" s="46"/>
      <c r="M365" s="232"/>
      <c r="N365" s="233"/>
      <c r="O365" s="86"/>
      <c r="P365" s="86"/>
      <c r="Q365" s="86"/>
      <c r="R365" s="86"/>
      <c r="S365" s="86"/>
      <c r="T365" s="87"/>
      <c r="U365" s="40"/>
      <c r="V365" s="40"/>
      <c r="W365" s="40"/>
      <c r="X365" s="40"/>
      <c r="Y365" s="40"/>
      <c r="Z365" s="40"/>
      <c r="AA365" s="40"/>
      <c r="AB365" s="40"/>
      <c r="AC365" s="40"/>
      <c r="AD365" s="40"/>
      <c r="AE365" s="40"/>
      <c r="AT365" s="19" t="s">
        <v>227</v>
      </c>
      <c r="AU365" s="19" t="s">
        <v>86</v>
      </c>
    </row>
    <row r="366" s="2" customFormat="1">
      <c r="A366" s="40"/>
      <c r="B366" s="41"/>
      <c r="C366" s="42"/>
      <c r="D366" s="234" t="s">
        <v>229</v>
      </c>
      <c r="E366" s="42"/>
      <c r="F366" s="235" t="s">
        <v>846</v>
      </c>
      <c r="G366" s="42"/>
      <c r="H366" s="42"/>
      <c r="I366" s="231"/>
      <c r="J366" s="42"/>
      <c r="K366" s="42"/>
      <c r="L366" s="46"/>
      <c r="M366" s="293"/>
      <c r="N366" s="294"/>
      <c r="O366" s="295"/>
      <c r="P366" s="295"/>
      <c r="Q366" s="295"/>
      <c r="R366" s="295"/>
      <c r="S366" s="295"/>
      <c r="T366" s="296"/>
      <c r="U366" s="40"/>
      <c r="V366" s="40"/>
      <c r="W366" s="40"/>
      <c r="X366" s="40"/>
      <c r="Y366" s="40"/>
      <c r="Z366" s="40"/>
      <c r="AA366" s="40"/>
      <c r="AB366" s="40"/>
      <c r="AC366" s="40"/>
      <c r="AD366" s="40"/>
      <c r="AE366" s="40"/>
      <c r="AT366" s="19" t="s">
        <v>229</v>
      </c>
      <c r="AU366" s="19" t="s">
        <v>86</v>
      </c>
    </row>
    <row r="367" s="2" customFormat="1" ht="6.96" customHeight="1">
      <c r="A367" s="40"/>
      <c r="B367" s="61"/>
      <c r="C367" s="62"/>
      <c r="D367" s="62"/>
      <c r="E367" s="62"/>
      <c r="F367" s="62"/>
      <c r="G367" s="62"/>
      <c r="H367" s="62"/>
      <c r="I367" s="62"/>
      <c r="J367" s="62"/>
      <c r="K367" s="62"/>
      <c r="L367" s="46"/>
      <c r="M367" s="40"/>
      <c r="O367" s="40"/>
      <c r="P367" s="40"/>
      <c r="Q367" s="40"/>
      <c r="R367" s="40"/>
      <c r="S367" s="40"/>
      <c r="T367" s="40"/>
      <c r="U367" s="40"/>
      <c r="V367" s="40"/>
      <c r="W367" s="40"/>
      <c r="X367" s="40"/>
      <c r="Y367" s="40"/>
      <c r="Z367" s="40"/>
      <c r="AA367" s="40"/>
      <c r="AB367" s="40"/>
      <c r="AC367" s="40"/>
      <c r="AD367" s="40"/>
      <c r="AE367" s="40"/>
    </row>
  </sheetData>
  <sheetProtection sheet="1" autoFilter="0" formatColumns="0" formatRows="0" objects="1" scenarios="1" spinCount="100000" saltValue="Skj8v2ctH8CpzParyg7lUSTp2Naa0qyCxQFWc0FZCeczXNC9e3/WOgjqdUFEpXM2XgLU1ChcIBuTD3qycpcIvg==" hashValue="hKWJgljhs00jpXD9WsIp4R8MKeSy+o7azvNqpnWe2OF31sifb3gkcb3MQZnamdci00H7ZeQ//K9Mhf6fe1T2HQ==" algorithmName="SHA-512" password="CC35"/>
  <autoFilter ref="C84:K366"/>
  <mergeCells count="9">
    <mergeCell ref="E7:H7"/>
    <mergeCell ref="E9:H9"/>
    <mergeCell ref="E18:H18"/>
    <mergeCell ref="E27:H27"/>
    <mergeCell ref="E48:H48"/>
    <mergeCell ref="E50:H50"/>
    <mergeCell ref="E75:H75"/>
    <mergeCell ref="E77:H77"/>
    <mergeCell ref="L2:V2"/>
  </mergeCells>
  <hyperlinks>
    <hyperlink ref="F90" r:id="rId1" display="https://podminky.urs.cz/item/CS_URS_2023_01/115101202"/>
    <hyperlink ref="F94" r:id="rId2" display="https://podminky.urs.cz/item/CS_URS_2023_01/115101302"/>
    <hyperlink ref="F102" r:id="rId3" display="https://podminky.urs.cz/item/CS_URS_2023_01/153111132"/>
    <hyperlink ref="F173" r:id="rId4" display="https://podminky.urs.cz/item/CS_URS_2023_01/153116112"/>
    <hyperlink ref="F200" r:id="rId5" display="https://podminky.urs.cz/item/CS_URS_2023_01/153116113"/>
    <hyperlink ref="F218" r:id="rId6" display="https://podminky.urs.cz/item/CS_URS_2023_01/225411116"/>
    <hyperlink ref="F259" r:id="rId7" display="https://podminky.urs.cz/item/CS_URS_2023_01/292111111"/>
    <hyperlink ref="F279" r:id="rId8" display="https://podminky.urs.cz/item/CS_URS_2023_01/292111112"/>
    <hyperlink ref="F366" r:id="rId9" display="https://podminky.urs.cz/item/CS_URS_2023_01/9983230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0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96</v>
      </c>
    </row>
    <row r="3" s="1" customFormat="1" ht="6.96" customHeight="1">
      <c r="B3" s="142"/>
      <c r="C3" s="143"/>
      <c r="D3" s="143"/>
      <c r="E3" s="143"/>
      <c r="F3" s="143"/>
      <c r="G3" s="143"/>
      <c r="H3" s="143"/>
      <c r="I3" s="143"/>
      <c r="J3" s="143"/>
      <c r="K3" s="143"/>
      <c r="L3" s="22"/>
      <c r="AT3" s="19" t="s">
        <v>86</v>
      </c>
    </row>
    <row r="4" s="1" customFormat="1" ht="24.96" customHeight="1">
      <c r="B4" s="22"/>
      <c r="D4" s="144" t="s">
        <v>154</v>
      </c>
      <c r="L4" s="22"/>
      <c r="M4" s="145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6" t="s">
        <v>16</v>
      </c>
      <c r="L6" s="22"/>
    </row>
    <row r="7" s="1" customFormat="1" ht="16.5" customHeight="1">
      <c r="B7" s="22"/>
      <c r="E7" s="147" t="str">
        <f>'Rekapitulace stavby'!K6</f>
        <v>MVE jez Rajhrad vč. rekonstrukce jezu a rybího přechodu</v>
      </c>
      <c r="F7" s="146"/>
      <c r="G7" s="146"/>
      <c r="H7" s="146"/>
      <c r="L7" s="22"/>
    </row>
    <row r="8" s="1" customFormat="1" ht="12" customHeight="1">
      <c r="B8" s="22"/>
      <c r="D8" s="146" t="s">
        <v>167</v>
      </c>
      <c r="L8" s="22"/>
    </row>
    <row r="9" s="2" customFormat="1" ht="16.5" customHeight="1">
      <c r="A9" s="40"/>
      <c r="B9" s="46"/>
      <c r="C9" s="40"/>
      <c r="D9" s="40"/>
      <c r="E9" s="147" t="s">
        <v>847</v>
      </c>
      <c r="F9" s="40"/>
      <c r="G9" s="40"/>
      <c r="H9" s="40"/>
      <c r="I9" s="40"/>
      <c r="J9" s="40"/>
      <c r="K9" s="40"/>
      <c r="L9" s="148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 ht="12" customHeight="1">
      <c r="A10" s="40"/>
      <c r="B10" s="46"/>
      <c r="C10" s="40"/>
      <c r="D10" s="146" t="s">
        <v>848</v>
      </c>
      <c r="E10" s="40"/>
      <c r="F10" s="40"/>
      <c r="G10" s="40"/>
      <c r="H10" s="40"/>
      <c r="I10" s="40"/>
      <c r="J10" s="40"/>
      <c r="K10" s="40"/>
      <c r="L10" s="148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6.5" customHeight="1">
      <c r="A11" s="40"/>
      <c r="B11" s="46"/>
      <c r="C11" s="40"/>
      <c r="D11" s="40"/>
      <c r="E11" s="149" t="s">
        <v>849</v>
      </c>
      <c r="F11" s="40"/>
      <c r="G11" s="40"/>
      <c r="H11" s="40"/>
      <c r="I11" s="40"/>
      <c r="J11" s="40"/>
      <c r="K11" s="40"/>
      <c r="L11" s="148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>
      <c r="A12" s="40"/>
      <c r="B12" s="46"/>
      <c r="C12" s="40"/>
      <c r="D12" s="40"/>
      <c r="E12" s="40"/>
      <c r="F12" s="40"/>
      <c r="G12" s="40"/>
      <c r="H12" s="40"/>
      <c r="I12" s="40"/>
      <c r="J12" s="40"/>
      <c r="K12" s="40"/>
      <c r="L12" s="148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2" customHeight="1">
      <c r="A13" s="40"/>
      <c r="B13" s="46"/>
      <c r="C13" s="40"/>
      <c r="D13" s="146" t="s">
        <v>18</v>
      </c>
      <c r="E13" s="40"/>
      <c r="F13" s="135" t="s">
        <v>19</v>
      </c>
      <c r="G13" s="40"/>
      <c r="H13" s="40"/>
      <c r="I13" s="146" t="s">
        <v>20</v>
      </c>
      <c r="J13" s="135" t="s">
        <v>19</v>
      </c>
      <c r="K13" s="40"/>
      <c r="L13" s="148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6" t="s">
        <v>21</v>
      </c>
      <c r="E14" s="40"/>
      <c r="F14" s="135" t="s">
        <v>22</v>
      </c>
      <c r="G14" s="40"/>
      <c r="H14" s="40"/>
      <c r="I14" s="146" t="s">
        <v>23</v>
      </c>
      <c r="J14" s="150" t="str">
        <f>'Rekapitulace stavby'!AN8</f>
        <v>2. 5. 2023</v>
      </c>
      <c r="K14" s="40"/>
      <c r="L14" s="148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0.8" customHeight="1">
      <c r="A15" s="40"/>
      <c r="B15" s="46"/>
      <c r="C15" s="40"/>
      <c r="D15" s="40"/>
      <c r="E15" s="40"/>
      <c r="F15" s="40"/>
      <c r="G15" s="40"/>
      <c r="H15" s="40"/>
      <c r="I15" s="40"/>
      <c r="J15" s="40"/>
      <c r="K15" s="40"/>
      <c r="L15" s="148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46" t="s">
        <v>25</v>
      </c>
      <c r="E16" s="40"/>
      <c r="F16" s="40"/>
      <c r="G16" s="40"/>
      <c r="H16" s="40"/>
      <c r="I16" s="146" t="s">
        <v>26</v>
      </c>
      <c r="J16" s="135" t="s">
        <v>27</v>
      </c>
      <c r="K16" s="40"/>
      <c r="L16" s="148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8" customHeight="1">
      <c r="A17" s="40"/>
      <c r="B17" s="46"/>
      <c r="C17" s="40"/>
      <c r="D17" s="40"/>
      <c r="E17" s="135" t="s">
        <v>28</v>
      </c>
      <c r="F17" s="40"/>
      <c r="G17" s="40"/>
      <c r="H17" s="40"/>
      <c r="I17" s="146" t="s">
        <v>29</v>
      </c>
      <c r="J17" s="135" t="s">
        <v>30</v>
      </c>
      <c r="K17" s="40"/>
      <c r="L17" s="148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6.96" customHeight="1">
      <c r="A18" s="40"/>
      <c r="B18" s="46"/>
      <c r="C18" s="40"/>
      <c r="D18" s="40"/>
      <c r="E18" s="40"/>
      <c r="F18" s="40"/>
      <c r="G18" s="40"/>
      <c r="H18" s="40"/>
      <c r="I18" s="40"/>
      <c r="J18" s="40"/>
      <c r="K18" s="40"/>
      <c r="L18" s="148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2" customHeight="1">
      <c r="A19" s="40"/>
      <c r="B19" s="46"/>
      <c r="C19" s="40"/>
      <c r="D19" s="146" t="s">
        <v>31</v>
      </c>
      <c r="E19" s="40"/>
      <c r="F19" s="40"/>
      <c r="G19" s="40"/>
      <c r="H19" s="40"/>
      <c r="I19" s="146" t="s">
        <v>26</v>
      </c>
      <c r="J19" s="35" t="str">
        <f>'Rekapitulace stavby'!AN13</f>
        <v>Vyplň údaj</v>
      </c>
      <c r="K19" s="40"/>
      <c r="L19" s="148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8" customHeight="1">
      <c r="A20" s="40"/>
      <c r="B20" s="46"/>
      <c r="C20" s="40"/>
      <c r="D20" s="40"/>
      <c r="E20" s="35" t="str">
        <f>'Rekapitulace stavby'!E14</f>
        <v>Vyplň údaj</v>
      </c>
      <c r="F20" s="135"/>
      <c r="G20" s="135"/>
      <c r="H20" s="135"/>
      <c r="I20" s="146" t="s">
        <v>29</v>
      </c>
      <c r="J20" s="35" t="str">
        <f>'Rekapitulace stavby'!AN14</f>
        <v>Vyplň údaj</v>
      </c>
      <c r="K20" s="40"/>
      <c r="L20" s="148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6.96" customHeight="1">
      <c r="A21" s="40"/>
      <c r="B21" s="46"/>
      <c r="C21" s="40"/>
      <c r="D21" s="40"/>
      <c r="E21" s="40"/>
      <c r="F21" s="40"/>
      <c r="G21" s="40"/>
      <c r="H21" s="40"/>
      <c r="I21" s="40"/>
      <c r="J21" s="40"/>
      <c r="K21" s="40"/>
      <c r="L21" s="148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2" customHeight="1">
      <c r="A22" s="40"/>
      <c r="B22" s="46"/>
      <c r="C22" s="40"/>
      <c r="D22" s="146" t="s">
        <v>33</v>
      </c>
      <c r="E22" s="40"/>
      <c r="F22" s="40"/>
      <c r="G22" s="40"/>
      <c r="H22" s="40"/>
      <c r="I22" s="146" t="s">
        <v>26</v>
      </c>
      <c r="J22" s="135" t="s">
        <v>34</v>
      </c>
      <c r="K22" s="40"/>
      <c r="L22" s="148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8" customHeight="1">
      <c r="A23" s="40"/>
      <c r="B23" s="46"/>
      <c r="C23" s="40"/>
      <c r="D23" s="40"/>
      <c r="E23" s="135" t="s">
        <v>35</v>
      </c>
      <c r="F23" s="40"/>
      <c r="G23" s="40"/>
      <c r="H23" s="40"/>
      <c r="I23" s="146" t="s">
        <v>29</v>
      </c>
      <c r="J23" s="135" t="s">
        <v>36</v>
      </c>
      <c r="K23" s="40"/>
      <c r="L23" s="148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6.96" customHeight="1">
      <c r="A24" s="40"/>
      <c r="B24" s="46"/>
      <c r="C24" s="40"/>
      <c r="D24" s="40"/>
      <c r="E24" s="40"/>
      <c r="F24" s="40"/>
      <c r="G24" s="40"/>
      <c r="H24" s="40"/>
      <c r="I24" s="40"/>
      <c r="J24" s="40"/>
      <c r="K24" s="40"/>
      <c r="L24" s="148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2" customHeight="1">
      <c r="A25" s="40"/>
      <c r="B25" s="46"/>
      <c r="C25" s="40"/>
      <c r="D25" s="146" t="s">
        <v>38</v>
      </c>
      <c r="E25" s="40"/>
      <c r="F25" s="40"/>
      <c r="G25" s="40"/>
      <c r="H25" s="40"/>
      <c r="I25" s="146" t="s">
        <v>26</v>
      </c>
      <c r="J25" s="135" t="s">
        <v>19</v>
      </c>
      <c r="K25" s="40"/>
      <c r="L25" s="148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8" customHeight="1">
      <c r="A26" s="40"/>
      <c r="B26" s="46"/>
      <c r="C26" s="40"/>
      <c r="D26" s="40"/>
      <c r="E26" s="135" t="s">
        <v>39</v>
      </c>
      <c r="F26" s="40"/>
      <c r="G26" s="40"/>
      <c r="H26" s="40"/>
      <c r="I26" s="146" t="s">
        <v>29</v>
      </c>
      <c r="J26" s="135" t="s">
        <v>19</v>
      </c>
      <c r="K26" s="40"/>
      <c r="L26" s="148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6.96" customHeight="1">
      <c r="A27" s="40"/>
      <c r="B27" s="46"/>
      <c r="C27" s="40"/>
      <c r="D27" s="40"/>
      <c r="E27" s="40"/>
      <c r="F27" s="40"/>
      <c r="G27" s="40"/>
      <c r="H27" s="40"/>
      <c r="I27" s="40"/>
      <c r="J27" s="40"/>
      <c r="K27" s="40"/>
      <c r="L27" s="148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2" customHeight="1">
      <c r="A28" s="40"/>
      <c r="B28" s="46"/>
      <c r="C28" s="40"/>
      <c r="D28" s="146" t="s">
        <v>40</v>
      </c>
      <c r="E28" s="40"/>
      <c r="F28" s="40"/>
      <c r="G28" s="40"/>
      <c r="H28" s="40"/>
      <c r="I28" s="40"/>
      <c r="J28" s="40"/>
      <c r="K28" s="40"/>
      <c r="L28" s="148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8" customFormat="1" ht="16.5" customHeight="1">
      <c r="A29" s="151"/>
      <c r="B29" s="152"/>
      <c r="C29" s="151"/>
      <c r="D29" s="151"/>
      <c r="E29" s="153" t="s">
        <v>19</v>
      </c>
      <c r="F29" s="153"/>
      <c r="G29" s="153"/>
      <c r="H29" s="153"/>
      <c r="I29" s="151"/>
      <c r="J29" s="151"/>
      <c r="K29" s="151"/>
      <c r="L29" s="154"/>
      <c r="S29" s="151"/>
      <c r="T29" s="151"/>
      <c r="U29" s="151"/>
      <c r="V29" s="151"/>
      <c r="W29" s="151"/>
      <c r="X29" s="151"/>
      <c r="Y29" s="151"/>
      <c r="Z29" s="151"/>
      <c r="AA29" s="151"/>
      <c r="AB29" s="151"/>
      <c r="AC29" s="151"/>
      <c r="AD29" s="151"/>
      <c r="AE29" s="151"/>
    </row>
    <row r="30" s="2" customFormat="1" ht="6.96" customHeight="1">
      <c r="A30" s="40"/>
      <c r="B30" s="46"/>
      <c r="C30" s="40"/>
      <c r="D30" s="40"/>
      <c r="E30" s="40"/>
      <c r="F30" s="40"/>
      <c r="G30" s="40"/>
      <c r="H30" s="40"/>
      <c r="I30" s="40"/>
      <c r="J30" s="40"/>
      <c r="K30" s="40"/>
      <c r="L30" s="148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5"/>
      <c r="E31" s="155"/>
      <c r="F31" s="155"/>
      <c r="G31" s="155"/>
      <c r="H31" s="155"/>
      <c r="I31" s="155"/>
      <c r="J31" s="155"/>
      <c r="K31" s="155"/>
      <c r="L31" s="148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25.44" customHeight="1">
      <c r="A32" s="40"/>
      <c r="B32" s="46"/>
      <c r="C32" s="40"/>
      <c r="D32" s="156" t="s">
        <v>42</v>
      </c>
      <c r="E32" s="40"/>
      <c r="F32" s="40"/>
      <c r="G32" s="40"/>
      <c r="H32" s="40"/>
      <c r="I32" s="40"/>
      <c r="J32" s="157">
        <f>ROUND(J89, 2)</f>
        <v>0</v>
      </c>
      <c r="K32" s="40"/>
      <c r="L32" s="148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55"/>
      <c r="E33" s="155"/>
      <c r="F33" s="155"/>
      <c r="G33" s="155"/>
      <c r="H33" s="155"/>
      <c r="I33" s="155"/>
      <c r="J33" s="155"/>
      <c r="K33" s="155"/>
      <c r="L33" s="148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40"/>
      <c r="F34" s="158" t="s">
        <v>44</v>
      </c>
      <c r="G34" s="40"/>
      <c r="H34" s="40"/>
      <c r="I34" s="158" t="s">
        <v>43</v>
      </c>
      <c r="J34" s="158" t="s">
        <v>45</v>
      </c>
      <c r="K34" s="40"/>
      <c r="L34" s="148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14.4" customHeight="1">
      <c r="A35" s="40"/>
      <c r="B35" s="46"/>
      <c r="C35" s="40"/>
      <c r="D35" s="159" t="s">
        <v>46</v>
      </c>
      <c r="E35" s="146" t="s">
        <v>47</v>
      </c>
      <c r="F35" s="160">
        <f>ROUND((SUM(BE89:BE123)),  2)</f>
        <v>0</v>
      </c>
      <c r="G35" s="40"/>
      <c r="H35" s="40"/>
      <c r="I35" s="161">
        <v>0.20999999999999999</v>
      </c>
      <c r="J35" s="160">
        <f>ROUND(((SUM(BE89:BE123))*I35),  2)</f>
        <v>0</v>
      </c>
      <c r="K35" s="40"/>
      <c r="L35" s="148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146" t="s">
        <v>48</v>
      </c>
      <c r="F36" s="160">
        <f>ROUND((SUM(BF89:BF123)),  2)</f>
        <v>0</v>
      </c>
      <c r="G36" s="40"/>
      <c r="H36" s="40"/>
      <c r="I36" s="161">
        <v>0.14999999999999999</v>
      </c>
      <c r="J36" s="160">
        <f>ROUND(((SUM(BF89:BF123))*I36),  2)</f>
        <v>0</v>
      </c>
      <c r="K36" s="40"/>
      <c r="L36" s="148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6" t="s">
        <v>49</v>
      </c>
      <c r="F37" s="160">
        <f>ROUND((SUM(BG89:BG123)),  2)</f>
        <v>0</v>
      </c>
      <c r="G37" s="40"/>
      <c r="H37" s="40"/>
      <c r="I37" s="161">
        <v>0.20999999999999999</v>
      </c>
      <c r="J37" s="160">
        <f>0</f>
        <v>0</v>
      </c>
      <c r="K37" s="40"/>
      <c r="L37" s="148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hidden="1" s="2" customFormat="1" ht="14.4" customHeight="1">
      <c r="A38" s="40"/>
      <c r="B38" s="46"/>
      <c r="C38" s="40"/>
      <c r="D38" s="40"/>
      <c r="E38" s="146" t="s">
        <v>50</v>
      </c>
      <c r="F38" s="160">
        <f>ROUND((SUM(BH89:BH123)),  2)</f>
        <v>0</v>
      </c>
      <c r="G38" s="40"/>
      <c r="H38" s="40"/>
      <c r="I38" s="161">
        <v>0.14999999999999999</v>
      </c>
      <c r="J38" s="160">
        <f>0</f>
        <v>0</v>
      </c>
      <c r="K38" s="40"/>
      <c r="L38" s="148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6" t="s">
        <v>51</v>
      </c>
      <c r="F39" s="160">
        <f>ROUND((SUM(BI89:BI123)),  2)</f>
        <v>0</v>
      </c>
      <c r="G39" s="40"/>
      <c r="H39" s="40"/>
      <c r="I39" s="161">
        <v>0</v>
      </c>
      <c r="J39" s="160">
        <f>0</f>
        <v>0</v>
      </c>
      <c r="K39" s="40"/>
      <c r="L39" s="148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6.96" customHeight="1">
      <c r="A40" s="40"/>
      <c r="B40" s="46"/>
      <c r="C40" s="40"/>
      <c r="D40" s="40"/>
      <c r="E40" s="40"/>
      <c r="F40" s="40"/>
      <c r="G40" s="40"/>
      <c r="H40" s="40"/>
      <c r="I40" s="40"/>
      <c r="J40" s="40"/>
      <c r="K40" s="40"/>
      <c r="L40" s="148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s="2" customFormat="1" ht="25.44" customHeight="1">
      <c r="A41" s="40"/>
      <c r="B41" s="46"/>
      <c r="C41" s="162"/>
      <c r="D41" s="163" t="s">
        <v>52</v>
      </c>
      <c r="E41" s="164"/>
      <c r="F41" s="164"/>
      <c r="G41" s="165" t="s">
        <v>53</v>
      </c>
      <c r="H41" s="166" t="s">
        <v>54</v>
      </c>
      <c r="I41" s="164"/>
      <c r="J41" s="167">
        <f>SUM(J32:J39)</f>
        <v>0</v>
      </c>
      <c r="K41" s="168"/>
      <c r="L41" s="148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14.4" customHeight="1">
      <c r="A42" s="40"/>
      <c r="B42" s="169"/>
      <c r="C42" s="170"/>
      <c r="D42" s="170"/>
      <c r="E42" s="170"/>
      <c r="F42" s="170"/>
      <c r="G42" s="170"/>
      <c r="H42" s="170"/>
      <c r="I42" s="170"/>
      <c r="J42" s="170"/>
      <c r="K42" s="170"/>
      <c r="L42" s="148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6" s="2" customFormat="1" ht="6.96" customHeight="1">
      <c r="A46" s="40"/>
      <c r="B46" s="171"/>
      <c r="C46" s="172"/>
      <c r="D46" s="172"/>
      <c r="E46" s="172"/>
      <c r="F46" s="172"/>
      <c r="G46" s="172"/>
      <c r="H46" s="172"/>
      <c r="I46" s="172"/>
      <c r="J46" s="172"/>
      <c r="K46" s="172"/>
      <c r="L46" s="148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24.96" customHeight="1">
      <c r="A47" s="40"/>
      <c r="B47" s="41"/>
      <c r="C47" s="25" t="s">
        <v>192</v>
      </c>
      <c r="D47" s="42"/>
      <c r="E47" s="42"/>
      <c r="F47" s="42"/>
      <c r="G47" s="42"/>
      <c r="H47" s="42"/>
      <c r="I47" s="42"/>
      <c r="J47" s="42"/>
      <c r="K47" s="42"/>
      <c r="L47" s="148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148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16</v>
      </c>
      <c r="D49" s="42"/>
      <c r="E49" s="42"/>
      <c r="F49" s="42"/>
      <c r="G49" s="42"/>
      <c r="H49" s="42"/>
      <c r="I49" s="42"/>
      <c r="J49" s="42"/>
      <c r="K49" s="42"/>
      <c r="L49" s="148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173" t="str">
        <f>E7</f>
        <v>MVE jez Rajhrad vč. rekonstrukce jezu a rybího přechodu</v>
      </c>
      <c r="F50" s="34"/>
      <c r="G50" s="34"/>
      <c r="H50" s="34"/>
      <c r="I50" s="42"/>
      <c r="J50" s="42"/>
      <c r="K50" s="42"/>
      <c r="L50" s="148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1" customFormat="1" ht="12" customHeight="1">
      <c r="B51" s="23"/>
      <c r="C51" s="34" t="s">
        <v>167</v>
      </c>
      <c r="D51" s="24"/>
      <c r="E51" s="24"/>
      <c r="F51" s="24"/>
      <c r="G51" s="24"/>
      <c r="H51" s="24"/>
      <c r="I51" s="24"/>
      <c r="J51" s="24"/>
      <c r="K51" s="24"/>
      <c r="L51" s="22"/>
    </row>
    <row r="52" s="2" customFormat="1" ht="16.5" customHeight="1">
      <c r="A52" s="40"/>
      <c r="B52" s="41"/>
      <c r="C52" s="42"/>
      <c r="D52" s="42"/>
      <c r="E52" s="173" t="s">
        <v>847</v>
      </c>
      <c r="F52" s="42"/>
      <c r="G52" s="42"/>
      <c r="H52" s="42"/>
      <c r="I52" s="42"/>
      <c r="J52" s="42"/>
      <c r="K52" s="42"/>
      <c r="L52" s="148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12" customHeight="1">
      <c r="A53" s="40"/>
      <c r="B53" s="41"/>
      <c r="C53" s="34" t="s">
        <v>848</v>
      </c>
      <c r="D53" s="42"/>
      <c r="E53" s="42"/>
      <c r="F53" s="42"/>
      <c r="G53" s="42"/>
      <c r="H53" s="42"/>
      <c r="I53" s="42"/>
      <c r="J53" s="42"/>
      <c r="K53" s="42"/>
      <c r="L53" s="148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6.5" customHeight="1">
      <c r="A54" s="40"/>
      <c r="B54" s="41"/>
      <c r="C54" s="42"/>
      <c r="D54" s="42"/>
      <c r="E54" s="71" t="str">
        <f>E11</f>
        <v>PS 21 - MVE – Technologická část strojní</v>
      </c>
      <c r="F54" s="42"/>
      <c r="G54" s="42"/>
      <c r="H54" s="42"/>
      <c r="I54" s="42"/>
      <c r="J54" s="42"/>
      <c r="K54" s="42"/>
      <c r="L54" s="148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6.96" customHeight="1">
      <c r="A55" s="40"/>
      <c r="B55" s="41"/>
      <c r="C55" s="42"/>
      <c r="D55" s="42"/>
      <c r="E55" s="42"/>
      <c r="F55" s="42"/>
      <c r="G55" s="42"/>
      <c r="H55" s="42"/>
      <c r="I55" s="42"/>
      <c r="J55" s="42"/>
      <c r="K55" s="42"/>
      <c r="L55" s="148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2" customHeight="1">
      <c r="A56" s="40"/>
      <c r="B56" s="41"/>
      <c r="C56" s="34" t="s">
        <v>21</v>
      </c>
      <c r="D56" s="42"/>
      <c r="E56" s="42"/>
      <c r="F56" s="29" t="str">
        <f>F14</f>
        <v xml:space="preserve">Svratka, říční km 29,430 – jez </v>
      </c>
      <c r="G56" s="42"/>
      <c r="H56" s="42"/>
      <c r="I56" s="34" t="s">
        <v>23</v>
      </c>
      <c r="J56" s="74" t="str">
        <f>IF(J14="","",J14)</f>
        <v>2. 5. 2023</v>
      </c>
      <c r="K56" s="42"/>
      <c r="L56" s="148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6.96" customHeight="1">
      <c r="A57" s="40"/>
      <c r="B57" s="41"/>
      <c r="C57" s="42"/>
      <c r="D57" s="42"/>
      <c r="E57" s="42"/>
      <c r="F57" s="42"/>
      <c r="G57" s="42"/>
      <c r="H57" s="42"/>
      <c r="I57" s="42"/>
      <c r="J57" s="42"/>
      <c r="K57" s="42"/>
      <c r="L57" s="148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5.15" customHeight="1">
      <c r="A58" s="40"/>
      <c r="B58" s="41"/>
      <c r="C58" s="34" t="s">
        <v>25</v>
      </c>
      <c r="D58" s="42"/>
      <c r="E58" s="42"/>
      <c r="F58" s="29" t="str">
        <f>E17</f>
        <v>Povodí Moravy, státní podnik</v>
      </c>
      <c r="G58" s="42"/>
      <c r="H58" s="42"/>
      <c r="I58" s="34" t="s">
        <v>33</v>
      </c>
      <c r="J58" s="38" t="str">
        <f>E23</f>
        <v>AQUATIS a. s.</v>
      </c>
      <c r="K58" s="42"/>
      <c r="L58" s="148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15.15" customHeight="1">
      <c r="A59" s="40"/>
      <c r="B59" s="41"/>
      <c r="C59" s="34" t="s">
        <v>31</v>
      </c>
      <c r="D59" s="42"/>
      <c r="E59" s="42"/>
      <c r="F59" s="29" t="str">
        <f>IF(E20="","",E20)</f>
        <v>Vyplň údaj</v>
      </c>
      <c r="G59" s="42"/>
      <c r="H59" s="42"/>
      <c r="I59" s="34" t="s">
        <v>38</v>
      </c>
      <c r="J59" s="38" t="str">
        <f>E26</f>
        <v>Bc. Aneta Patková</v>
      </c>
      <c r="K59" s="42"/>
      <c r="L59" s="148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s="2" customFormat="1" ht="10.32" customHeight="1">
      <c r="A60" s="40"/>
      <c r="B60" s="41"/>
      <c r="C60" s="42"/>
      <c r="D60" s="42"/>
      <c r="E60" s="42"/>
      <c r="F60" s="42"/>
      <c r="G60" s="42"/>
      <c r="H60" s="42"/>
      <c r="I60" s="42"/>
      <c r="J60" s="42"/>
      <c r="K60" s="42"/>
      <c r="L60" s="148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s="2" customFormat="1" ht="29.28" customHeight="1">
      <c r="A61" s="40"/>
      <c r="B61" s="41"/>
      <c r="C61" s="174" t="s">
        <v>193</v>
      </c>
      <c r="D61" s="175"/>
      <c r="E61" s="175"/>
      <c r="F61" s="175"/>
      <c r="G61" s="175"/>
      <c r="H61" s="175"/>
      <c r="I61" s="175"/>
      <c r="J61" s="176" t="s">
        <v>194</v>
      </c>
      <c r="K61" s="175"/>
      <c r="L61" s="148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10.32" customHeight="1">
      <c r="A62" s="40"/>
      <c r="B62" s="41"/>
      <c r="C62" s="42"/>
      <c r="D62" s="42"/>
      <c r="E62" s="42"/>
      <c r="F62" s="42"/>
      <c r="G62" s="42"/>
      <c r="H62" s="42"/>
      <c r="I62" s="42"/>
      <c r="J62" s="42"/>
      <c r="K62" s="42"/>
      <c r="L62" s="148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22.8" customHeight="1">
      <c r="A63" s="40"/>
      <c r="B63" s="41"/>
      <c r="C63" s="177" t="s">
        <v>74</v>
      </c>
      <c r="D63" s="42"/>
      <c r="E63" s="42"/>
      <c r="F63" s="42"/>
      <c r="G63" s="42"/>
      <c r="H63" s="42"/>
      <c r="I63" s="42"/>
      <c r="J63" s="104">
        <f>J89</f>
        <v>0</v>
      </c>
      <c r="K63" s="42"/>
      <c r="L63" s="148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  <c r="AU63" s="19" t="s">
        <v>195</v>
      </c>
    </row>
    <row r="64" s="9" customFormat="1" ht="24.96" customHeight="1">
      <c r="A64" s="9"/>
      <c r="B64" s="178"/>
      <c r="C64" s="179"/>
      <c r="D64" s="180" t="s">
        <v>850</v>
      </c>
      <c r="E64" s="181"/>
      <c r="F64" s="181"/>
      <c r="G64" s="181"/>
      <c r="H64" s="181"/>
      <c r="I64" s="181"/>
      <c r="J64" s="182">
        <f>J90</f>
        <v>0</v>
      </c>
      <c r="K64" s="179"/>
      <c r="L64" s="183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4"/>
      <c r="C65" s="127"/>
      <c r="D65" s="185" t="s">
        <v>851</v>
      </c>
      <c r="E65" s="186"/>
      <c r="F65" s="186"/>
      <c r="G65" s="186"/>
      <c r="H65" s="186"/>
      <c r="I65" s="186"/>
      <c r="J65" s="187">
        <f>J91</f>
        <v>0</v>
      </c>
      <c r="K65" s="127"/>
      <c r="L65" s="18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4"/>
      <c r="C66" s="127"/>
      <c r="D66" s="185" t="s">
        <v>852</v>
      </c>
      <c r="E66" s="186"/>
      <c r="F66" s="186"/>
      <c r="G66" s="186"/>
      <c r="H66" s="186"/>
      <c r="I66" s="186"/>
      <c r="J66" s="187">
        <f>J106</f>
        <v>0</v>
      </c>
      <c r="K66" s="127"/>
      <c r="L66" s="188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4"/>
      <c r="C67" s="127"/>
      <c r="D67" s="185" t="s">
        <v>853</v>
      </c>
      <c r="E67" s="186"/>
      <c r="F67" s="186"/>
      <c r="G67" s="186"/>
      <c r="H67" s="186"/>
      <c r="I67" s="186"/>
      <c r="J67" s="187">
        <f>J121</f>
        <v>0</v>
      </c>
      <c r="K67" s="127"/>
      <c r="L67" s="188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2" customFormat="1" ht="21.84" customHeight="1">
      <c r="A68" s="40"/>
      <c r="B68" s="41"/>
      <c r="C68" s="42"/>
      <c r="D68" s="42"/>
      <c r="E68" s="42"/>
      <c r="F68" s="42"/>
      <c r="G68" s="42"/>
      <c r="H68" s="42"/>
      <c r="I68" s="42"/>
      <c r="J68" s="42"/>
      <c r="K68" s="42"/>
      <c r="L68" s="148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</row>
    <row r="69" s="2" customFormat="1" ht="6.96" customHeight="1">
      <c r="A69" s="40"/>
      <c r="B69" s="61"/>
      <c r="C69" s="62"/>
      <c r="D69" s="62"/>
      <c r="E69" s="62"/>
      <c r="F69" s="62"/>
      <c r="G69" s="62"/>
      <c r="H69" s="62"/>
      <c r="I69" s="62"/>
      <c r="J69" s="62"/>
      <c r="K69" s="62"/>
      <c r="L69" s="148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3" s="2" customFormat="1" ht="6.96" customHeight="1">
      <c r="A73" s="40"/>
      <c r="B73" s="63"/>
      <c r="C73" s="64"/>
      <c r="D73" s="64"/>
      <c r="E73" s="64"/>
      <c r="F73" s="64"/>
      <c r="G73" s="64"/>
      <c r="H73" s="64"/>
      <c r="I73" s="64"/>
      <c r="J73" s="64"/>
      <c r="K73" s="64"/>
      <c r="L73" s="148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24.96" customHeight="1">
      <c r="A74" s="40"/>
      <c r="B74" s="41"/>
      <c r="C74" s="25" t="s">
        <v>204</v>
      </c>
      <c r="D74" s="42"/>
      <c r="E74" s="42"/>
      <c r="F74" s="42"/>
      <c r="G74" s="42"/>
      <c r="H74" s="42"/>
      <c r="I74" s="42"/>
      <c r="J74" s="42"/>
      <c r="K74" s="42"/>
      <c r="L74" s="148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6.96" customHeight="1">
      <c r="A75" s="40"/>
      <c r="B75" s="41"/>
      <c r="C75" s="42"/>
      <c r="D75" s="42"/>
      <c r="E75" s="42"/>
      <c r="F75" s="42"/>
      <c r="G75" s="42"/>
      <c r="H75" s="42"/>
      <c r="I75" s="42"/>
      <c r="J75" s="42"/>
      <c r="K75" s="42"/>
      <c r="L75" s="148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2" customHeight="1">
      <c r="A76" s="40"/>
      <c r="B76" s="41"/>
      <c r="C76" s="34" t="s">
        <v>16</v>
      </c>
      <c r="D76" s="42"/>
      <c r="E76" s="42"/>
      <c r="F76" s="42"/>
      <c r="G76" s="42"/>
      <c r="H76" s="42"/>
      <c r="I76" s="42"/>
      <c r="J76" s="42"/>
      <c r="K76" s="42"/>
      <c r="L76" s="148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6.5" customHeight="1">
      <c r="A77" s="40"/>
      <c r="B77" s="41"/>
      <c r="C77" s="42"/>
      <c r="D77" s="42"/>
      <c r="E77" s="173" t="str">
        <f>E7</f>
        <v>MVE jez Rajhrad vč. rekonstrukce jezu a rybího přechodu</v>
      </c>
      <c r="F77" s="34"/>
      <c r="G77" s="34"/>
      <c r="H77" s="34"/>
      <c r="I77" s="42"/>
      <c r="J77" s="42"/>
      <c r="K77" s="42"/>
      <c r="L77" s="148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1" customFormat="1" ht="12" customHeight="1">
      <c r="B78" s="23"/>
      <c r="C78" s="34" t="s">
        <v>167</v>
      </c>
      <c r="D78" s="24"/>
      <c r="E78" s="24"/>
      <c r="F78" s="24"/>
      <c r="G78" s="24"/>
      <c r="H78" s="24"/>
      <c r="I78" s="24"/>
      <c r="J78" s="24"/>
      <c r="K78" s="24"/>
      <c r="L78" s="22"/>
    </row>
    <row r="79" s="2" customFormat="1" ht="16.5" customHeight="1">
      <c r="A79" s="40"/>
      <c r="B79" s="41"/>
      <c r="C79" s="42"/>
      <c r="D79" s="42"/>
      <c r="E79" s="173" t="s">
        <v>847</v>
      </c>
      <c r="F79" s="42"/>
      <c r="G79" s="42"/>
      <c r="H79" s="42"/>
      <c r="I79" s="42"/>
      <c r="J79" s="42"/>
      <c r="K79" s="42"/>
      <c r="L79" s="148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2" customHeight="1">
      <c r="A80" s="40"/>
      <c r="B80" s="41"/>
      <c r="C80" s="34" t="s">
        <v>848</v>
      </c>
      <c r="D80" s="42"/>
      <c r="E80" s="42"/>
      <c r="F80" s="42"/>
      <c r="G80" s="42"/>
      <c r="H80" s="42"/>
      <c r="I80" s="42"/>
      <c r="J80" s="42"/>
      <c r="K80" s="42"/>
      <c r="L80" s="148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6.5" customHeight="1">
      <c r="A81" s="40"/>
      <c r="B81" s="41"/>
      <c r="C81" s="42"/>
      <c r="D81" s="42"/>
      <c r="E81" s="71" t="str">
        <f>E11</f>
        <v>PS 21 - MVE – Technologická část strojní</v>
      </c>
      <c r="F81" s="42"/>
      <c r="G81" s="42"/>
      <c r="H81" s="42"/>
      <c r="I81" s="42"/>
      <c r="J81" s="42"/>
      <c r="K81" s="42"/>
      <c r="L81" s="148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6.96" customHeight="1">
      <c r="A82" s="40"/>
      <c r="B82" s="41"/>
      <c r="C82" s="42"/>
      <c r="D82" s="42"/>
      <c r="E82" s="42"/>
      <c r="F82" s="42"/>
      <c r="G82" s="42"/>
      <c r="H82" s="42"/>
      <c r="I82" s="42"/>
      <c r="J82" s="42"/>
      <c r="K82" s="42"/>
      <c r="L82" s="148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2" customHeight="1">
      <c r="A83" s="40"/>
      <c r="B83" s="41"/>
      <c r="C83" s="34" t="s">
        <v>21</v>
      </c>
      <c r="D83" s="42"/>
      <c r="E83" s="42"/>
      <c r="F83" s="29" t="str">
        <f>F14</f>
        <v xml:space="preserve">Svratka, říční km 29,430 – jez </v>
      </c>
      <c r="G83" s="42"/>
      <c r="H83" s="42"/>
      <c r="I83" s="34" t="s">
        <v>23</v>
      </c>
      <c r="J83" s="74" t="str">
        <f>IF(J14="","",J14)</f>
        <v>2. 5. 2023</v>
      </c>
      <c r="K83" s="42"/>
      <c r="L83" s="148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6.96" customHeight="1">
      <c r="A84" s="40"/>
      <c r="B84" s="41"/>
      <c r="C84" s="42"/>
      <c r="D84" s="42"/>
      <c r="E84" s="42"/>
      <c r="F84" s="42"/>
      <c r="G84" s="42"/>
      <c r="H84" s="42"/>
      <c r="I84" s="42"/>
      <c r="J84" s="42"/>
      <c r="K84" s="42"/>
      <c r="L84" s="148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5.15" customHeight="1">
      <c r="A85" s="40"/>
      <c r="B85" s="41"/>
      <c r="C85" s="34" t="s">
        <v>25</v>
      </c>
      <c r="D85" s="42"/>
      <c r="E85" s="42"/>
      <c r="F85" s="29" t="str">
        <f>E17</f>
        <v>Povodí Moravy, státní podnik</v>
      </c>
      <c r="G85" s="42"/>
      <c r="H85" s="42"/>
      <c r="I85" s="34" t="s">
        <v>33</v>
      </c>
      <c r="J85" s="38" t="str">
        <f>E23</f>
        <v>AQUATIS a. s.</v>
      </c>
      <c r="K85" s="42"/>
      <c r="L85" s="148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15.15" customHeight="1">
      <c r="A86" s="40"/>
      <c r="B86" s="41"/>
      <c r="C86" s="34" t="s">
        <v>31</v>
      </c>
      <c r="D86" s="42"/>
      <c r="E86" s="42"/>
      <c r="F86" s="29" t="str">
        <f>IF(E20="","",E20)</f>
        <v>Vyplň údaj</v>
      </c>
      <c r="G86" s="42"/>
      <c r="H86" s="42"/>
      <c r="I86" s="34" t="s">
        <v>38</v>
      </c>
      <c r="J86" s="38" t="str">
        <f>E26</f>
        <v>Bc. Aneta Patková</v>
      </c>
      <c r="K86" s="42"/>
      <c r="L86" s="148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10.32" customHeight="1">
      <c r="A87" s="40"/>
      <c r="B87" s="41"/>
      <c r="C87" s="42"/>
      <c r="D87" s="42"/>
      <c r="E87" s="42"/>
      <c r="F87" s="42"/>
      <c r="G87" s="42"/>
      <c r="H87" s="42"/>
      <c r="I87" s="42"/>
      <c r="J87" s="42"/>
      <c r="K87" s="42"/>
      <c r="L87" s="148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11" customFormat="1" ht="29.28" customHeight="1">
      <c r="A88" s="189"/>
      <c r="B88" s="190"/>
      <c r="C88" s="191" t="s">
        <v>205</v>
      </c>
      <c r="D88" s="192" t="s">
        <v>61</v>
      </c>
      <c r="E88" s="192" t="s">
        <v>57</v>
      </c>
      <c r="F88" s="192" t="s">
        <v>58</v>
      </c>
      <c r="G88" s="192" t="s">
        <v>206</v>
      </c>
      <c r="H88" s="192" t="s">
        <v>207</v>
      </c>
      <c r="I88" s="192" t="s">
        <v>208</v>
      </c>
      <c r="J88" s="192" t="s">
        <v>194</v>
      </c>
      <c r="K88" s="193" t="s">
        <v>209</v>
      </c>
      <c r="L88" s="194"/>
      <c r="M88" s="94" t="s">
        <v>19</v>
      </c>
      <c r="N88" s="95" t="s">
        <v>46</v>
      </c>
      <c r="O88" s="95" t="s">
        <v>210</v>
      </c>
      <c r="P88" s="95" t="s">
        <v>211</v>
      </c>
      <c r="Q88" s="95" t="s">
        <v>212</v>
      </c>
      <c r="R88" s="95" t="s">
        <v>213</v>
      </c>
      <c r="S88" s="95" t="s">
        <v>214</v>
      </c>
      <c r="T88" s="96" t="s">
        <v>215</v>
      </c>
      <c r="U88" s="189"/>
      <c r="V88" s="189"/>
      <c r="W88" s="189"/>
      <c r="X88" s="189"/>
      <c r="Y88" s="189"/>
      <c r="Z88" s="189"/>
      <c r="AA88" s="189"/>
      <c r="AB88" s="189"/>
      <c r="AC88" s="189"/>
      <c r="AD88" s="189"/>
      <c r="AE88" s="189"/>
    </row>
    <row r="89" s="2" customFormat="1" ht="22.8" customHeight="1">
      <c r="A89" s="40"/>
      <c r="B89" s="41"/>
      <c r="C89" s="101" t="s">
        <v>216</v>
      </c>
      <c r="D89" s="42"/>
      <c r="E89" s="42"/>
      <c r="F89" s="42"/>
      <c r="G89" s="42"/>
      <c r="H89" s="42"/>
      <c r="I89" s="42"/>
      <c r="J89" s="195">
        <f>BK89</f>
        <v>0</v>
      </c>
      <c r="K89" s="42"/>
      <c r="L89" s="46"/>
      <c r="M89" s="97"/>
      <c r="N89" s="196"/>
      <c r="O89" s="98"/>
      <c r="P89" s="197">
        <f>P90</f>
        <v>0</v>
      </c>
      <c r="Q89" s="98"/>
      <c r="R89" s="197">
        <f>R90</f>
        <v>0</v>
      </c>
      <c r="S89" s="98"/>
      <c r="T89" s="198">
        <f>T90</f>
        <v>0</v>
      </c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T89" s="19" t="s">
        <v>75</v>
      </c>
      <c r="AU89" s="19" t="s">
        <v>195</v>
      </c>
      <c r="BK89" s="199">
        <f>BK90</f>
        <v>0</v>
      </c>
    </row>
    <row r="90" s="12" customFormat="1" ht="25.92" customHeight="1">
      <c r="A90" s="12"/>
      <c r="B90" s="200"/>
      <c r="C90" s="201"/>
      <c r="D90" s="202" t="s">
        <v>75</v>
      </c>
      <c r="E90" s="203" t="s">
        <v>7</v>
      </c>
      <c r="F90" s="203" t="s">
        <v>854</v>
      </c>
      <c r="G90" s="201"/>
      <c r="H90" s="201"/>
      <c r="I90" s="204"/>
      <c r="J90" s="205">
        <f>BK90</f>
        <v>0</v>
      </c>
      <c r="K90" s="201"/>
      <c r="L90" s="206"/>
      <c r="M90" s="207"/>
      <c r="N90" s="208"/>
      <c r="O90" s="208"/>
      <c r="P90" s="209">
        <f>P91+P106+P121</f>
        <v>0</v>
      </c>
      <c r="Q90" s="208"/>
      <c r="R90" s="209">
        <f>R91+R106+R121</f>
        <v>0</v>
      </c>
      <c r="S90" s="208"/>
      <c r="T90" s="210">
        <f>T91+T106+T121</f>
        <v>0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11" t="s">
        <v>225</v>
      </c>
      <c r="AT90" s="212" t="s">
        <v>75</v>
      </c>
      <c r="AU90" s="212" t="s">
        <v>76</v>
      </c>
      <c r="AY90" s="211" t="s">
        <v>219</v>
      </c>
      <c r="BK90" s="213">
        <f>BK91+BK106+BK121</f>
        <v>0</v>
      </c>
    </row>
    <row r="91" s="12" customFormat="1" ht="22.8" customHeight="1">
      <c r="A91" s="12"/>
      <c r="B91" s="200"/>
      <c r="C91" s="201"/>
      <c r="D91" s="202" t="s">
        <v>75</v>
      </c>
      <c r="E91" s="214" t="s">
        <v>855</v>
      </c>
      <c r="F91" s="214" t="s">
        <v>856</v>
      </c>
      <c r="G91" s="201"/>
      <c r="H91" s="201"/>
      <c r="I91" s="204"/>
      <c r="J91" s="215">
        <f>BK91</f>
        <v>0</v>
      </c>
      <c r="K91" s="201"/>
      <c r="L91" s="206"/>
      <c r="M91" s="207"/>
      <c r="N91" s="208"/>
      <c r="O91" s="208"/>
      <c r="P91" s="209">
        <f>SUM(P92:P105)</f>
        <v>0</v>
      </c>
      <c r="Q91" s="208"/>
      <c r="R91" s="209">
        <f>SUM(R92:R105)</f>
        <v>0</v>
      </c>
      <c r="S91" s="208"/>
      <c r="T91" s="210">
        <f>SUM(T92:T105)</f>
        <v>0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211" t="s">
        <v>225</v>
      </c>
      <c r="AT91" s="212" t="s">
        <v>75</v>
      </c>
      <c r="AU91" s="212" t="s">
        <v>84</v>
      </c>
      <c r="AY91" s="211" t="s">
        <v>219</v>
      </c>
      <c r="BK91" s="213">
        <f>SUM(BK92:BK105)</f>
        <v>0</v>
      </c>
    </row>
    <row r="92" s="2" customFormat="1" ht="16.5" customHeight="1">
      <c r="A92" s="40"/>
      <c r="B92" s="41"/>
      <c r="C92" s="216" t="s">
        <v>84</v>
      </c>
      <c r="D92" s="216" t="s">
        <v>221</v>
      </c>
      <c r="E92" s="217" t="s">
        <v>857</v>
      </c>
      <c r="F92" s="218" t="s">
        <v>858</v>
      </c>
      <c r="G92" s="219" t="s">
        <v>859</v>
      </c>
      <c r="H92" s="220">
        <v>2</v>
      </c>
      <c r="I92" s="221"/>
      <c r="J92" s="222">
        <f>ROUND(I92*H92,2)</f>
        <v>0</v>
      </c>
      <c r="K92" s="218" t="s">
        <v>19</v>
      </c>
      <c r="L92" s="46"/>
      <c r="M92" s="223" t="s">
        <v>19</v>
      </c>
      <c r="N92" s="224" t="s">
        <v>47</v>
      </c>
      <c r="O92" s="86"/>
      <c r="P92" s="225">
        <f>O92*H92</f>
        <v>0</v>
      </c>
      <c r="Q92" s="225">
        <v>0</v>
      </c>
      <c r="R92" s="225">
        <f>Q92*H92</f>
        <v>0</v>
      </c>
      <c r="S92" s="225">
        <v>0</v>
      </c>
      <c r="T92" s="226">
        <f>S92*H92</f>
        <v>0</v>
      </c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R92" s="227" t="s">
        <v>860</v>
      </c>
      <c r="AT92" s="227" t="s">
        <v>221</v>
      </c>
      <c r="AU92" s="227" t="s">
        <v>86</v>
      </c>
      <c r="AY92" s="19" t="s">
        <v>219</v>
      </c>
      <c r="BE92" s="228">
        <f>IF(N92="základní",J92,0)</f>
        <v>0</v>
      </c>
      <c r="BF92" s="228">
        <f>IF(N92="snížená",J92,0)</f>
        <v>0</v>
      </c>
      <c r="BG92" s="228">
        <f>IF(N92="zákl. přenesená",J92,0)</f>
        <v>0</v>
      </c>
      <c r="BH92" s="228">
        <f>IF(N92="sníž. přenesená",J92,0)</f>
        <v>0</v>
      </c>
      <c r="BI92" s="228">
        <f>IF(N92="nulová",J92,0)</f>
        <v>0</v>
      </c>
      <c r="BJ92" s="19" t="s">
        <v>84</v>
      </c>
      <c r="BK92" s="228">
        <f>ROUND(I92*H92,2)</f>
        <v>0</v>
      </c>
      <c r="BL92" s="19" t="s">
        <v>860</v>
      </c>
      <c r="BM92" s="227" t="s">
        <v>861</v>
      </c>
    </row>
    <row r="93" s="2" customFormat="1">
      <c r="A93" s="40"/>
      <c r="B93" s="41"/>
      <c r="C93" s="42"/>
      <c r="D93" s="229" t="s">
        <v>227</v>
      </c>
      <c r="E93" s="42"/>
      <c r="F93" s="230" t="s">
        <v>858</v>
      </c>
      <c r="G93" s="42"/>
      <c r="H93" s="42"/>
      <c r="I93" s="231"/>
      <c r="J93" s="42"/>
      <c r="K93" s="42"/>
      <c r="L93" s="46"/>
      <c r="M93" s="232"/>
      <c r="N93" s="233"/>
      <c r="O93" s="86"/>
      <c r="P93" s="86"/>
      <c r="Q93" s="86"/>
      <c r="R93" s="86"/>
      <c r="S93" s="86"/>
      <c r="T93" s="87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T93" s="19" t="s">
        <v>227</v>
      </c>
      <c r="AU93" s="19" t="s">
        <v>86</v>
      </c>
    </row>
    <row r="94" s="2" customFormat="1" ht="16.5" customHeight="1">
      <c r="A94" s="40"/>
      <c r="B94" s="41"/>
      <c r="C94" s="216" t="s">
        <v>86</v>
      </c>
      <c r="D94" s="216" t="s">
        <v>221</v>
      </c>
      <c r="E94" s="217" t="s">
        <v>862</v>
      </c>
      <c r="F94" s="218" t="s">
        <v>863</v>
      </c>
      <c r="G94" s="219" t="s">
        <v>859</v>
      </c>
      <c r="H94" s="220">
        <v>2</v>
      </c>
      <c r="I94" s="221"/>
      <c r="J94" s="222">
        <f>ROUND(I94*H94,2)</f>
        <v>0</v>
      </c>
      <c r="K94" s="218" t="s">
        <v>19</v>
      </c>
      <c r="L94" s="46"/>
      <c r="M94" s="223" t="s">
        <v>19</v>
      </c>
      <c r="N94" s="224" t="s">
        <v>47</v>
      </c>
      <c r="O94" s="86"/>
      <c r="P94" s="225">
        <f>O94*H94</f>
        <v>0</v>
      </c>
      <c r="Q94" s="225">
        <v>0</v>
      </c>
      <c r="R94" s="225">
        <f>Q94*H94</f>
        <v>0</v>
      </c>
      <c r="S94" s="225">
        <v>0</v>
      </c>
      <c r="T94" s="226">
        <f>S94*H94</f>
        <v>0</v>
      </c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R94" s="227" t="s">
        <v>860</v>
      </c>
      <c r="AT94" s="227" t="s">
        <v>221</v>
      </c>
      <c r="AU94" s="227" t="s">
        <v>86</v>
      </c>
      <c r="AY94" s="19" t="s">
        <v>219</v>
      </c>
      <c r="BE94" s="228">
        <f>IF(N94="základní",J94,0)</f>
        <v>0</v>
      </c>
      <c r="BF94" s="228">
        <f>IF(N94="snížená",J94,0)</f>
        <v>0</v>
      </c>
      <c r="BG94" s="228">
        <f>IF(N94="zákl. přenesená",J94,0)</f>
        <v>0</v>
      </c>
      <c r="BH94" s="228">
        <f>IF(N94="sníž. přenesená",J94,0)</f>
        <v>0</v>
      </c>
      <c r="BI94" s="228">
        <f>IF(N94="nulová",J94,0)</f>
        <v>0</v>
      </c>
      <c r="BJ94" s="19" t="s">
        <v>84</v>
      </c>
      <c r="BK94" s="228">
        <f>ROUND(I94*H94,2)</f>
        <v>0</v>
      </c>
      <c r="BL94" s="19" t="s">
        <v>860</v>
      </c>
      <c r="BM94" s="227" t="s">
        <v>864</v>
      </c>
    </row>
    <row r="95" s="2" customFormat="1">
      <c r="A95" s="40"/>
      <c r="B95" s="41"/>
      <c r="C95" s="42"/>
      <c r="D95" s="229" t="s">
        <v>227</v>
      </c>
      <c r="E95" s="42"/>
      <c r="F95" s="230" t="s">
        <v>863</v>
      </c>
      <c r="G95" s="42"/>
      <c r="H95" s="42"/>
      <c r="I95" s="231"/>
      <c r="J95" s="42"/>
      <c r="K95" s="42"/>
      <c r="L95" s="46"/>
      <c r="M95" s="232"/>
      <c r="N95" s="233"/>
      <c r="O95" s="86"/>
      <c r="P95" s="86"/>
      <c r="Q95" s="86"/>
      <c r="R95" s="86"/>
      <c r="S95" s="86"/>
      <c r="T95" s="87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T95" s="19" t="s">
        <v>227</v>
      </c>
      <c r="AU95" s="19" t="s">
        <v>86</v>
      </c>
    </row>
    <row r="96" s="2" customFormat="1" ht="16.5" customHeight="1">
      <c r="A96" s="40"/>
      <c r="B96" s="41"/>
      <c r="C96" s="216" t="s">
        <v>111</v>
      </c>
      <c r="D96" s="216" t="s">
        <v>221</v>
      </c>
      <c r="E96" s="217" t="s">
        <v>865</v>
      </c>
      <c r="F96" s="218" t="s">
        <v>866</v>
      </c>
      <c r="G96" s="219" t="s">
        <v>859</v>
      </c>
      <c r="H96" s="220">
        <v>1</v>
      </c>
      <c r="I96" s="221"/>
      <c r="J96" s="222">
        <f>ROUND(I96*H96,2)</f>
        <v>0</v>
      </c>
      <c r="K96" s="218" t="s">
        <v>19</v>
      </c>
      <c r="L96" s="46"/>
      <c r="M96" s="223" t="s">
        <v>19</v>
      </c>
      <c r="N96" s="224" t="s">
        <v>47</v>
      </c>
      <c r="O96" s="86"/>
      <c r="P96" s="225">
        <f>O96*H96</f>
        <v>0</v>
      </c>
      <c r="Q96" s="225">
        <v>0</v>
      </c>
      <c r="R96" s="225">
        <f>Q96*H96</f>
        <v>0</v>
      </c>
      <c r="S96" s="225">
        <v>0</v>
      </c>
      <c r="T96" s="226">
        <f>S96*H96</f>
        <v>0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R96" s="227" t="s">
        <v>860</v>
      </c>
      <c r="AT96" s="227" t="s">
        <v>221</v>
      </c>
      <c r="AU96" s="227" t="s">
        <v>86</v>
      </c>
      <c r="AY96" s="19" t="s">
        <v>219</v>
      </c>
      <c r="BE96" s="228">
        <f>IF(N96="základní",J96,0)</f>
        <v>0</v>
      </c>
      <c r="BF96" s="228">
        <f>IF(N96="snížená",J96,0)</f>
        <v>0</v>
      </c>
      <c r="BG96" s="228">
        <f>IF(N96="zákl. přenesená",J96,0)</f>
        <v>0</v>
      </c>
      <c r="BH96" s="228">
        <f>IF(N96="sníž. přenesená",J96,0)</f>
        <v>0</v>
      </c>
      <c r="BI96" s="228">
        <f>IF(N96="nulová",J96,0)</f>
        <v>0</v>
      </c>
      <c r="BJ96" s="19" t="s">
        <v>84</v>
      </c>
      <c r="BK96" s="228">
        <f>ROUND(I96*H96,2)</f>
        <v>0</v>
      </c>
      <c r="BL96" s="19" t="s">
        <v>860</v>
      </c>
      <c r="BM96" s="227" t="s">
        <v>867</v>
      </c>
    </row>
    <row r="97" s="2" customFormat="1">
      <c r="A97" s="40"/>
      <c r="B97" s="41"/>
      <c r="C97" s="42"/>
      <c r="D97" s="229" t="s">
        <v>227</v>
      </c>
      <c r="E97" s="42"/>
      <c r="F97" s="230" t="s">
        <v>866</v>
      </c>
      <c r="G97" s="42"/>
      <c r="H97" s="42"/>
      <c r="I97" s="231"/>
      <c r="J97" s="42"/>
      <c r="K97" s="42"/>
      <c r="L97" s="46"/>
      <c r="M97" s="232"/>
      <c r="N97" s="233"/>
      <c r="O97" s="86"/>
      <c r="P97" s="86"/>
      <c r="Q97" s="86"/>
      <c r="R97" s="86"/>
      <c r="S97" s="86"/>
      <c r="T97" s="87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T97" s="19" t="s">
        <v>227</v>
      </c>
      <c r="AU97" s="19" t="s">
        <v>86</v>
      </c>
    </row>
    <row r="98" s="2" customFormat="1" ht="16.5" customHeight="1">
      <c r="A98" s="40"/>
      <c r="B98" s="41"/>
      <c r="C98" s="216" t="s">
        <v>225</v>
      </c>
      <c r="D98" s="216" t="s">
        <v>221</v>
      </c>
      <c r="E98" s="217" t="s">
        <v>868</v>
      </c>
      <c r="F98" s="218" t="s">
        <v>869</v>
      </c>
      <c r="G98" s="219" t="s">
        <v>859</v>
      </c>
      <c r="H98" s="220">
        <v>1</v>
      </c>
      <c r="I98" s="221"/>
      <c r="J98" s="222">
        <f>ROUND(I98*H98,2)</f>
        <v>0</v>
      </c>
      <c r="K98" s="218" t="s">
        <v>19</v>
      </c>
      <c r="L98" s="46"/>
      <c r="M98" s="223" t="s">
        <v>19</v>
      </c>
      <c r="N98" s="224" t="s">
        <v>47</v>
      </c>
      <c r="O98" s="86"/>
      <c r="P98" s="225">
        <f>O98*H98</f>
        <v>0</v>
      </c>
      <c r="Q98" s="225">
        <v>0</v>
      </c>
      <c r="R98" s="225">
        <f>Q98*H98</f>
        <v>0</v>
      </c>
      <c r="S98" s="225">
        <v>0</v>
      </c>
      <c r="T98" s="226">
        <f>S98*H98</f>
        <v>0</v>
      </c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R98" s="227" t="s">
        <v>860</v>
      </c>
      <c r="AT98" s="227" t="s">
        <v>221</v>
      </c>
      <c r="AU98" s="227" t="s">
        <v>86</v>
      </c>
      <c r="AY98" s="19" t="s">
        <v>219</v>
      </c>
      <c r="BE98" s="228">
        <f>IF(N98="základní",J98,0)</f>
        <v>0</v>
      </c>
      <c r="BF98" s="228">
        <f>IF(N98="snížená",J98,0)</f>
        <v>0</v>
      </c>
      <c r="BG98" s="228">
        <f>IF(N98="zákl. přenesená",J98,0)</f>
        <v>0</v>
      </c>
      <c r="BH98" s="228">
        <f>IF(N98="sníž. přenesená",J98,0)</f>
        <v>0</v>
      </c>
      <c r="BI98" s="228">
        <f>IF(N98="nulová",J98,0)</f>
        <v>0</v>
      </c>
      <c r="BJ98" s="19" t="s">
        <v>84</v>
      </c>
      <c r="BK98" s="228">
        <f>ROUND(I98*H98,2)</f>
        <v>0</v>
      </c>
      <c r="BL98" s="19" t="s">
        <v>860</v>
      </c>
      <c r="BM98" s="227" t="s">
        <v>870</v>
      </c>
    </row>
    <row r="99" s="2" customFormat="1">
      <c r="A99" s="40"/>
      <c r="B99" s="41"/>
      <c r="C99" s="42"/>
      <c r="D99" s="229" t="s">
        <v>227</v>
      </c>
      <c r="E99" s="42"/>
      <c r="F99" s="230" t="s">
        <v>869</v>
      </c>
      <c r="G99" s="42"/>
      <c r="H99" s="42"/>
      <c r="I99" s="231"/>
      <c r="J99" s="42"/>
      <c r="K99" s="42"/>
      <c r="L99" s="46"/>
      <c r="M99" s="232"/>
      <c r="N99" s="233"/>
      <c r="O99" s="86"/>
      <c r="P99" s="86"/>
      <c r="Q99" s="86"/>
      <c r="R99" s="86"/>
      <c r="S99" s="86"/>
      <c r="T99" s="87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T99" s="19" t="s">
        <v>227</v>
      </c>
      <c r="AU99" s="19" t="s">
        <v>86</v>
      </c>
    </row>
    <row r="100" s="2" customFormat="1" ht="16.5" customHeight="1">
      <c r="A100" s="40"/>
      <c r="B100" s="41"/>
      <c r="C100" s="216" t="s">
        <v>254</v>
      </c>
      <c r="D100" s="216" t="s">
        <v>221</v>
      </c>
      <c r="E100" s="217" t="s">
        <v>871</v>
      </c>
      <c r="F100" s="218" t="s">
        <v>872</v>
      </c>
      <c r="G100" s="219" t="s">
        <v>859</v>
      </c>
      <c r="H100" s="220">
        <v>1</v>
      </c>
      <c r="I100" s="221"/>
      <c r="J100" s="222">
        <f>ROUND(I100*H100,2)</f>
        <v>0</v>
      </c>
      <c r="K100" s="218" t="s">
        <v>19</v>
      </c>
      <c r="L100" s="46"/>
      <c r="M100" s="223" t="s">
        <v>19</v>
      </c>
      <c r="N100" s="224" t="s">
        <v>47</v>
      </c>
      <c r="O100" s="86"/>
      <c r="P100" s="225">
        <f>O100*H100</f>
        <v>0</v>
      </c>
      <c r="Q100" s="225">
        <v>0</v>
      </c>
      <c r="R100" s="225">
        <f>Q100*H100</f>
        <v>0</v>
      </c>
      <c r="S100" s="225">
        <v>0</v>
      </c>
      <c r="T100" s="226">
        <f>S100*H100</f>
        <v>0</v>
      </c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R100" s="227" t="s">
        <v>860</v>
      </c>
      <c r="AT100" s="227" t="s">
        <v>221</v>
      </c>
      <c r="AU100" s="227" t="s">
        <v>86</v>
      </c>
      <c r="AY100" s="19" t="s">
        <v>219</v>
      </c>
      <c r="BE100" s="228">
        <f>IF(N100="základní",J100,0)</f>
        <v>0</v>
      </c>
      <c r="BF100" s="228">
        <f>IF(N100="snížená",J100,0)</f>
        <v>0</v>
      </c>
      <c r="BG100" s="228">
        <f>IF(N100="zákl. přenesená",J100,0)</f>
        <v>0</v>
      </c>
      <c r="BH100" s="228">
        <f>IF(N100="sníž. přenesená",J100,0)</f>
        <v>0</v>
      </c>
      <c r="BI100" s="228">
        <f>IF(N100="nulová",J100,0)</f>
        <v>0</v>
      </c>
      <c r="BJ100" s="19" t="s">
        <v>84</v>
      </c>
      <c r="BK100" s="228">
        <f>ROUND(I100*H100,2)</f>
        <v>0</v>
      </c>
      <c r="BL100" s="19" t="s">
        <v>860</v>
      </c>
      <c r="BM100" s="227" t="s">
        <v>873</v>
      </c>
    </row>
    <row r="101" s="2" customFormat="1">
      <c r="A101" s="40"/>
      <c r="B101" s="41"/>
      <c r="C101" s="42"/>
      <c r="D101" s="229" t="s">
        <v>227</v>
      </c>
      <c r="E101" s="42"/>
      <c r="F101" s="230" t="s">
        <v>872</v>
      </c>
      <c r="G101" s="42"/>
      <c r="H101" s="42"/>
      <c r="I101" s="231"/>
      <c r="J101" s="42"/>
      <c r="K101" s="42"/>
      <c r="L101" s="46"/>
      <c r="M101" s="232"/>
      <c r="N101" s="233"/>
      <c r="O101" s="86"/>
      <c r="P101" s="86"/>
      <c r="Q101" s="86"/>
      <c r="R101" s="86"/>
      <c r="S101" s="86"/>
      <c r="T101" s="87"/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T101" s="19" t="s">
        <v>227</v>
      </c>
      <c r="AU101" s="19" t="s">
        <v>86</v>
      </c>
    </row>
    <row r="102" s="2" customFormat="1" ht="16.5" customHeight="1">
      <c r="A102" s="40"/>
      <c r="B102" s="41"/>
      <c r="C102" s="216" t="s">
        <v>261</v>
      </c>
      <c r="D102" s="216" t="s">
        <v>221</v>
      </c>
      <c r="E102" s="217" t="s">
        <v>874</v>
      </c>
      <c r="F102" s="218" t="s">
        <v>875</v>
      </c>
      <c r="G102" s="219" t="s">
        <v>859</v>
      </c>
      <c r="H102" s="220">
        <v>2</v>
      </c>
      <c r="I102" s="221"/>
      <c r="J102" s="222">
        <f>ROUND(I102*H102,2)</f>
        <v>0</v>
      </c>
      <c r="K102" s="218" t="s">
        <v>19</v>
      </c>
      <c r="L102" s="46"/>
      <c r="M102" s="223" t="s">
        <v>19</v>
      </c>
      <c r="N102" s="224" t="s">
        <v>47</v>
      </c>
      <c r="O102" s="86"/>
      <c r="P102" s="225">
        <f>O102*H102</f>
        <v>0</v>
      </c>
      <c r="Q102" s="225">
        <v>0</v>
      </c>
      <c r="R102" s="225">
        <f>Q102*H102</f>
        <v>0</v>
      </c>
      <c r="S102" s="225">
        <v>0</v>
      </c>
      <c r="T102" s="226">
        <f>S102*H102</f>
        <v>0</v>
      </c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R102" s="227" t="s">
        <v>860</v>
      </c>
      <c r="AT102" s="227" t="s">
        <v>221</v>
      </c>
      <c r="AU102" s="227" t="s">
        <v>86</v>
      </c>
      <c r="AY102" s="19" t="s">
        <v>219</v>
      </c>
      <c r="BE102" s="228">
        <f>IF(N102="základní",J102,0)</f>
        <v>0</v>
      </c>
      <c r="BF102" s="228">
        <f>IF(N102="snížená",J102,0)</f>
        <v>0</v>
      </c>
      <c r="BG102" s="228">
        <f>IF(N102="zákl. přenesená",J102,0)</f>
        <v>0</v>
      </c>
      <c r="BH102" s="228">
        <f>IF(N102="sníž. přenesená",J102,0)</f>
        <v>0</v>
      </c>
      <c r="BI102" s="228">
        <f>IF(N102="nulová",J102,0)</f>
        <v>0</v>
      </c>
      <c r="BJ102" s="19" t="s">
        <v>84</v>
      </c>
      <c r="BK102" s="228">
        <f>ROUND(I102*H102,2)</f>
        <v>0</v>
      </c>
      <c r="BL102" s="19" t="s">
        <v>860</v>
      </c>
      <c r="BM102" s="227" t="s">
        <v>876</v>
      </c>
    </row>
    <row r="103" s="2" customFormat="1">
      <c r="A103" s="40"/>
      <c r="B103" s="41"/>
      <c r="C103" s="42"/>
      <c r="D103" s="229" t="s">
        <v>227</v>
      </c>
      <c r="E103" s="42"/>
      <c r="F103" s="230" t="s">
        <v>875</v>
      </c>
      <c r="G103" s="42"/>
      <c r="H103" s="42"/>
      <c r="I103" s="231"/>
      <c r="J103" s="42"/>
      <c r="K103" s="42"/>
      <c r="L103" s="46"/>
      <c r="M103" s="232"/>
      <c r="N103" s="233"/>
      <c r="O103" s="86"/>
      <c r="P103" s="86"/>
      <c r="Q103" s="86"/>
      <c r="R103" s="86"/>
      <c r="S103" s="86"/>
      <c r="T103" s="87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T103" s="19" t="s">
        <v>227</v>
      </c>
      <c r="AU103" s="19" t="s">
        <v>86</v>
      </c>
    </row>
    <row r="104" s="2" customFormat="1" ht="16.5" customHeight="1">
      <c r="A104" s="40"/>
      <c r="B104" s="41"/>
      <c r="C104" s="216" t="s">
        <v>269</v>
      </c>
      <c r="D104" s="216" t="s">
        <v>221</v>
      </c>
      <c r="E104" s="217" t="s">
        <v>877</v>
      </c>
      <c r="F104" s="218" t="s">
        <v>878</v>
      </c>
      <c r="G104" s="219" t="s">
        <v>859</v>
      </c>
      <c r="H104" s="220">
        <v>1</v>
      </c>
      <c r="I104" s="221"/>
      <c r="J104" s="222">
        <f>ROUND(I104*H104,2)</f>
        <v>0</v>
      </c>
      <c r="K104" s="218" t="s">
        <v>19</v>
      </c>
      <c r="L104" s="46"/>
      <c r="M104" s="223" t="s">
        <v>19</v>
      </c>
      <c r="N104" s="224" t="s">
        <v>47</v>
      </c>
      <c r="O104" s="86"/>
      <c r="P104" s="225">
        <f>O104*H104</f>
        <v>0</v>
      </c>
      <c r="Q104" s="225">
        <v>0</v>
      </c>
      <c r="R104" s="225">
        <f>Q104*H104</f>
        <v>0</v>
      </c>
      <c r="S104" s="225">
        <v>0</v>
      </c>
      <c r="T104" s="226">
        <f>S104*H104</f>
        <v>0</v>
      </c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R104" s="227" t="s">
        <v>860</v>
      </c>
      <c r="AT104" s="227" t="s">
        <v>221</v>
      </c>
      <c r="AU104" s="227" t="s">
        <v>86</v>
      </c>
      <c r="AY104" s="19" t="s">
        <v>219</v>
      </c>
      <c r="BE104" s="228">
        <f>IF(N104="základní",J104,0)</f>
        <v>0</v>
      </c>
      <c r="BF104" s="228">
        <f>IF(N104="snížená",J104,0)</f>
        <v>0</v>
      </c>
      <c r="BG104" s="228">
        <f>IF(N104="zákl. přenesená",J104,0)</f>
        <v>0</v>
      </c>
      <c r="BH104" s="228">
        <f>IF(N104="sníž. přenesená",J104,0)</f>
        <v>0</v>
      </c>
      <c r="BI104" s="228">
        <f>IF(N104="nulová",J104,0)</f>
        <v>0</v>
      </c>
      <c r="BJ104" s="19" t="s">
        <v>84</v>
      </c>
      <c r="BK104" s="228">
        <f>ROUND(I104*H104,2)</f>
        <v>0</v>
      </c>
      <c r="BL104" s="19" t="s">
        <v>860</v>
      </c>
      <c r="BM104" s="227" t="s">
        <v>879</v>
      </c>
    </row>
    <row r="105" s="2" customFormat="1">
      <c r="A105" s="40"/>
      <c r="B105" s="41"/>
      <c r="C105" s="42"/>
      <c r="D105" s="229" t="s">
        <v>227</v>
      </c>
      <c r="E105" s="42"/>
      <c r="F105" s="230" t="s">
        <v>878</v>
      </c>
      <c r="G105" s="42"/>
      <c r="H105" s="42"/>
      <c r="I105" s="231"/>
      <c r="J105" s="42"/>
      <c r="K105" s="42"/>
      <c r="L105" s="46"/>
      <c r="M105" s="232"/>
      <c r="N105" s="233"/>
      <c r="O105" s="86"/>
      <c r="P105" s="86"/>
      <c r="Q105" s="86"/>
      <c r="R105" s="86"/>
      <c r="S105" s="86"/>
      <c r="T105" s="87"/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T105" s="19" t="s">
        <v>227</v>
      </c>
      <c r="AU105" s="19" t="s">
        <v>86</v>
      </c>
    </row>
    <row r="106" s="12" customFormat="1" ht="22.8" customHeight="1">
      <c r="A106" s="12"/>
      <c r="B106" s="200"/>
      <c r="C106" s="201"/>
      <c r="D106" s="202" t="s">
        <v>75</v>
      </c>
      <c r="E106" s="214" t="s">
        <v>880</v>
      </c>
      <c r="F106" s="214" t="s">
        <v>881</v>
      </c>
      <c r="G106" s="201"/>
      <c r="H106" s="201"/>
      <c r="I106" s="204"/>
      <c r="J106" s="215">
        <f>BK106</f>
        <v>0</v>
      </c>
      <c r="K106" s="201"/>
      <c r="L106" s="206"/>
      <c r="M106" s="207"/>
      <c r="N106" s="208"/>
      <c r="O106" s="208"/>
      <c r="P106" s="209">
        <f>SUM(P107:P120)</f>
        <v>0</v>
      </c>
      <c r="Q106" s="208"/>
      <c r="R106" s="209">
        <f>SUM(R107:R120)</f>
        <v>0</v>
      </c>
      <c r="S106" s="208"/>
      <c r="T106" s="210">
        <f>SUM(T107:T120)</f>
        <v>0</v>
      </c>
      <c r="U106" s="12"/>
      <c r="V106" s="12"/>
      <c r="W106" s="12"/>
      <c r="X106" s="12"/>
      <c r="Y106" s="12"/>
      <c r="Z106" s="12"/>
      <c r="AA106" s="12"/>
      <c r="AB106" s="12"/>
      <c r="AC106" s="12"/>
      <c r="AD106" s="12"/>
      <c r="AE106" s="12"/>
      <c r="AR106" s="211" t="s">
        <v>225</v>
      </c>
      <c r="AT106" s="212" t="s">
        <v>75</v>
      </c>
      <c r="AU106" s="212" t="s">
        <v>84</v>
      </c>
      <c r="AY106" s="211" t="s">
        <v>219</v>
      </c>
      <c r="BK106" s="213">
        <f>SUM(BK107:BK120)</f>
        <v>0</v>
      </c>
    </row>
    <row r="107" s="2" customFormat="1" ht="16.5" customHeight="1">
      <c r="A107" s="40"/>
      <c r="B107" s="41"/>
      <c r="C107" s="216" t="s">
        <v>300</v>
      </c>
      <c r="D107" s="216" t="s">
        <v>221</v>
      </c>
      <c r="E107" s="217" t="s">
        <v>882</v>
      </c>
      <c r="F107" s="218" t="s">
        <v>883</v>
      </c>
      <c r="G107" s="219" t="s">
        <v>859</v>
      </c>
      <c r="H107" s="220">
        <v>2</v>
      </c>
      <c r="I107" s="221"/>
      <c r="J107" s="222">
        <f>ROUND(I107*H107,2)</f>
        <v>0</v>
      </c>
      <c r="K107" s="218" t="s">
        <v>19</v>
      </c>
      <c r="L107" s="46"/>
      <c r="M107" s="223" t="s">
        <v>19</v>
      </c>
      <c r="N107" s="224" t="s">
        <v>47</v>
      </c>
      <c r="O107" s="86"/>
      <c r="P107" s="225">
        <f>O107*H107</f>
        <v>0</v>
      </c>
      <c r="Q107" s="225">
        <v>0</v>
      </c>
      <c r="R107" s="225">
        <f>Q107*H107</f>
        <v>0</v>
      </c>
      <c r="S107" s="225">
        <v>0</v>
      </c>
      <c r="T107" s="226">
        <f>S107*H107</f>
        <v>0</v>
      </c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R107" s="227" t="s">
        <v>860</v>
      </c>
      <c r="AT107" s="227" t="s">
        <v>221</v>
      </c>
      <c r="AU107" s="227" t="s">
        <v>86</v>
      </c>
      <c r="AY107" s="19" t="s">
        <v>219</v>
      </c>
      <c r="BE107" s="228">
        <f>IF(N107="základní",J107,0)</f>
        <v>0</v>
      </c>
      <c r="BF107" s="228">
        <f>IF(N107="snížená",J107,0)</f>
        <v>0</v>
      </c>
      <c r="BG107" s="228">
        <f>IF(N107="zákl. přenesená",J107,0)</f>
        <v>0</v>
      </c>
      <c r="BH107" s="228">
        <f>IF(N107="sníž. přenesená",J107,0)</f>
        <v>0</v>
      </c>
      <c r="BI107" s="228">
        <f>IF(N107="nulová",J107,0)</f>
        <v>0</v>
      </c>
      <c r="BJ107" s="19" t="s">
        <v>84</v>
      </c>
      <c r="BK107" s="228">
        <f>ROUND(I107*H107,2)</f>
        <v>0</v>
      </c>
      <c r="BL107" s="19" t="s">
        <v>860</v>
      </c>
      <c r="BM107" s="227" t="s">
        <v>884</v>
      </c>
    </row>
    <row r="108" s="2" customFormat="1">
      <c r="A108" s="40"/>
      <c r="B108" s="41"/>
      <c r="C108" s="42"/>
      <c r="D108" s="229" t="s">
        <v>227</v>
      </c>
      <c r="E108" s="42"/>
      <c r="F108" s="230" t="s">
        <v>883</v>
      </c>
      <c r="G108" s="42"/>
      <c r="H108" s="42"/>
      <c r="I108" s="231"/>
      <c r="J108" s="42"/>
      <c r="K108" s="42"/>
      <c r="L108" s="46"/>
      <c r="M108" s="232"/>
      <c r="N108" s="233"/>
      <c r="O108" s="86"/>
      <c r="P108" s="86"/>
      <c r="Q108" s="86"/>
      <c r="R108" s="86"/>
      <c r="S108" s="86"/>
      <c r="T108" s="87"/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T108" s="19" t="s">
        <v>227</v>
      </c>
      <c r="AU108" s="19" t="s">
        <v>86</v>
      </c>
    </row>
    <row r="109" s="2" customFormat="1" ht="16.5" customHeight="1">
      <c r="A109" s="40"/>
      <c r="B109" s="41"/>
      <c r="C109" s="216" t="s">
        <v>309</v>
      </c>
      <c r="D109" s="216" t="s">
        <v>221</v>
      </c>
      <c r="E109" s="217" t="s">
        <v>885</v>
      </c>
      <c r="F109" s="218" t="s">
        <v>886</v>
      </c>
      <c r="G109" s="219" t="s">
        <v>859</v>
      </c>
      <c r="H109" s="220">
        <v>2</v>
      </c>
      <c r="I109" s="221"/>
      <c r="J109" s="222">
        <f>ROUND(I109*H109,2)</f>
        <v>0</v>
      </c>
      <c r="K109" s="218" t="s">
        <v>19</v>
      </c>
      <c r="L109" s="46"/>
      <c r="M109" s="223" t="s">
        <v>19</v>
      </c>
      <c r="N109" s="224" t="s">
        <v>47</v>
      </c>
      <c r="O109" s="86"/>
      <c r="P109" s="225">
        <f>O109*H109</f>
        <v>0</v>
      </c>
      <c r="Q109" s="225">
        <v>0</v>
      </c>
      <c r="R109" s="225">
        <f>Q109*H109</f>
        <v>0</v>
      </c>
      <c r="S109" s="225">
        <v>0</v>
      </c>
      <c r="T109" s="226">
        <f>S109*H109</f>
        <v>0</v>
      </c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R109" s="227" t="s">
        <v>860</v>
      </c>
      <c r="AT109" s="227" t="s">
        <v>221</v>
      </c>
      <c r="AU109" s="227" t="s">
        <v>86</v>
      </c>
      <c r="AY109" s="19" t="s">
        <v>219</v>
      </c>
      <c r="BE109" s="228">
        <f>IF(N109="základní",J109,0)</f>
        <v>0</v>
      </c>
      <c r="BF109" s="228">
        <f>IF(N109="snížená",J109,0)</f>
        <v>0</v>
      </c>
      <c r="BG109" s="228">
        <f>IF(N109="zákl. přenesená",J109,0)</f>
        <v>0</v>
      </c>
      <c r="BH109" s="228">
        <f>IF(N109="sníž. přenesená",J109,0)</f>
        <v>0</v>
      </c>
      <c r="BI109" s="228">
        <f>IF(N109="nulová",J109,0)</f>
        <v>0</v>
      </c>
      <c r="BJ109" s="19" t="s">
        <v>84</v>
      </c>
      <c r="BK109" s="228">
        <f>ROUND(I109*H109,2)</f>
        <v>0</v>
      </c>
      <c r="BL109" s="19" t="s">
        <v>860</v>
      </c>
      <c r="BM109" s="227" t="s">
        <v>887</v>
      </c>
    </row>
    <row r="110" s="2" customFormat="1">
      <c r="A110" s="40"/>
      <c r="B110" s="41"/>
      <c r="C110" s="42"/>
      <c r="D110" s="229" t="s">
        <v>227</v>
      </c>
      <c r="E110" s="42"/>
      <c r="F110" s="230" t="s">
        <v>886</v>
      </c>
      <c r="G110" s="42"/>
      <c r="H110" s="42"/>
      <c r="I110" s="231"/>
      <c r="J110" s="42"/>
      <c r="K110" s="42"/>
      <c r="L110" s="46"/>
      <c r="M110" s="232"/>
      <c r="N110" s="233"/>
      <c r="O110" s="86"/>
      <c r="P110" s="86"/>
      <c r="Q110" s="86"/>
      <c r="R110" s="86"/>
      <c r="S110" s="86"/>
      <c r="T110" s="87"/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T110" s="19" t="s">
        <v>227</v>
      </c>
      <c r="AU110" s="19" t="s">
        <v>86</v>
      </c>
    </row>
    <row r="111" s="2" customFormat="1" ht="16.5" customHeight="1">
      <c r="A111" s="40"/>
      <c r="B111" s="41"/>
      <c r="C111" s="216" t="s">
        <v>317</v>
      </c>
      <c r="D111" s="216" t="s">
        <v>221</v>
      </c>
      <c r="E111" s="217" t="s">
        <v>888</v>
      </c>
      <c r="F111" s="218" t="s">
        <v>889</v>
      </c>
      <c r="G111" s="219" t="s">
        <v>859</v>
      </c>
      <c r="H111" s="220">
        <v>2</v>
      </c>
      <c r="I111" s="221"/>
      <c r="J111" s="222">
        <f>ROUND(I111*H111,2)</f>
        <v>0</v>
      </c>
      <c r="K111" s="218" t="s">
        <v>19</v>
      </c>
      <c r="L111" s="46"/>
      <c r="M111" s="223" t="s">
        <v>19</v>
      </c>
      <c r="N111" s="224" t="s">
        <v>47</v>
      </c>
      <c r="O111" s="86"/>
      <c r="P111" s="225">
        <f>O111*H111</f>
        <v>0</v>
      </c>
      <c r="Q111" s="225">
        <v>0</v>
      </c>
      <c r="R111" s="225">
        <f>Q111*H111</f>
        <v>0</v>
      </c>
      <c r="S111" s="225">
        <v>0</v>
      </c>
      <c r="T111" s="226">
        <f>S111*H111</f>
        <v>0</v>
      </c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R111" s="227" t="s">
        <v>860</v>
      </c>
      <c r="AT111" s="227" t="s">
        <v>221</v>
      </c>
      <c r="AU111" s="227" t="s">
        <v>86</v>
      </c>
      <c r="AY111" s="19" t="s">
        <v>219</v>
      </c>
      <c r="BE111" s="228">
        <f>IF(N111="základní",J111,0)</f>
        <v>0</v>
      </c>
      <c r="BF111" s="228">
        <f>IF(N111="snížená",J111,0)</f>
        <v>0</v>
      </c>
      <c r="BG111" s="228">
        <f>IF(N111="zákl. přenesená",J111,0)</f>
        <v>0</v>
      </c>
      <c r="BH111" s="228">
        <f>IF(N111="sníž. přenesená",J111,0)</f>
        <v>0</v>
      </c>
      <c r="BI111" s="228">
        <f>IF(N111="nulová",J111,0)</f>
        <v>0</v>
      </c>
      <c r="BJ111" s="19" t="s">
        <v>84</v>
      </c>
      <c r="BK111" s="228">
        <f>ROUND(I111*H111,2)</f>
        <v>0</v>
      </c>
      <c r="BL111" s="19" t="s">
        <v>860</v>
      </c>
      <c r="BM111" s="227" t="s">
        <v>890</v>
      </c>
    </row>
    <row r="112" s="2" customFormat="1">
      <c r="A112" s="40"/>
      <c r="B112" s="41"/>
      <c r="C112" s="42"/>
      <c r="D112" s="229" t="s">
        <v>227</v>
      </c>
      <c r="E112" s="42"/>
      <c r="F112" s="230" t="s">
        <v>889</v>
      </c>
      <c r="G112" s="42"/>
      <c r="H112" s="42"/>
      <c r="I112" s="231"/>
      <c r="J112" s="42"/>
      <c r="K112" s="42"/>
      <c r="L112" s="46"/>
      <c r="M112" s="232"/>
      <c r="N112" s="233"/>
      <c r="O112" s="86"/>
      <c r="P112" s="86"/>
      <c r="Q112" s="86"/>
      <c r="R112" s="86"/>
      <c r="S112" s="86"/>
      <c r="T112" s="87"/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T112" s="19" t="s">
        <v>227</v>
      </c>
      <c r="AU112" s="19" t="s">
        <v>86</v>
      </c>
    </row>
    <row r="113" s="2" customFormat="1" ht="16.5" customHeight="1">
      <c r="A113" s="40"/>
      <c r="B113" s="41"/>
      <c r="C113" s="216" t="s">
        <v>327</v>
      </c>
      <c r="D113" s="216" t="s">
        <v>221</v>
      </c>
      <c r="E113" s="217" t="s">
        <v>891</v>
      </c>
      <c r="F113" s="218" t="s">
        <v>892</v>
      </c>
      <c r="G113" s="219" t="s">
        <v>859</v>
      </c>
      <c r="H113" s="220">
        <v>1</v>
      </c>
      <c r="I113" s="221"/>
      <c r="J113" s="222">
        <f>ROUND(I113*H113,2)</f>
        <v>0</v>
      </c>
      <c r="K113" s="218" t="s">
        <v>19</v>
      </c>
      <c r="L113" s="46"/>
      <c r="M113" s="223" t="s">
        <v>19</v>
      </c>
      <c r="N113" s="224" t="s">
        <v>47</v>
      </c>
      <c r="O113" s="86"/>
      <c r="P113" s="225">
        <f>O113*H113</f>
        <v>0</v>
      </c>
      <c r="Q113" s="225">
        <v>0</v>
      </c>
      <c r="R113" s="225">
        <f>Q113*H113</f>
        <v>0</v>
      </c>
      <c r="S113" s="225">
        <v>0</v>
      </c>
      <c r="T113" s="226">
        <f>S113*H113</f>
        <v>0</v>
      </c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R113" s="227" t="s">
        <v>860</v>
      </c>
      <c r="AT113" s="227" t="s">
        <v>221</v>
      </c>
      <c r="AU113" s="227" t="s">
        <v>86</v>
      </c>
      <c r="AY113" s="19" t="s">
        <v>219</v>
      </c>
      <c r="BE113" s="228">
        <f>IF(N113="základní",J113,0)</f>
        <v>0</v>
      </c>
      <c r="BF113" s="228">
        <f>IF(N113="snížená",J113,0)</f>
        <v>0</v>
      </c>
      <c r="BG113" s="228">
        <f>IF(N113="zákl. přenesená",J113,0)</f>
        <v>0</v>
      </c>
      <c r="BH113" s="228">
        <f>IF(N113="sníž. přenesená",J113,0)</f>
        <v>0</v>
      </c>
      <c r="BI113" s="228">
        <f>IF(N113="nulová",J113,0)</f>
        <v>0</v>
      </c>
      <c r="BJ113" s="19" t="s">
        <v>84</v>
      </c>
      <c r="BK113" s="228">
        <f>ROUND(I113*H113,2)</f>
        <v>0</v>
      </c>
      <c r="BL113" s="19" t="s">
        <v>860</v>
      </c>
      <c r="BM113" s="227" t="s">
        <v>893</v>
      </c>
    </row>
    <row r="114" s="2" customFormat="1">
      <c r="A114" s="40"/>
      <c r="B114" s="41"/>
      <c r="C114" s="42"/>
      <c r="D114" s="229" t="s">
        <v>227</v>
      </c>
      <c r="E114" s="42"/>
      <c r="F114" s="230" t="s">
        <v>892</v>
      </c>
      <c r="G114" s="42"/>
      <c r="H114" s="42"/>
      <c r="I114" s="231"/>
      <c r="J114" s="42"/>
      <c r="K114" s="42"/>
      <c r="L114" s="46"/>
      <c r="M114" s="232"/>
      <c r="N114" s="233"/>
      <c r="O114" s="86"/>
      <c r="P114" s="86"/>
      <c r="Q114" s="86"/>
      <c r="R114" s="86"/>
      <c r="S114" s="86"/>
      <c r="T114" s="87"/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T114" s="19" t="s">
        <v>227</v>
      </c>
      <c r="AU114" s="19" t="s">
        <v>86</v>
      </c>
    </row>
    <row r="115" s="2" customFormat="1" ht="16.5" customHeight="1">
      <c r="A115" s="40"/>
      <c r="B115" s="41"/>
      <c r="C115" s="216" t="s">
        <v>334</v>
      </c>
      <c r="D115" s="216" t="s">
        <v>221</v>
      </c>
      <c r="E115" s="217" t="s">
        <v>894</v>
      </c>
      <c r="F115" s="218" t="s">
        <v>895</v>
      </c>
      <c r="G115" s="219" t="s">
        <v>859</v>
      </c>
      <c r="H115" s="220">
        <v>1</v>
      </c>
      <c r="I115" s="221"/>
      <c r="J115" s="222">
        <f>ROUND(I115*H115,2)</f>
        <v>0</v>
      </c>
      <c r="K115" s="218" t="s">
        <v>19</v>
      </c>
      <c r="L115" s="46"/>
      <c r="M115" s="223" t="s">
        <v>19</v>
      </c>
      <c r="N115" s="224" t="s">
        <v>47</v>
      </c>
      <c r="O115" s="86"/>
      <c r="P115" s="225">
        <f>O115*H115</f>
        <v>0</v>
      </c>
      <c r="Q115" s="225">
        <v>0</v>
      </c>
      <c r="R115" s="225">
        <f>Q115*H115</f>
        <v>0</v>
      </c>
      <c r="S115" s="225">
        <v>0</v>
      </c>
      <c r="T115" s="226">
        <f>S115*H115</f>
        <v>0</v>
      </c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R115" s="227" t="s">
        <v>860</v>
      </c>
      <c r="AT115" s="227" t="s">
        <v>221</v>
      </c>
      <c r="AU115" s="227" t="s">
        <v>86</v>
      </c>
      <c r="AY115" s="19" t="s">
        <v>219</v>
      </c>
      <c r="BE115" s="228">
        <f>IF(N115="základní",J115,0)</f>
        <v>0</v>
      </c>
      <c r="BF115" s="228">
        <f>IF(N115="snížená",J115,0)</f>
        <v>0</v>
      </c>
      <c r="BG115" s="228">
        <f>IF(N115="zákl. přenesená",J115,0)</f>
        <v>0</v>
      </c>
      <c r="BH115" s="228">
        <f>IF(N115="sníž. přenesená",J115,0)</f>
        <v>0</v>
      </c>
      <c r="BI115" s="228">
        <f>IF(N115="nulová",J115,0)</f>
        <v>0</v>
      </c>
      <c r="BJ115" s="19" t="s">
        <v>84</v>
      </c>
      <c r="BK115" s="228">
        <f>ROUND(I115*H115,2)</f>
        <v>0</v>
      </c>
      <c r="BL115" s="19" t="s">
        <v>860</v>
      </c>
      <c r="BM115" s="227" t="s">
        <v>896</v>
      </c>
    </row>
    <row r="116" s="2" customFormat="1">
      <c r="A116" s="40"/>
      <c r="B116" s="41"/>
      <c r="C116" s="42"/>
      <c r="D116" s="229" t="s">
        <v>227</v>
      </c>
      <c r="E116" s="42"/>
      <c r="F116" s="230" t="s">
        <v>895</v>
      </c>
      <c r="G116" s="42"/>
      <c r="H116" s="42"/>
      <c r="I116" s="231"/>
      <c r="J116" s="42"/>
      <c r="K116" s="42"/>
      <c r="L116" s="46"/>
      <c r="M116" s="232"/>
      <c r="N116" s="233"/>
      <c r="O116" s="86"/>
      <c r="P116" s="86"/>
      <c r="Q116" s="86"/>
      <c r="R116" s="86"/>
      <c r="S116" s="86"/>
      <c r="T116" s="87"/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T116" s="19" t="s">
        <v>227</v>
      </c>
      <c r="AU116" s="19" t="s">
        <v>86</v>
      </c>
    </row>
    <row r="117" s="2" customFormat="1" ht="16.5" customHeight="1">
      <c r="A117" s="40"/>
      <c r="B117" s="41"/>
      <c r="C117" s="216" t="s">
        <v>341</v>
      </c>
      <c r="D117" s="216" t="s">
        <v>221</v>
      </c>
      <c r="E117" s="217" t="s">
        <v>897</v>
      </c>
      <c r="F117" s="218" t="s">
        <v>898</v>
      </c>
      <c r="G117" s="219" t="s">
        <v>859</v>
      </c>
      <c r="H117" s="220">
        <v>1</v>
      </c>
      <c r="I117" s="221"/>
      <c r="J117" s="222">
        <f>ROUND(I117*H117,2)</f>
        <v>0</v>
      </c>
      <c r="K117" s="218" t="s">
        <v>19</v>
      </c>
      <c r="L117" s="46"/>
      <c r="M117" s="223" t="s">
        <v>19</v>
      </c>
      <c r="N117" s="224" t="s">
        <v>47</v>
      </c>
      <c r="O117" s="86"/>
      <c r="P117" s="225">
        <f>O117*H117</f>
        <v>0</v>
      </c>
      <c r="Q117" s="225">
        <v>0</v>
      </c>
      <c r="R117" s="225">
        <f>Q117*H117</f>
        <v>0</v>
      </c>
      <c r="S117" s="225">
        <v>0</v>
      </c>
      <c r="T117" s="226">
        <f>S117*H117</f>
        <v>0</v>
      </c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R117" s="227" t="s">
        <v>860</v>
      </c>
      <c r="AT117" s="227" t="s">
        <v>221</v>
      </c>
      <c r="AU117" s="227" t="s">
        <v>86</v>
      </c>
      <c r="AY117" s="19" t="s">
        <v>219</v>
      </c>
      <c r="BE117" s="228">
        <f>IF(N117="základní",J117,0)</f>
        <v>0</v>
      </c>
      <c r="BF117" s="228">
        <f>IF(N117="snížená",J117,0)</f>
        <v>0</v>
      </c>
      <c r="BG117" s="228">
        <f>IF(N117="zákl. přenesená",J117,0)</f>
        <v>0</v>
      </c>
      <c r="BH117" s="228">
        <f>IF(N117="sníž. přenesená",J117,0)</f>
        <v>0</v>
      </c>
      <c r="BI117" s="228">
        <f>IF(N117="nulová",J117,0)</f>
        <v>0</v>
      </c>
      <c r="BJ117" s="19" t="s">
        <v>84</v>
      </c>
      <c r="BK117" s="228">
        <f>ROUND(I117*H117,2)</f>
        <v>0</v>
      </c>
      <c r="BL117" s="19" t="s">
        <v>860</v>
      </c>
      <c r="BM117" s="227" t="s">
        <v>899</v>
      </c>
    </row>
    <row r="118" s="2" customFormat="1">
      <c r="A118" s="40"/>
      <c r="B118" s="41"/>
      <c r="C118" s="42"/>
      <c r="D118" s="229" t="s">
        <v>227</v>
      </c>
      <c r="E118" s="42"/>
      <c r="F118" s="230" t="s">
        <v>898</v>
      </c>
      <c r="G118" s="42"/>
      <c r="H118" s="42"/>
      <c r="I118" s="231"/>
      <c r="J118" s="42"/>
      <c r="K118" s="42"/>
      <c r="L118" s="46"/>
      <c r="M118" s="232"/>
      <c r="N118" s="233"/>
      <c r="O118" s="86"/>
      <c r="P118" s="86"/>
      <c r="Q118" s="86"/>
      <c r="R118" s="86"/>
      <c r="S118" s="86"/>
      <c r="T118" s="87"/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T118" s="19" t="s">
        <v>227</v>
      </c>
      <c r="AU118" s="19" t="s">
        <v>86</v>
      </c>
    </row>
    <row r="119" s="2" customFormat="1" ht="16.5" customHeight="1">
      <c r="A119" s="40"/>
      <c r="B119" s="41"/>
      <c r="C119" s="216" t="s">
        <v>348</v>
      </c>
      <c r="D119" s="216" t="s">
        <v>221</v>
      </c>
      <c r="E119" s="217" t="s">
        <v>900</v>
      </c>
      <c r="F119" s="218" t="s">
        <v>901</v>
      </c>
      <c r="G119" s="219" t="s">
        <v>859</v>
      </c>
      <c r="H119" s="220">
        <v>1</v>
      </c>
      <c r="I119" s="221"/>
      <c r="J119" s="222">
        <f>ROUND(I119*H119,2)</f>
        <v>0</v>
      </c>
      <c r="K119" s="218" t="s">
        <v>19</v>
      </c>
      <c r="L119" s="46"/>
      <c r="M119" s="223" t="s">
        <v>19</v>
      </c>
      <c r="N119" s="224" t="s">
        <v>47</v>
      </c>
      <c r="O119" s="86"/>
      <c r="P119" s="225">
        <f>O119*H119</f>
        <v>0</v>
      </c>
      <c r="Q119" s="225">
        <v>0</v>
      </c>
      <c r="R119" s="225">
        <f>Q119*H119</f>
        <v>0</v>
      </c>
      <c r="S119" s="225">
        <v>0</v>
      </c>
      <c r="T119" s="226">
        <f>S119*H119</f>
        <v>0</v>
      </c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R119" s="227" t="s">
        <v>860</v>
      </c>
      <c r="AT119" s="227" t="s">
        <v>221</v>
      </c>
      <c r="AU119" s="227" t="s">
        <v>86</v>
      </c>
      <c r="AY119" s="19" t="s">
        <v>219</v>
      </c>
      <c r="BE119" s="228">
        <f>IF(N119="základní",J119,0)</f>
        <v>0</v>
      </c>
      <c r="BF119" s="228">
        <f>IF(N119="snížená",J119,0)</f>
        <v>0</v>
      </c>
      <c r="BG119" s="228">
        <f>IF(N119="zákl. přenesená",J119,0)</f>
        <v>0</v>
      </c>
      <c r="BH119" s="228">
        <f>IF(N119="sníž. přenesená",J119,0)</f>
        <v>0</v>
      </c>
      <c r="BI119" s="228">
        <f>IF(N119="nulová",J119,0)</f>
        <v>0</v>
      </c>
      <c r="BJ119" s="19" t="s">
        <v>84</v>
      </c>
      <c r="BK119" s="228">
        <f>ROUND(I119*H119,2)</f>
        <v>0</v>
      </c>
      <c r="BL119" s="19" t="s">
        <v>860</v>
      </c>
      <c r="BM119" s="227" t="s">
        <v>902</v>
      </c>
    </row>
    <row r="120" s="2" customFormat="1">
      <c r="A120" s="40"/>
      <c r="B120" s="41"/>
      <c r="C120" s="42"/>
      <c r="D120" s="229" t="s">
        <v>227</v>
      </c>
      <c r="E120" s="42"/>
      <c r="F120" s="230" t="s">
        <v>901</v>
      </c>
      <c r="G120" s="42"/>
      <c r="H120" s="42"/>
      <c r="I120" s="231"/>
      <c r="J120" s="42"/>
      <c r="K120" s="42"/>
      <c r="L120" s="46"/>
      <c r="M120" s="232"/>
      <c r="N120" s="233"/>
      <c r="O120" s="86"/>
      <c r="P120" s="86"/>
      <c r="Q120" s="86"/>
      <c r="R120" s="86"/>
      <c r="S120" s="86"/>
      <c r="T120" s="87"/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T120" s="19" t="s">
        <v>227</v>
      </c>
      <c r="AU120" s="19" t="s">
        <v>86</v>
      </c>
    </row>
    <row r="121" s="12" customFormat="1" ht="22.8" customHeight="1">
      <c r="A121" s="12"/>
      <c r="B121" s="200"/>
      <c r="C121" s="201"/>
      <c r="D121" s="202" t="s">
        <v>75</v>
      </c>
      <c r="E121" s="214" t="s">
        <v>903</v>
      </c>
      <c r="F121" s="214" t="s">
        <v>904</v>
      </c>
      <c r="G121" s="201"/>
      <c r="H121" s="201"/>
      <c r="I121" s="204"/>
      <c r="J121" s="215">
        <f>BK121</f>
        <v>0</v>
      </c>
      <c r="K121" s="201"/>
      <c r="L121" s="206"/>
      <c r="M121" s="207"/>
      <c r="N121" s="208"/>
      <c r="O121" s="208"/>
      <c r="P121" s="209">
        <f>SUM(P122:P123)</f>
        <v>0</v>
      </c>
      <c r="Q121" s="208"/>
      <c r="R121" s="209">
        <f>SUM(R122:R123)</f>
        <v>0</v>
      </c>
      <c r="S121" s="208"/>
      <c r="T121" s="210">
        <f>SUM(T122:T123)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11" t="s">
        <v>225</v>
      </c>
      <c r="AT121" s="212" t="s">
        <v>75</v>
      </c>
      <c r="AU121" s="212" t="s">
        <v>84</v>
      </c>
      <c r="AY121" s="211" t="s">
        <v>219</v>
      </c>
      <c r="BK121" s="213">
        <f>SUM(BK122:BK123)</f>
        <v>0</v>
      </c>
    </row>
    <row r="122" s="2" customFormat="1" ht="16.5" customHeight="1">
      <c r="A122" s="40"/>
      <c r="B122" s="41"/>
      <c r="C122" s="216" t="s">
        <v>8</v>
      </c>
      <c r="D122" s="216" t="s">
        <v>221</v>
      </c>
      <c r="E122" s="217" t="s">
        <v>905</v>
      </c>
      <c r="F122" s="218" t="s">
        <v>906</v>
      </c>
      <c r="G122" s="219" t="s">
        <v>420</v>
      </c>
      <c r="H122" s="220">
        <v>1</v>
      </c>
      <c r="I122" s="221"/>
      <c r="J122" s="222">
        <f>ROUND(I122*H122,2)</f>
        <v>0</v>
      </c>
      <c r="K122" s="218" t="s">
        <v>19</v>
      </c>
      <c r="L122" s="46"/>
      <c r="M122" s="223" t="s">
        <v>19</v>
      </c>
      <c r="N122" s="224" t="s">
        <v>47</v>
      </c>
      <c r="O122" s="86"/>
      <c r="P122" s="225">
        <f>O122*H122</f>
        <v>0</v>
      </c>
      <c r="Q122" s="225">
        <v>0</v>
      </c>
      <c r="R122" s="225">
        <f>Q122*H122</f>
        <v>0</v>
      </c>
      <c r="S122" s="225">
        <v>0</v>
      </c>
      <c r="T122" s="226">
        <f>S122*H122</f>
        <v>0</v>
      </c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R122" s="227" t="s">
        <v>860</v>
      </c>
      <c r="AT122" s="227" t="s">
        <v>221</v>
      </c>
      <c r="AU122" s="227" t="s">
        <v>86</v>
      </c>
      <c r="AY122" s="19" t="s">
        <v>219</v>
      </c>
      <c r="BE122" s="228">
        <f>IF(N122="základní",J122,0)</f>
        <v>0</v>
      </c>
      <c r="BF122" s="228">
        <f>IF(N122="snížená",J122,0)</f>
        <v>0</v>
      </c>
      <c r="BG122" s="228">
        <f>IF(N122="zákl. přenesená",J122,0)</f>
        <v>0</v>
      </c>
      <c r="BH122" s="228">
        <f>IF(N122="sníž. přenesená",J122,0)</f>
        <v>0</v>
      </c>
      <c r="BI122" s="228">
        <f>IF(N122="nulová",J122,0)</f>
        <v>0</v>
      </c>
      <c r="BJ122" s="19" t="s">
        <v>84</v>
      </c>
      <c r="BK122" s="228">
        <f>ROUND(I122*H122,2)</f>
        <v>0</v>
      </c>
      <c r="BL122" s="19" t="s">
        <v>860</v>
      </c>
      <c r="BM122" s="227" t="s">
        <v>907</v>
      </c>
    </row>
    <row r="123" s="2" customFormat="1">
      <c r="A123" s="40"/>
      <c r="B123" s="41"/>
      <c r="C123" s="42"/>
      <c r="D123" s="229" t="s">
        <v>227</v>
      </c>
      <c r="E123" s="42"/>
      <c r="F123" s="230" t="s">
        <v>908</v>
      </c>
      <c r="G123" s="42"/>
      <c r="H123" s="42"/>
      <c r="I123" s="231"/>
      <c r="J123" s="42"/>
      <c r="K123" s="42"/>
      <c r="L123" s="46"/>
      <c r="M123" s="293"/>
      <c r="N123" s="294"/>
      <c r="O123" s="295"/>
      <c r="P123" s="295"/>
      <c r="Q123" s="295"/>
      <c r="R123" s="295"/>
      <c r="S123" s="295"/>
      <c r="T123" s="296"/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T123" s="19" t="s">
        <v>227</v>
      </c>
      <c r="AU123" s="19" t="s">
        <v>86</v>
      </c>
    </row>
    <row r="124" s="2" customFormat="1" ht="6.96" customHeight="1">
      <c r="A124" s="40"/>
      <c r="B124" s="61"/>
      <c r="C124" s="62"/>
      <c r="D124" s="62"/>
      <c r="E124" s="62"/>
      <c r="F124" s="62"/>
      <c r="G124" s="62"/>
      <c r="H124" s="62"/>
      <c r="I124" s="62"/>
      <c r="J124" s="62"/>
      <c r="K124" s="62"/>
      <c r="L124" s="46"/>
      <c r="M124" s="40"/>
      <c r="O124" s="40"/>
      <c r="P124" s="40"/>
      <c r="Q124" s="40"/>
      <c r="R124" s="40"/>
      <c r="S124" s="40"/>
      <c r="T124" s="40"/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</row>
  </sheetData>
  <sheetProtection sheet="1" autoFilter="0" formatColumns="0" formatRows="0" objects="1" scenarios="1" spinCount="100000" saltValue="av3HUixe1H0yCLG1Tk1QjCS9li6DcY0i5J3fIkCTvS9iPJuC2ivsp/5OL3sotYfxCX4RzZdKq96rVZV0hOo+VQ==" hashValue="HCncIW5Fmc2wRbcpnPbAZsQuEc3oGSBIauIQUu4ZTS9Z/BdAm3df2Si+X8P2dUS4Uw6fitC1Y2s+ZEUaNzSsUg==" algorithmName="SHA-512" password="CC35"/>
  <autoFilter ref="C88:K123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7:H77"/>
    <mergeCell ref="E79:H79"/>
    <mergeCell ref="E81:H81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99</v>
      </c>
    </row>
    <row r="3" s="1" customFormat="1" ht="6.96" customHeight="1">
      <c r="B3" s="142"/>
      <c r="C3" s="143"/>
      <c r="D3" s="143"/>
      <c r="E3" s="143"/>
      <c r="F3" s="143"/>
      <c r="G3" s="143"/>
      <c r="H3" s="143"/>
      <c r="I3" s="143"/>
      <c r="J3" s="143"/>
      <c r="K3" s="143"/>
      <c r="L3" s="22"/>
      <c r="AT3" s="19" t="s">
        <v>86</v>
      </c>
    </row>
    <row r="4" s="1" customFormat="1" ht="24.96" customHeight="1">
      <c r="B4" s="22"/>
      <c r="D4" s="144" t="s">
        <v>154</v>
      </c>
      <c r="L4" s="22"/>
      <c r="M4" s="145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6" t="s">
        <v>16</v>
      </c>
      <c r="L6" s="22"/>
    </row>
    <row r="7" s="1" customFormat="1" ht="16.5" customHeight="1">
      <c r="B7" s="22"/>
      <c r="E7" s="147" t="str">
        <f>'Rekapitulace stavby'!K6</f>
        <v>MVE jez Rajhrad vč. rekonstrukce jezu a rybího přechodu</v>
      </c>
      <c r="F7" s="146"/>
      <c r="G7" s="146"/>
      <c r="H7" s="146"/>
      <c r="L7" s="22"/>
    </row>
    <row r="8" s="1" customFormat="1" ht="12" customHeight="1">
      <c r="B8" s="22"/>
      <c r="D8" s="146" t="s">
        <v>167</v>
      </c>
      <c r="L8" s="22"/>
    </row>
    <row r="9" s="2" customFormat="1" ht="16.5" customHeight="1">
      <c r="A9" s="40"/>
      <c r="B9" s="46"/>
      <c r="C9" s="40"/>
      <c r="D9" s="40"/>
      <c r="E9" s="147" t="s">
        <v>847</v>
      </c>
      <c r="F9" s="40"/>
      <c r="G9" s="40"/>
      <c r="H9" s="40"/>
      <c r="I9" s="40"/>
      <c r="J9" s="40"/>
      <c r="K9" s="40"/>
      <c r="L9" s="148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 ht="12" customHeight="1">
      <c r="A10" s="40"/>
      <c r="B10" s="46"/>
      <c r="C10" s="40"/>
      <c r="D10" s="146" t="s">
        <v>848</v>
      </c>
      <c r="E10" s="40"/>
      <c r="F10" s="40"/>
      <c r="G10" s="40"/>
      <c r="H10" s="40"/>
      <c r="I10" s="40"/>
      <c r="J10" s="40"/>
      <c r="K10" s="40"/>
      <c r="L10" s="148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6.5" customHeight="1">
      <c r="A11" s="40"/>
      <c r="B11" s="46"/>
      <c r="C11" s="40"/>
      <c r="D11" s="40"/>
      <c r="E11" s="149" t="s">
        <v>909</v>
      </c>
      <c r="F11" s="40"/>
      <c r="G11" s="40"/>
      <c r="H11" s="40"/>
      <c r="I11" s="40"/>
      <c r="J11" s="40"/>
      <c r="K11" s="40"/>
      <c r="L11" s="148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>
      <c r="A12" s="40"/>
      <c r="B12" s="46"/>
      <c r="C12" s="40"/>
      <c r="D12" s="40"/>
      <c r="E12" s="40"/>
      <c r="F12" s="40"/>
      <c r="G12" s="40"/>
      <c r="H12" s="40"/>
      <c r="I12" s="40"/>
      <c r="J12" s="40"/>
      <c r="K12" s="40"/>
      <c r="L12" s="148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2" customHeight="1">
      <c r="A13" s="40"/>
      <c r="B13" s="46"/>
      <c r="C13" s="40"/>
      <c r="D13" s="146" t="s">
        <v>18</v>
      </c>
      <c r="E13" s="40"/>
      <c r="F13" s="135" t="s">
        <v>19</v>
      </c>
      <c r="G13" s="40"/>
      <c r="H13" s="40"/>
      <c r="I13" s="146" t="s">
        <v>20</v>
      </c>
      <c r="J13" s="135" t="s">
        <v>19</v>
      </c>
      <c r="K13" s="40"/>
      <c r="L13" s="148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6" t="s">
        <v>21</v>
      </c>
      <c r="E14" s="40"/>
      <c r="F14" s="135" t="s">
        <v>22</v>
      </c>
      <c r="G14" s="40"/>
      <c r="H14" s="40"/>
      <c r="I14" s="146" t="s">
        <v>23</v>
      </c>
      <c r="J14" s="150" t="str">
        <f>'Rekapitulace stavby'!AN8</f>
        <v>2. 5. 2023</v>
      </c>
      <c r="K14" s="40"/>
      <c r="L14" s="148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0.8" customHeight="1">
      <c r="A15" s="40"/>
      <c r="B15" s="46"/>
      <c r="C15" s="40"/>
      <c r="D15" s="40"/>
      <c r="E15" s="40"/>
      <c r="F15" s="40"/>
      <c r="G15" s="40"/>
      <c r="H15" s="40"/>
      <c r="I15" s="40"/>
      <c r="J15" s="40"/>
      <c r="K15" s="40"/>
      <c r="L15" s="148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46" t="s">
        <v>25</v>
      </c>
      <c r="E16" s="40"/>
      <c r="F16" s="40"/>
      <c r="G16" s="40"/>
      <c r="H16" s="40"/>
      <c r="I16" s="146" t="s">
        <v>26</v>
      </c>
      <c r="J16" s="135" t="s">
        <v>27</v>
      </c>
      <c r="K16" s="40"/>
      <c r="L16" s="148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8" customHeight="1">
      <c r="A17" s="40"/>
      <c r="B17" s="46"/>
      <c r="C17" s="40"/>
      <c r="D17" s="40"/>
      <c r="E17" s="135" t="s">
        <v>28</v>
      </c>
      <c r="F17" s="40"/>
      <c r="G17" s="40"/>
      <c r="H17" s="40"/>
      <c r="I17" s="146" t="s">
        <v>29</v>
      </c>
      <c r="J17" s="135" t="s">
        <v>30</v>
      </c>
      <c r="K17" s="40"/>
      <c r="L17" s="148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6.96" customHeight="1">
      <c r="A18" s="40"/>
      <c r="B18" s="46"/>
      <c r="C18" s="40"/>
      <c r="D18" s="40"/>
      <c r="E18" s="40"/>
      <c r="F18" s="40"/>
      <c r="G18" s="40"/>
      <c r="H18" s="40"/>
      <c r="I18" s="40"/>
      <c r="J18" s="40"/>
      <c r="K18" s="40"/>
      <c r="L18" s="148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2" customHeight="1">
      <c r="A19" s="40"/>
      <c r="B19" s="46"/>
      <c r="C19" s="40"/>
      <c r="D19" s="146" t="s">
        <v>31</v>
      </c>
      <c r="E19" s="40"/>
      <c r="F19" s="40"/>
      <c r="G19" s="40"/>
      <c r="H19" s="40"/>
      <c r="I19" s="146" t="s">
        <v>26</v>
      </c>
      <c r="J19" s="35" t="str">
        <f>'Rekapitulace stavby'!AN13</f>
        <v>Vyplň údaj</v>
      </c>
      <c r="K19" s="40"/>
      <c r="L19" s="148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8" customHeight="1">
      <c r="A20" s="40"/>
      <c r="B20" s="46"/>
      <c r="C20" s="40"/>
      <c r="D20" s="40"/>
      <c r="E20" s="35" t="str">
        <f>'Rekapitulace stavby'!E14</f>
        <v>Vyplň údaj</v>
      </c>
      <c r="F20" s="135"/>
      <c r="G20" s="135"/>
      <c r="H20" s="135"/>
      <c r="I20" s="146" t="s">
        <v>29</v>
      </c>
      <c r="J20" s="35" t="str">
        <f>'Rekapitulace stavby'!AN14</f>
        <v>Vyplň údaj</v>
      </c>
      <c r="K20" s="40"/>
      <c r="L20" s="148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6.96" customHeight="1">
      <c r="A21" s="40"/>
      <c r="B21" s="46"/>
      <c r="C21" s="40"/>
      <c r="D21" s="40"/>
      <c r="E21" s="40"/>
      <c r="F21" s="40"/>
      <c r="G21" s="40"/>
      <c r="H21" s="40"/>
      <c r="I21" s="40"/>
      <c r="J21" s="40"/>
      <c r="K21" s="40"/>
      <c r="L21" s="148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2" customHeight="1">
      <c r="A22" s="40"/>
      <c r="B22" s="46"/>
      <c r="C22" s="40"/>
      <c r="D22" s="146" t="s">
        <v>33</v>
      </c>
      <c r="E22" s="40"/>
      <c r="F22" s="40"/>
      <c r="G22" s="40"/>
      <c r="H22" s="40"/>
      <c r="I22" s="146" t="s">
        <v>26</v>
      </c>
      <c r="J22" s="135" t="s">
        <v>34</v>
      </c>
      <c r="K22" s="40"/>
      <c r="L22" s="148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8" customHeight="1">
      <c r="A23" s="40"/>
      <c r="B23" s="46"/>
      <c r="C23" s="40"/>
      <c r="D23" s="40"/>
      <c r="E23" s="135" t="s">
        <v>35</v>
      </c>
      <c r="F23" s="40"/>
      <c r="G23" s="40"/>
      <c r="H23" s="40"/>
      <c r="I23" s="146" t="s">
        <v>29</v>
      </c>
      <c r="J23" s="135" t="s">
        <v>36</v>
      </c>
      <c r="K23" s="40"/>
      <c r="L23" s="148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6.96" customHeight="1">
      <c r="A24" s="40"/>
      <c r="B24" s="46"/>
      <c r="C24" s="40"/>
      <c r="D24" s="40"/>
      <c r="E24" s="40"/>
      <c r="F24" s="40"/>
      <c r="G24" s="40"/>
      <c r="H24" s="40"/>
      <c r="I24" s="40"/>
      <c r="J24" s="40"/>
      <c r="K24" s="40"/>
      <c r="L24" s="148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2" customHeight="1">
      <c r="A25" s="40"/>
      <c r="B25" s="46"/>
      <c r="C25" s="40"/>
      <c r="D25" s="146" t="s">
        <v>38</v>
      </c>
      <c r="E25" s="40"/>
      <c r="F25" s="40"/>
      <c r="G25" s="40"/>
      <c r="H25" s="40"/>
      <c r="I25" s="146" t="s">
        <v>26</v>
      </c>
      <c r="J25" s="135" t="s">
        <v>19</v>
      </c>
      <c r="K25" s="40"/>
      <c r="L25" s="148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8" customHeight="1">
      <c r="A26" s="40"/>
      <c r="B26" s="46"/>
      <c r="C26" s="40"/>
      <c r="D26" s="40"/>
      <c r="E26" s="135" t="s">
        <v>39</v>
      </c>
      <c r="F26" s="40"/>
      <c r="G26" s="40"/>
      <c r="H26" s="40"/>
      <c r="I26" s="146" t="s">
        <v>29</v>
      </c>
      <c r="J26" s="135" t="s">
        <v>19</v>
      </c>
      <c r="K26" s="40"/>
      <c r="L26" s="148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6.96" customHeight="1">
      <c r="A27" s="40"/>
      <c r="B27" s="46"/>
      <c r="C27" s="40"/>
      <c r="D27" s="40"/>
      <c r="E27" s="40"/>
      <c r="F27" s="40"/>
      <c r="G27" s="40"/>
      <c r="H27" s="40"/>
      <c r="I27" s="40"/>
      <c r="J27" s="40"/>
      <c r="K27" s="40"/>
      <c r="L27" s="148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2" customHeight="1">
      <c r="A28" s="40"/>
      <c r="B28" s="46"/>
      <c r="C28" s="40"/>
      <c r="D28" s="146" t="s">
        <v>40</v>
      </c>
      <c r="E28" s="40"/>
      <c r="F28" s="40"/>
      <c r="G28" s="40"/>
      <c r="H28" s="40"/>
      <c r="I28" s="40"/>
      <c r="J28" s="40"/>
      <c r="K28" s="40"/>
      <c r="L28" s="148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8" customFormat="1" ht="16.5" customHeight="1">
      <c r="A29" s="151"/>
      <c r="B29" s="152"/>
      <c r="C29" s="151"/>
      <c r="D29" s="151"/>
      <c r="E29" s="153" t="s">
        <v>19</v>
      </c>
      <c r="F29" s="153"/>
      <c r="G29" s="153"/>
      <c r="H29" s="153"/>
      <c r="I29" s="151"/>
      <c r="J29" s="151"/>
      <c r="K29" s="151"/>
      <c r="L29" s="154"/>
      <c r="S29" s="151"/>
      <c r="T29" s="151"/>
      <c r="U29" s="151"/>
      <c r="V29" s="151"/>
      <c r="W29" s="151"/>
      <c r="X29" s="151"/>
      <c r="Y29" s="151"/>
      <c r="Z29" s="151"/>
      <c r="AA29" s="151"/>
      <c r="AB29" s="151"/>
      <c r="AC29" s="151"/>
      <c r="AD29" s="151"/>
      <c r="AE29" s="151"/>
    </row>
    <row r="30" s="2" customFormat="1" ht="6.96" customHeight="1">
      <c r="A30" s="40"/>
      <c r="B30" s="46"/>
      <c r="C30" s="40"/>
      <c r="D30" s="40"/>
      <c r="E30" s="40"/>
      <c r="F30" s="40"/>
      <c r="G30" s="40"/>
      <c r="H30" s="40"/>
      <c r="I30" s="40"/>
      <c r="J30" s="40"/>
      <c r="K30" s="40"/>
      <c r="L30" s="148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5"/>
      <c r="E31" s="155"/>
      <c r="F31" s="155"/>
      <c r="G31" s="155"/>
      <c r="H31" s="155"/>
      <c r="I31" s="155"/>
      <c r="J31" s="155"/>
      <c r="K31" s="155"/>
      <c r="L31" s="148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25.44" customHeight="1">
      <c r="A32" s="40"/>
      <c r="B32" s="46"/>
      <c r="C32" s="40"/>
      <c r="D32" s="156" t="s">
        <v>42</v>
      </c>
      <c r="E32" s="40"/>
      <c r="F32" s="40"/>
      <c r="G32" s="40"/>
      <c r="H32" s="40"/>
      <c r="I32" s="40"/>
      <c r="J32" s="157">
        <f>ROUND(J88, 2)</f>
        <v>0</v>
      </c>
      <c r="K32" s="40"/>
      <c r="L32" s="148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55"/>
      <c r="E33" s="155"/>
      <c r="F33" s="155"/>
      <c r="G33" s="155"/>
      <c r="H33" s="155"/>
      <c r="I33" s="155"/>
      <c r="J33" s="155"/>
      <c r="K33" s="155"/>
      <c r="L33" s="148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40"/>
      <c r="F34" s="158" t="s">
        <v>44</v>
      </c>
      <c r="G34" s="40"/>
      <c r="H34" s="40"/>
      <c r="I34" s="158" t="s">
        <v>43</v>
      </c>
      <c r="J34" s="158" t="s">
        <v>45</v>
      </c>
      <c r="K34" s="40"/>
      <c r="L34" s="148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14.4" customHeight="1">
      <c r="A35" s="40"/>
      <c r="B35" s="46"/>
      <c r="C35" s="40"/>
      <c r="D35" s="159" t="s">
        <v>46</v>
      </c>
      <c r="E35" s="146" t="s">
        <v>47</v>
      </c>
      <c r="F35" s="160">
        <f>ROUND((SUM(BE88:BE149)),  2)</f>
        <v>0</v>
      </c>
      <c r="G35" s="40"/>
      <c r="H35" s="40"/>
      <c r="I35" s="161">
        <v>0.20999999999999999</v>
      </c>
      <c r="J35" s="160">
        <f>ROUND(((SUM(BE88:BE149))*I35),  2)</f>
        <v>0</v>
      </c>
      <c r="K35" s="40"/>
      <c r="L35" s="148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146" t="s">
        <v>48</v>
      </c>
      <c r="F36" s="160">
        <f>ROUND((SUM(BF88:BF149)),  2)</f>
        <v>0</v>
      </c>
      <c r="G36" s="40"/>
      <c r="H36" s="40"/>
      <c r="I36" s="161">
        <v>0.14999999999999999</v>
      </c>
      <c r="J36" s="160">
        <f>ROUND(((SUM(BF88:BF149))*I36),  2)</f>
        <v>0</v>
      </c>
      <c r="K36" s="40"/>
      <c r="L36" s="148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6" t="s">
        <v>49</v>
      </c>
      <c r="F37" s="160">
        <f>ROUND((SUM(BG88:BG149)),  2)</f>
        <v>0</v>
      </c>
      <c r="G37" s="40"/>
      <c r="H37" s="40"/>
      <c r="I37" s="161">
        <v>0.20999999999999999</v>
      </c>
      <c r="J37" s="160">
        <f>0</f>
        <v>0</v>
      </c>
      <c r="K37" s="40"/>
      <c r="L37" s="148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hidden="1" s="2" customFormat="1" ht="14.4" customHeight="1">
      <c r="A38" s="40"/>
      <c r="B38" s="46"/>
      <c r="C38" s="40"/>
      <c r="D38" s="40"/>
      <c r="E38" s="146" t="s">
        <v>50</v>
      </c>
      <c r="F38" s="160">
        <f>ROUND((SUM(BH88:BH149)),  2)</f>
        <v>0</v>
      </c>
      <c r="G38" s="40"/>
      <c r="H38" s="40"/>
      <c r="I38" s="161">
        <v>0.14999999999999999</v>
      </c>
      <c r="J38" s="160">
        <f>0</f>
        <v>0</v>
      </c>
      <c r="K38" s="40"/>
      <c r="L38" s="148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6" t="s">
        <v>51</v>
      </c>
      <c r="F39" s="160">
        <f>ROUND((SUM(BI88:BI149)),  2)</f>
        <v>0</v>
      </c>
      <c r="G39" s="40"/>
      <c r="H39" s="40"/>
      <c r="I39" s="161">
        <v>0</v>
      </c>
      <c r="J39" s="160">
        <f>0</f>
        <v>0</v>
      </c>
      <c r="K39" s="40"/>
      <c r="L39" s="148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6.96" customHeight="1">
      <c r="A40" s="40"/>
      <c r="B40" s="46"/>
      <c r="C40" s="40"/>
      <c r="D40" s="40"/>
      <c r="E40" s="40"/>
      <c r="F40" s="40"/>
      <c r="G40" s="40"/>
      <c r="H40" s="40"/>
      <c r="I40" s="40"/>
      <c r="J40" s="40"/>
      <c r="K40" s="40"/>
      <c r="L40" s="148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s="2" customFormat="1" ht="25.44" customHeight="1">
      <c r="A41" s="40"/>
      <c r="B41" s="46"/>
      <c r="C41" s="162"/>
      <c r="D41" s="163" t="s">
        <v>52</v>
      </c>
      <c r="E41" s="164"/>
      <c r="F41" s="164"/>
      <c r="G41" s="165" t="s">
        <v>53</v>
      </c>
      <c r="H41" s="166" t="s">
        <v>54</v>
      </c>
      <c r="I41" s="164"/>
      <c r="J41" s="167">
        <f>SUM(J32:J39)</f>
        <v>0</v>
      </c>
      <c r="K41" s="168"/>
      <c r="L41" s="148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14.4" customHeight="1">
      <c r="A42" s="40"/>
      <c r="B42" s="169"/>
      <c r="C42" s="170"/>
      <c r="D42" s="170"/>
      <c r="E42" s="170"/>
      <c r="F42" s="170"/>
      <c r="G42" s="170"/>
      <c r="H42" s="170"/>
      <c r="I42" s="170"/>
      <c r="J42" s="170"/>
      <c r="K42" s="170"/>
      <c r="L42" s="148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6" s="2" customFormat="1" ht="6.96" customHeight="1">
      <c r="A46" s="40"/>
      <c r="B46" s="171"/>
      <c r="C46" s="172"/>
      <c r="D46" s="172"/>
      <c r="E46" s="172"/>
      <c r="F46" s="172"/>
      <c r="G46" s="172"/>
      <c r="H46" s="172"/>
      <c r="I46" s="172"/>
      <c r="J46" s="172"/>
      <c r="K46" s="172"/>
      <c r="L46" s="148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24.96" customHeight="1">
      <c r="A47" s="40"/>
      <c r="B47" s="41"/>
      <c r="C47" s="25" t="s">
        <v>192</v>
      </c>
      <c r="D47" s="42"/>
      <c r="E47" s="42"/>
      <c r="F47" s="42"/>
      <c r="G47" s="42"/>
      <c r="H47" s="42"/>
      <c r="I47" s="42"/>
      <c r="J47" s="42"/>
      <c r="K47" s="42"/>
      <c r="L47" s="148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148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16</v>
      </c>
      <c r="D49" s="42"/>
      <c r="E49" s="42"/>
      <c r="F49" s="42"/>
      <c r="G49" s="42"/>
      <c r="H49" s="42"/>
      <c r="I49" s="42"/>
      <c r="J49" s="42"/>
      <c r="K49" s="42"/>
      <c r="L49" s="148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173" t="str">
        <f>E7</f>
        <v>MVE jez Rajhrad vč. rekonstrukce jezu a rybího přechodu</v>
      </c>
      <c r="F50" s="34"/>
      <c r="G50" s="34"/>
      <c r="H50" s="34"/>
      <c r="I50" s="42"/>
      <c r="J50" s="42"/>
      <c r="K50" s="42"/>
      <c r="L50" s="148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1" customFormat="1" ht="12" customHeight="1">
      <c r="B51" s="23"/>
      <c r="C51" s="34" t="s">
        <v>167</v>
      </c>
      <c r="D51" s="24"/>
      <c r="E51" s="24"/>
      <c r="F51" s="24"/>
      <c r="G51" s="24"/>
      <c r="H51" s="24"/>
      <c r="I51" s="24"/>
      <c r="J51" s="24"/>
      <c r="K51" s="24"/>
      <c r="L51" s="22"/>
    </row>
    <row r="52" s="2" customFormat="1" ht="16.5" customHeight="1">
      <c r="A52" s="40"/>
      <c r="B52" s="41"/>
      <c r="C52" s="42"/>
      <c r="D52" s="42"/>
      <c r="E52" s="173" t="s">
        <v>847</v>
      </c>
      <c r="F52" s="42"/>
      <c r="G52" s="42"/>
      <c r="H52" s="42"/>
      <c r="I52" s="42"/>
      <c r="J52" s="42"/>
      <c r="K52" s="42"/>
      <c r="L52" s="148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12" customHeight="1">
      <c r="A53" s="40"/>
      <c r="B53" s="41"/>
      <c r="C53" s="34" t="s">
        <v>848</v>
      </c>
      <c r="D53" s="42"/>
      <c r="E53" s="42"/>
      <c r="F53" s="42"/>
      <c r="G53" s="42"/>
      <c r="H53" s="42"/>
      <c r="I53" s="42"/>
      <c r="J53" s="42"/>
      <c r="K53" s="42"/>
      <c r="L53" s="148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6.5" customHeight="1">
      <c r="A54" s="40"/>
      <c r="B54" s="41"/>
      <c r="C54" s="42"/>
      <c r="D54" s="42"/>
      <c r="E54" s="71" t="str">
        <f>E11</f>
        <v>PS 22 - MVE – technologická část elektro</v>
      </c>
      <c r="F54" s="42"/>
      <c r="G54" s="42"/>
      <c r="H54" s="42"/>
      <c r="I54" s="42"/>
      <c r="J54" s="42"/>
      <c r="K54" s="42"/>
      <c r="L54" s="148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6.96" customHeight="1">
      <c r="A55" s="40"/>
      <c r="B55" s="41"/>
      <c r="C55" s="42"/>
      <c r="D55" s="42"/>
      <c r="E55" s="42"/>
      <c r="F55" s="42"/>
      <c r="G55" s="42"/>
      <c r="H55" s="42"/>
      <c r="I55" s="42"/>
      <c r="J55" s="42"/>
      <c r="K55" s="42"/>
      <c r="L55" s="148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2" customHeight="1">
      <c r="A56" s="40"/>
      <c r="B56" s="41"/>
      <c r="C56" s="34" t="s">
        <v>21</v>
      </c>
      <c r="D56" s="42"/>
      <c r="E56" s="42"/>
      <c r="F56" s="29" t="str">
        <f>F14</f>
        <v xml:space="preserve">Svratka, říční km 29,430 – jez </v>
      </c>
      <c r="G56" s="42"/>
      <c r="H56" s="42"/>
      <c r="I56" s="34" t="s">
        <v>23</v>
      </c>
      <c r="J56" s="74" t="str">
        <f>IF(J14="","",J14)</f>
        <v>2. 5. 2023</v>
      </c>
      <c r="K56" s="42"/>
      <c r="L56" s="148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6.96" customHeight="1">
      <c r="A57" s="40"/>
      <c r="B57" s="41"/>
      <c r="C57" s="42"/>
      <c r="D57" s="42"/>
      <c r="E57" s="42"/>
      <c r="F57" s="42"/>
      <c r="G57" s="42"/>
      <c r="H57" s="42"/>
      <c r="I57" s="42"/>
      <c r="J57" s="42"/>
      <c r="K57" s="42"/>
      <c r="L57" s="148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5.15" customHeight="1">
      <c r="A58" s="40"/>
      <c r="B58" s="41"/>
      <c r="C58" s="34" t="s">
        <v>25</v>
      </c>
      <c r="D58" s="42"/>
      <c r="E58" s="42"/>
      <c r="F58" s="29" t="str">
        <f>E17</f>
        <v>Povodí Moravy, státní podnik</v>
      </c>
      <c r="G58" s="42"/>
      <c r="H58" s="42"/>
      <c r="I58" s="34" t="s">
        <v>33</v>
      </c>
      <c r="J58" s="38" t="str">
        <f>E23</f>
        <v>AQUATIS a. s.</v>
      </c>
      <c r="K58" s="42"/>
      <c r="L58" s="148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15.15" customHeight="1">
      <c r="A59" s="40"/>
      <c r="B59" s="41"/>
      <c r="C59" s="34" t="s">
        <v>31</v>
      </c>
      <c r="D59" s="42"/>
      <c r="E59" s="42"/>
      <c r="F59" s="29" t="str">
        <f>IF(E20="","",E20)</f>
        <v>Vyplň údaj</v>
      </c>
      <c r="G59" s="42"/>
      <c r="H59" s="42"/>
      <c r="I59" s="34" t="s">
        <v>38</v>
      </c>
      <c r="J59" s="38" t="str">
        <f>E26</f>
        <v>Bc. Aneta Patková</v>
      </c>
      <c r="K59" s="42"/>
      <c r="L59" s="148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s="2" customFormat="1" ht="10.32" customHeight="1">
      <c r="A60" s="40"/>
      <c r="B60" s="41"/>
      <c r="C60" s="42"/>
      <c r="D60" s="42"/>
      <c r="E60" s="42"/>
      <c r="F60" s="42"/>
      <c r="G60" s="42"/>
      <c r="H60" s="42"/>
      <c r="I60" s="42"/>
      <c r="J60" s="42"/>
      <c r="K60" s="42"/>
      <c r="L60" s="148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s="2" customFormat="1" ht="29.28" customHeight="1">
      <c r="A61" s="40"/>
      <c r="B61" s="41"/>
      <c r="C61" s="174" t="s">
        <v>193</v>
      </c>
      <c r="D61" s="175"/>
      <c r="E61" s="175"/>
      <c r="F61" s="175"/>
      <c r="G61" s="175"/>
      <c r="H61" s="175"/>
      <c r="I61" s="175"/>
      <c r="J61" s="176" t="s">
        <v>194</v>
      </c>
      <c r="K61" s="175"/>
      <c r="L61" s="148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10.32" customHeight="1">
      <c r="A62" s="40"/>
      <c r="B62" s="41"/>
      <c r="C62" s="42"/>
      <c r="D62" s="42"/>
      <c r="E62" s="42"/>
      <c r="F62" s="42"/>
      <c r="G62" s="42"/>
      <c r="H62" s="42"/>
      <c r="I62" s="42"/>
      <c r="J62" s="42"/>
      <c r="K62" s="42"/>
      <c r="L62" s="148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22.8" customHeight="1">
      <c r="A63" s="40"/>
      <c r="B63" s="41"/>
      <c r="C63" s="177" t="s">
        <v>74</v>
      </c>
      <c r="D63" s="42"/>
      <c r="E63" s="42"/>
      <c r="F63" s="42"/>
      <c r="G63" s="42"/>
      <c r="H63" s="42"/>
      <c r="I63" s="42"/>
      <c r="J63" s="104">
        <f>J88</f>
        <v>0</v>
      </c>
      <c r="K63" s="42"/>
      <c r="L63" s="148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  <c r="AU63" s="19" t="s">
        <v>195</v>
      </c>
    </row>
    <row r="64" s="9" customFormat="1" ht="24.96" customHeight="1">
      <c r="A64" s="9"/>
      <c r="B64" s="178"/>
      <c r="C64" s="179"/>
      <c r="D64" s="180" t="s">
        <v>910</v>
      </c>
      <c r="E64" s="181"/>
      <c r="F64" s="181"/>
      <c r="G64" s="181"/>
      <c r="H64" s="181"/>
      <c r="I64" s="181"/>
      <c r="J64" s="182">
        <f>J89</f>
        <v>0</v>
      </c>
      <c r="K64" s="179"/>
      <c r="L64" s="183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4"/>
      <c r="C65" s="127"/>
      <c r="D65" s="185" t="s">
        <v>911</v>
      </c>
      <c r="E65" s="186"/>
      <c r="F65" s="186"/>
      <c r="G65" s="186"/>
      <c r="H65" s="186"/>
      <c r="I65" s="186"/>
      <c r="J65" s="187">
        <f>J90</f>
        <v>0</v>
      </c>
      <c r="K65" s="127"/>
      <c r="L65" s="18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4"/>
      <c r="C66" s="127"/>
      <c r="D66" s="185" t="s">
        <v>912</v>
      </c>
      <c r="E66" s="186"/>
      <c r="F66" s="186"/>
      <c r="G66" s="186"/>
      <c r="H66" s="186"/>
      <c r="I66" s="186"/>
      <c r="J66" s="187">
        <f>J99</f>
        <v>0</v>
      </c>
      <c r="K66" s="127"/>
      <c r="L66" s="188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2" customFormat="1" ht="21.84" customHeight="1">
      <c r="A67" s="40"/>
      <c r="B67" s="41"/>
      <c r="C67" s="42"/>
      <c r="D67" s="42"/>
      <c r="E67" s="42"/>
      <c r="F67" s="42"/>
      <c r="G67" s="42"/>
      <c r="H67" s="42"/>
      <c r="I67" s="42"/>
      <c r="J67" s="42"/>
      <c r="K67" s="42"/>
      <c r="L67" s="148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</row>
    <row r="68" s="2" customFormat="1" ht="6.96" customHeight="1">
      <c r="A68" s="40"/>
      <c r="B68" s="61"/>
      <c r="C68" s="62"/>
      <c r="D68" s="62"/>
      <c r="E68" s="62"/>
      <c r="F68" s="62"/>
      <c r="G68" s="62"/>
      <c r="H68" s="62"/>
      <c r="I68" s="62"/>
      <c r="J68" s="62"/>
      <c r="K68" s="62"/>
      <c r="L68" s="148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</row>
    <row r="72" s="2" customFormat="1" ht="6.96" customHeight="1">
      <c r="A72" s="40"/>
      <c r="B72" s="63"/>
      <c r="C72" s="64"/>
      <c r="D72" s="64"/>
      <c r="E72" s="64"/>
      <c r="F72" s="64"/>
      <c r="G72" s="64"/>
      <c r="H72" s="64"/>
      <c r="I72" s="64"/>
      <c r="J72" s="64"/>
      <c r="K72" s="64"/>
      <c r="L72" s="148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24.96" customHeight="1">
      <c r="A73" s="40"/>
      <c r="B73" s="41"/>
      <c r="C73" s="25" t="s">
        <v>204</v>
      </c>
      <c r="D73" s="42"/>
      <c r="E73" s="42"/>
      <c r="F73" s="42"/>
      <c r="G73" s="42"/>
      <c r="H73" s="42"/>
      <c r="I73" s="42"/>
      <c r="J73" s="42"/>
      <c r="K73" s="42"/>
      <c r="L73" s="148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6.96" customHeight="1">
      <c r="A74" s="40"/>
      <c r="B74" s="41"/>
      <c r="C74" s="42"/>
      <c r="D74" s="42"/>
      <c r="E74" s="42"/>
      <c r="F74" s="42"/>
      <c r="G74" s="42"/>
      <c r="H74" s="42"/>
      <c r="I74" s="42"/>
      <c r="J74" s="42"/>
      <c r="K74" s="42"/>
      <c r="L74" s="148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2" customHeight="1">
      <c r="A75" s="40"/>
      <c r="B75" s="41"/>
      <c r="C75" s="34" t="s">
        <v>16</v>
      </c>
      <c r="D75" s="42"/>
      <c r="E75" s="42"/>
      <c r="F75" s="42"/>
      <c r="G75" s="42"/>
      <c r="H75" s="42"/>
      <c r="I75" s="42"/>
      <c r="J75" s="42"/>
      <c r="K75" s="42"/>
      <c r="L75" s="148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6.5" customHeight="1">
      <c r="A76" s="40"/>
      <c r="B76" s="41"/>
      <c r="C76" s="42"/>
      <c r="D76" s="42"/>
      <c r="E76" s="173" t="str">
        <f>E7</f>
        <v>MVE jez Rajhrad vč. rekonstrukce jezu a rybího přechodu</v>
      </c>
      <c r="F76" s="34"/>
      <c r="G76" s="34"/>
      <c r="H76" s="34"/>
      <c r="I76" s="42"/>
      <c r="J76" s="42"/>
      <c r="K76" s="42"/>
      <c r="L76" s="148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1" customFormat="1" ht="12" customHeight="1">
      <c r="B77" s="23"/>
      <c r="C77" s="34" t="s">
        <v>167</v>
      </c>
      <c r="D77" s="24"/>
      <c r="E77" s="24"/>
      <c r="F77" s="24"/>
      <c r="G77" s="24"/>
      <c r="H77" s="24"/>
      <c r="I77" s="24"/>
      <c r="J77" s="24"/>
      <c r="K77" s="24"/>
      <c r="L77" s="22"/>
    </row>
    <row r="78" s="2" customFormat="1" ht="16.5" customHeight="1">
      <c r="A78" s="40"/>
      <c r="B78" s="41"/>
      <c r="C78" s="42"/>
      <c r="D78" s="42"/>
      <c r="E78" s="173" t="s">
        <v>847</v>
      </c>
      <c r="F78" s="42"/>
      <c r="G78" s="42"/>
      <c r="H78" s="42"/>
      <c r="I78" s="42"/>
      <c r="J78" s="42"/>
      <c r="K78" s="42"/>
      <c r="L78" s="148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2" customHeight="1">
      <c r="A79" s="40"/>
      <c r="B79" s="41"/>
      <c r="C79" s="34" t="s">
        <v>848</v>
      </c>
      <c r="D79" s="42"/>
      <c r="E79" s="42"/>
      <c r="F79" s="42"/>
      <c r="G79" s="42"/>
      <c r="H79" s="42"/>
      <c r="I79" s="42"/>
      <c r="J79" s="42"/>
      <c r="K79" s="42"/>
      <c r="L79" s="148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6.5" customHeight="1">
      <c r="A80" s="40"/>
      <c r="B80" s="41"/>
      <c r="C80" s="42"/>
      <c r="D80" s="42"/>
      <c r="E80" s="71" t="str">
        <f>E11</f>
        <v>PS 22 - MVE – technologická část elektro</v>
      </c>
      <c r="F80" s="42"/>
      <c r="G80" s="42"/>
      <c r="H80" s="42"/>
      <c r="I80" s="42"/>
      <c r="J80" s="42"/>
      <c r="K80" s="42"/>
      <c r="L80" s="148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6.96" customHeight="1">
      <c r="A81" s="40"/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148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2" customHeight="1">
      <c r="A82" s="40"/>
      <c r="B82" s="41"/>
      <c r="C82" s="34" t="s">
        <v>21</v>
      </c>
      <c r="D82" s="42"/>
      <c r="E82" s="42"/>
      <c r="F82" s="29" t="str">
        <f>F14</f>
        <v xml:space="preserve">Svratka, říční km 29,430 – jez </v>
      </c>
      <c r="G82" s="42"/>
      <c r="H82" s="42"/>
      <c r="I82" s="34" t="s">
        <v>23</v>
      </c>
      <c r="J82" s="74" t="str">
        <f>IF(J14="","",J14)</f>
        <v>2. 5. 2023</v>
      </c>
      <c r="K82" s="42"/>
      <c r="L82" s="148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6.96" customHeight="1">
      <c r="A83" s="40"/>
      <c r="B83" s="41"/>
      <c r="C83" s="42"/>
      <c r="D83" s="42"/>
      <c r="E83" s="42"/>
      <c r="F83" s="42"/>
      <c r="G83" s="42"/>
      <c r="H83" s="42"/>
      <c r="I83" s="42"/>
      <c r="J83" s="42"/>
      <c r="K83" s="42"/>
      <c r="L83" s="148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5.15" customHeight="1">
      <c r="A84" s="40"/>
      <c r="B84" s="41"/>
      <c r="C84" s="34" t="s">
        <v>25</v>
      </c>
      <c r="D84" s="42"/>
      <c r="E84" s="42"/>
      <c r="F84" s="29" t="str">
        <f>E17</f>
        <v>Povodí Moravy, státní podnik</v>
      </c>
      <c r="G84" s="42"/>
      <c r="H84" s="42"/>
      <c r="I84" s="34" t="s">
        <v>33</v>
      </c>
      <c r="J84" s="38" t="str">
        <f>E23</f>
        <v>AQUATIS a. s.</v>
      </c>
      <c r="K84" s="42"/>
      <c r="L84" s="148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5.15" customHeight="1">
      <c r="A85" s="40"/>
      <c r="B85" s="41"/>
      <c r="C85" s="34" t="s">
        <v>31</v>
      </c>
      <c r="D85" s="42"/>
      <c r="E85" s="42"/>
      <c r="F85" s="29" t="str">
        <f>IF(E20="","",E20)</f>
        <v>Vyplň údaj</v>
      </c>
      <c r="G85" s="42"/>
      <c r="H85" s="42"/>
      <c r="I85" s="34" t="s">
        <v>38</v>
      </c>
      <c r="J85" s="38" t="str">
        <f>E26</f>
        <v>Bc. Aneta Patková</v>
      </c>
      <c r="K85" s="42"/>
      <c r="L85" s="148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10.32" customHeight="1">
      <c r="A86" s="40"/>
      <c r="B86" s="41"/>
      <c r="C86" s="42"/>
      <c r="D86" s="42"/>
      <c r="E86" s="42"/>
      <c r="F86" s="42"/>
      <c r="G86" s="42"/>
      <c r="H86" s="42"/>
      <c r="I86" s="42"/>
      <c r="J86" s="42"/>
      <c r="K86" s="42"/>
      <c r="L86" s="148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11" customFormat="1" ht="29.28" customHeight="1">
      <c r="A87" s="189"/>
      <c r="B87" s="190"/>
      <c r="C87" s="191" t="s">
        <v>205</v>
      </c>
      <c r="D87" s="192" t="s">
        <v>61</v>
      </c>
      <c r="E87" s="192" t="s">
        <v>57</v>
      </c>
      <c r="F87" s="192" t="s">
        <v>58</v>
      </c>
      <c r="G87" s="192" t="s">
        <v>206</v>
      </c>
      <c r="H87" s="192" t="s">
        <v>207</v>
      </c>
      <c r="I87" s="192" t="s">
        <v>208</v>
      </c>
      <c r="J87" s="192" t="s">
        <v>194</v>
      </c>
      <c r="K87" s="193" t="s">
        <v>209</v>
      </c>
      <c r="L87" s="194"/>
      <c r="M87" s="94" t="s">
        <v>19</v>
      </c>
      <c r="N87" s="95" t="s">
        <v>46</v>
      </c>
      <c r="O87" s="95" t="s">
        <v>210</v>
      </c>
      <c r="P87" s="95" t="s">
        <v>211</v>
      </c>
      <c r="Q87" s="95" t="s">
        <v>212</v>
      </c>
      <c r="R87" s="95" t="s">
        <v>213</v>
      </c>
      <c r="S87" s="95" t="s">
        <v>214</v>
      </c>
      <c r="T87" s="96" t="s">
        <v>215</v>
      </c>
      <c r="U87" s="189"/>
      <c r="V87" s="189"/>
      <c r="W87" s="189"/>
      <c r="X87" s="189"/>
      <c r="Y87" s="189"/>
      <c r="Z87" s="189"/>
      <c r="AA87" s="189"/>
      <c r="AB87" s="189"/>
      <c r="AC87" s="189"/>
      <c r="AD87" s="189"/>
      <c r="AE87" s="189"/>
    </row>
    <row r="88" s="2" customFormat="1" ht="22.8" customHeight="1">
      <c r="A88" s="40"/>
      <c r="B88" s="41"/>
      <c r="C88" s="101" t="s">
        <v>216</v>
      </c>
      <c r="D88" s="42"/>
      <c r="E88" s="42"/>
      <c r="F88" s="42"/>
      <c r="G88" s="42"/>
      <c r="H88" s="42"/>
      <c r="I88" s="42"/>
      <c r="J88" s="195">
        <f>BK88</f>
        <v>0</v>
      </c>
      <c r="K88" s="42"/>
      <c r="L88" s="46"/>
      <c r="M88" s="97"/>
      <c r="N88" s="196"/>
      <c r="O88" s="98"/>
      <c r="P88" s="197">
        <f>P89</f>
        <v>0</v>
      </c>
      <c r="Q88" s="98"/>
      <c r="R88" s="197">
        <f>R89</f>
        <v>0</v>
      </c>
      <c r="S88" s="98"/>
      <c r="T88" s="198">
        <f>T89</f>
        <v>0</v>
      </c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T88" s="19" t="s">
        <v>75</v>
      </c>
      <c r="AU88" s="19" t="s">
        <v>195</v>
      </c>
      <c r="BK88" s="199">
        <f>BK89</f>
        <v>0</v>
      </c>
    </row>
    <row r="89" s="12" customFormat="1" ht="25.92" customHeight="1">
      <c r="A89" s="12"/>
      <c r="B89" s="200"/>
      <c r="C89" s="201"/>
      <c r="D89" s="202" t="s">
        <v>75</v>
      </c>
      <c r="E89" s="203" t="s">
        <v>423</v>
      </c>
      <c r="F89" s="203" t="s">
        <v>913</v>
      </c>
      <c r="G89" s="201"/>
      <c r="H89" s="201"/>
      <c r="I89" s="204"/>
      <c r="J89" s="205">
        <f>BK89</f>
        <v>0</v>
      </c>
      <c r="K89" s="201"/>
      <c r="L89" s="206"/>
      <c r="M89" s="207"/>
      <c r="N89" s="208"/>
      <c r="O89" s="208"/>
      <c r="P89" s="209">
        <f>P90+P99</f>
        <v>0</v>
      </c>
      <c r="Q89" s="208"/>
      <c r="R89" s="209">
        <f>R90+R99</f>
        <v>0</v>
      </c>
      <c r="S89" s="208"/>
      <c r="T89" s="210">
        <f>T90+T99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11" t="s">
        <v>225</v>
      </c>
      <c r="AT89" s="212" t="s">
        <v>75</v>
      </c>
      <c r="AU89" s="212" t="s">
        <v>76</v>
      </c>
      <c r="AY89" s="211" t="s">
        <v>219</v>
      </c>
      <c r="BK89" s="213">
        <f>BK90+BK99</f>
        <v>0</v>
      </c>
    </row>
    <row r="90" s="12" customFormat="1" ht="22.8" customHeight="1">
      <c r="A90" s="12"/>
      <c r="B90" s="200"/>
      <c r="C90" s="201"/>
      <c r="D90" s="202" t="s">
        <v>75</v>
      </c>
      <c r="E90" s="214" t="s">
        <v>914</v>
      </c>
      <c r="F90" s="214" t="s">
        <v>915</v>
      </c>
      <c r="G90" s="201"/>
      <c r="H90" s="201"/>
      <c r="I90" s="204"/>
      <c r="J90" s="215">
        <f>BK90</f>
        <v>0</v>
      </c>
      <c r="K90" s="201"/>
      <c r="L90" s="206"/>
      <c r="M90" s="207"/>
      <c r="N90" s="208"/>
      <c r="O90" s="208"/>
      <c r="P90" s="209">
        <f>SUM(P91:P98)</f>
        <v>0</v>
      </c>
      <c r="Q90" s="208"/>
      <c r="R90" s="209">
        <f>SUM(R91:R98)</f>
        <v>0</v>
      </c>
      <c r="S90" s="208"/>
      <c r="T90" s="210">
        <f>SUM(T91:T98)</f>
        <v>0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11" t="s">
        <v>225</v>
      </c>
      <c r="AT90" s="212" t="s">
        <v>75</v>
      </c>
      <c r="AU90" s="212" t="s">
        <v>84</v>
      </c>
      <c r="AY90" s="211" t="s">
        <v>219</v>
      </c>
      <c r="BK90" s="213">
        <f>SUM(BK91:BK98)</f>
        <v>0</v>
      </c>
    </row>
    <row r="91" s="2" customFormat="1" ht="16.5" customHeight="1">
      <c r="A91" s="40"/>
      <c r="B91" s="41"/>
      <c r="C91" s="216" t="s">
        <v>84</v>
      </c>
      <c r="D91" s="216" t="s">
        <v>221</v>
      </c>
      <c r="E91" s="217" t="s">
        <v>916</v>
      </c>
      <c r="F91" s="218" t="s">
        <v>917</v>
      </c>
      <c r="G91" s="219" t="s">
        <v>918</v>
      </c>
      <c r="H91" s="220">
        <v>1</v>
      </c>
      <c r="I91" s="221"/>
      <c r="J91" s="222">
        <f>ROUND(I91*H91,2)</f>
        <v>0</v>
      </c>
      <c r="K91" s="218" t="s">
        <v>19</v>
      </c>
      <c r="L91" s="46"/>
      <c r="M91" s="223" t="s">
        <v>19</v>
      </c>
      <c r="N91" s="224" t="s">
        <v>47</v>
      </c>
      <c r="O91" s="86"/>
      <c r="P91" s="225">
        <f>O91*H91</f>
        <v>0</v>
      </c>
      <c r="Q91" s="225">
        <v>0</v>
      </c>
      <c r="R91" s="225">
        <f>Q91*H91</f>
        <v>0</v>
      </c>
      <c r="S91" s="225">
        <v>0</v>
      </c>
      <c r="T91" s="226">
        <f>S91*H91</f>
        <v>0</v>
      </c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R91" s="227" t="s">
        <v>919</v>
      </c>
      <c r="AT91" s="227" t="s">
        <v>221</v>
      </c>
      <c r="AU91" s="227" t="s">
        <v>86</v>
      </c>
      <c r="AY91" s="19" t="s">
        <v>219</v>
      </c>
      <c r="BE91" s="228">
        <f>IF(N91="základní",J91,0)</f>
        <v>0</v>
      </c>
      <c r="BF91" s="228">
        <f>IF(N91="snížená",J91,0)</f>
        <v>0</v>
      </c>
      <c r="BG91" s="228">
        <f>IF(N91="zákl. přenesená",J91,0)</f>
        <v>0</v>
      </c>
      <c r="BH91" s="228">
        <f>IF(N91="sníž. přenesená",J91,0)</f>
        <v>0</v>
      </c>
      <c r="BI91" s="228">
        <f>IF(N91="nulová",J91,0)</f>
        <v>0</v>
      </c>
      <c r="BJ91" s="19" t="s">
        <v>84</v>
      </c>
      <c r="BK91" s="228">
        <f>ROUND(I91*H91,2)</f>
        <v>0</v>
      </c>
      <c r="BL91" s="19" t="s">
        <v>919</v>
      </c>
      <c r="BM91" s="227" t="s">
        <v>920</v>
      </c>
    </row>
    <row r="92" s="2" customFormat="1">
      <c r="A92" s="40"/>
      <c r="B92" s="41"/>
      <c r="C92" s="42"/>
      <c r="D92" s="229" t="s">
        <v>227</v>
      </c>
      <c r="E92" s="42"/>
      <c r="F92" s="230" t="s">
        <v>917</v>
      </c>
      <c r="G92" s="42"/>
      <c r="H92" s="42"/>
      <c r="I92" s="231"/>
      <c r="J92" s="42"/>
      <c r="K92" s="42"/>
      <c r="L92" s="46"/>
      <c r="M92" s="232"/>
      <c r="N92" s="233"/>
      <c r="O92" s="86"/>
      <c r="P92" s="86"/>
      <c r="Q92" s="86"/>
      <c r="R92" s="86"/>
      <c r="S92" s="86"/>
      <c r="T92" s="87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T92" s="19" t="s">
        <v>227</v>
      </c>
      <c r="AU92" s="19" t="s">
        <v>86</v>
      </c>
    </row>
    <row r="93" s="2" customFormat="1" ht="16.5" customHeight="1">
      <c r="A93" s="40"/>
      <c r="B93" s="41"/>
      <c r="C93" s="216" t="s">
        <v>86</v>
      </c>
      <c r="D93" s="216" t="s">
        <v>221</v>
      </c>
      <c r="E93" s="217" t="s">
        <v>921</v>
      </c>
      <c r="F93" s="218" t="s">
        <v>922</v>
      </c>
      <c r="G93" s="219" t="s">
        <v>918</v>
      </c>
      <c r="H93" s="220">
        <v>1</v>
      </c>
      <c r="I93" s="221"/>
      <c r="J93" s="222">
        <f>ROUND(I93*H93,2)</f>
        <v>0</v>
      </c>
      <c r="K93" s="218" t="s">
        <v>19</v>
      </c>
      <c r="L93" s="46"/>
      <c r="M93" s="223" t="s">
        <v>19</v>
      </c>
      <c r="N93" s="224" t="s">
        <v>47</v>
      </c>
      <c r="O93" s="86"/>
      <c r="P93" s="225">
        <f>O93*H93</f>
        <v>0</v>
      </c>
      <c r="Q93" s="225">
        <v>0</v>
      </c>
      <c r="R93" s="225">
        <f>Q93*H93</f>
        <v>0</v>
      </c>
      <c r="S93" s="225">
        <v>0</v>
      </c>
      <c r="T93" s="226">
        <f>S93*H93</f>
        <v>0</v>
      </c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R93" s="227" t="s">
        <v>919</v>
      </c>
      <c r="AT93" s="227" t="s">
        <v>221</v>
      </c>
      <c r="AU93" s="227" t="s">
        <v>86</v>
      </c>
      <c r="AY93" s="19" t="s">
        <v>219</v>
      </c>
      <c r="BE93" s="228">
        <f>IF(N93="základní",J93,0)</f>
        <v>0</v>
      </c>
      <c r="BF93" s="228">
        <f>IF(N93="snížená",J93,0)</f>
        <v>0</v>
      </c>
      <c r="BG93" s="228">
        <f>IF(N93="zákl. přenesená",J93,0)</f>
        <v>0</v>
      </c>
      <c r="BH93" s="228">
        <f>IF(N93="sníž. přenesená",J93,0)</f>
        <v>0</v>
      </c>
      <c r="BI93" s="228">
        <f>IF(N93="nulová",J93,0)</f>
        <v>0</v>
      </c>
      <c r="BJ93" s="19" t="s">
        <v>84</v>
      </c>
      <c r="BK93" s="228">
        <f>ROUND(I93*H93,2)</f>
        <v>0</v>
      </c>
      <c r="BL93" s="19" t="s">
        <v>919</v>
      </c>
      <c r="BM93" s="227" t="s">
        <v>923</v>
      </c>
    </row>
    <row r="94" s="2" customFormat="1">
      <c r="A94" s="40"/>
      <c r="B94" s="41"/>
      <c r="C94" s="42"/>
      <c r="D94" s="229" t="s">
        <v>227</v>
      </c>
      <c r="E94" s="42"/>
      <c r="F94" s="230" t="s">
        <v>922</v>
      </c>
      <c r="G94" s="42"/>
      <c r="H94" s="42"/>
      <c r="I94" s="231"/>
      <c r="J94" s="42"/>
      <c r="K94" s="42"/>
      <c r="L94" s="46"/>
      <c r="M94" s="232"/>
      <c r="N94" s="233"/>
      <c r="O94" s="86"/>
      <c r="P94" s="86"/>
      <c r="Q94" s="86"/>
      <c r="R94" s="86"/>
      <c r="S94" s="86"/>
      <c r="T94" s="87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T94" s="19" t="s">
        <v>227</v>
      </c>
      <c r="AU94" s="19" t="s">
        <v>86</v>
      </c>
    </row>
    <row r="95" s="2" customFormat="1" ht="16.5" customHeight="1">
      <c r="A95" s="40"/>
      <c r="B95" s="41"/>
      <c r="C95" s="216" t="s">
        <v>111</v>
      </c>
      <c r="D95" s="216" t="s">
        <v>221</v>
      </c>
      <c r="E95" s="217" t="s">
        <v>924</v>
      </c>
      <c r="F95" s="218" t="s">
        <v>925</v>
      </c>
      <c r="G95" s="219" t="s">
        <v>926</v>
      </c>
      <c r="H95" s="220">
        <v>1</v>
      </c>
      <c r="I95" s="221"/>
      <c r="J95" s="222">
        <f>ROUND(I95*H95,2)</f>
        <v>0</v>
      </c>
      <c r="K95" s="218" t="s">
        <v>19</v>
      </c>
      <c r="L95" s="46"/>
      <c r="M95" s="223" t="s">
        <v>19</v>
      </c>
      <c r="N95" s="224" t="s">
        <v>47</v>
      </c>
      <c r="O95" s="86"/>
      <c r="P95" s="225">
        <f>O95*H95</f>
        <v>0</v>
      </c>
      <c r="Q95" s="225">
        <v>0</v>
      </c>
      <c r="R95" s="225">
        <f>Q95*H95</f>
        <v>0</v>
      </c>
      <c r="S95" s="225">
        <v>0</v>
      </c>
      <c r="T95" s="226">
        <f>S95*H95</f>
        <v>0</v>
      </c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R95" s="227" t="s">
        <v>919</v>
      </c>
      <c r="AT95" s="227" t="s">
        <v>221</v>
      </c>
      <c r="AU95" s="227" t="s">
        <v>86</v>
      </c>
      <c r="AY95" s="19" t="s">
        <v>219</v>
      </c>
      <c r="BE95" s="228">
        <f>IF(N95="základní",J95,0)</f>
        <v>0</v>
      </c>
      <c r="BF95" s="228">
        <f>IF(N95="snížená",J95,0)</f>
        <v>0</v>
      </c>
      <c r="BG95" s="228">
        <f>IF(N95="zákl. přenesená",J95,0)</f>
        <v>0</v>
      </c>
      <c r="BH95" s="228">
        <f>IF(N95="sníž. přenesená",J95,0)</f>
        <v>0</v>
      </c>
      <c r="BI95" s="228">
        <f>IF(N95="nulová",J95,0)</f>
        <v>0</v>
      </c>
      <c r="BJ95" s="19" t="s">
        <v>84</v>
      </c>
      <c r="BK95" s="228">
        <f>ROUND(I95*H95,2)</f>
        <v>0</v>
      </c>
      <c r="BL95" s="19" t="s">
        <v>919</v>
      </c>
      <c r="BM95" s="227" t="s">
        <v>927</v>
      </c>
    </row>
    <row r="96" s="2" customFormat="1">
      <c r="A96" s="40"/>
      <c r="B96" s="41"/>
      <c r="C96" s="42"/>
      <c r="D96" s="229" t="s">
        <v>227</v>
      </c>
      <c r="E96" s="42"/>
      <c r="F96" s="230" t="s">
        <v>925</v>
      </c>
      <c r="G96" s="42"/>
      <c r="H96" s="42"/>
      <c r="I96" s="231"/>
      <c r="J96" s="42"/>
      <c r="K96" s="42"/>
      <c r="L96" s="46"/>
      <c r="M96" s="232"/>
      <c r="N96" s="233"/>
      <c r="O96" s="86"/>
      <c r="P96" s="86"/>
      <c r="Q96" s="86"/>
      <c r="R96" s="86"/>
      <c r="S96" s="86"/>
      <c r="T96" s="87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T96" s="19" t="s">
        <v>227</v>
      </c>
      <c r="AU96" s="19" t="s">
        <v>86</v>
      </c>
    </row>
    <row r="97" s="2" customFormat="1" ht="16.5" customHeight="1">
      <c r="A97" s="40"/>
      <c r="B97" s="41"/>
      <c r="C97" s="216" t="s">
        <v>225</v>
      </c>
      <c r="D97" s="216" t="s">
        <v>221</v>
      </c>
      <c r="E97" s="217" t="s">
        <v>928</v>
      </c>
      <c r="F97" s="218" t="s">
        <v>929</v>
      </c>
      <c r="G97" s="219" t="s">
        <v>926</v>
      </c>
      <c r="H97" s="220">
        <v>1</v>
      </c>
      <c r="I97" s="221"/>
      <c r="J97" s="222">
        <f>ROUND(I97*H97,2)</f>
        <v>0</v>
      </c>
      <c r="K97" s="218" t="s">
        <v>19</v>
      </c>
      <c r="L97" s="46"/>
      <c r="M97" s="223" t="s">
        <v>19</v>
      </c>
      <c r="N97" s="224" t="s">
        <v>47</v>
      </c>
      <c r="O97" s="86"/>
      <c r="P97" s="225">
        <f>O97*H97</f>
        <v>0</v>
      </c>
      <c r="Q97" s="225">
        <v>0</v>
      </c>
      <c r="R97" s="225">
        <f>Q97*H97</f>
        <v>0</v>
      </c>
      <c r="S97" s="225">
        <v>0</v>
      </c>
      <c r="T97" s="226">
        <f>S97*H97</f>
        <v>0</v>
      </c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R97" s="227" t="s">
        <v>919</v>
      </c>
      <c r="AT97" s="227" t="s">
        <v>221</v>
      </c>
      <c r="AU97" s="227" t="s">
        <v>86</v>
      </c>
      <c r="AY97" s="19" t="s">
        <v>219</v>
      </c>
      <c r="BE97" s="228">
        <f>IF(N97="základní",J97,0)</f>
        <v>0</v>
      </c>
      <c r="BF97" s="228">
        <f>IF(N97="snížená",J97,0)</f>
        <v>0</v>
      </c>
      <c r="BG97" s="228">
        <f>IF(N97="zákl. přenesená",J97,0)</f>
        <v>0</v>
      </c>
      <c r="BH97" s="228">
        <f>IF(N97="sníž. přenesená",J97,0)</f>
        <v>0</v>
      </c>
      <c r="BI97" s="228">
        <f>IF(N97="nulová",J97,0)</f>
        <v>0</v>
      </c>
      <c r="BJ97" s="19" t="s">
        <v>84</v>
      </c>
      <c r="BK97" s="228">
        <f>ROUND(I97*H97,2)</f>
        <v>0</v>
      </c>
      <c r="BL97" s="19" t="s">
        <v>919</v>
      </c>
      <c r="BM97" s="227" t="s">
        <v>930</v>
      </c>
    </row>
    <row r="98" s="2" customFormat="1">
      <c r="A98" s="40"/>
      <c r="B98" s="41"/>
      <c r="C98" s="42"/>
      <c r="D98" s="229" t="s">
        <v>227</v>
      </c>
      <c r="E98" s="42"/>
      <c r="F98" s="230" t="s">
        <v>929</v>
      </c>
      <c r="G98" s="42"/>
      <c r="H98" s="42"/>
      <c r="I98" s="231"/>
      <c r="J98" s="42"/>
      <c r="K98" s="42"/>
      <c r="L98" s="46"/>
      <c r="M98" s="232"/>
      <c r="N98" s="233"/>
      <c r="O98" s="86"/>
      <c r="P98" s="86"/>
      <c r="Q98" s="86"/>
      <c r="R98" s="86"/>
      <c r="S98" s="86"/>
      <c r="T98" s="87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T98" s="19" t="s">
        <v>227</v>
      </c>
      <c r="AU98" s="19" t="s">
        <v>86</v>
      </c>
    </row>
    <row r="99" s="12" customFormat="1" ht="22.8" customHeight="1">
      <c r="A99" s="12"/>
      <c r="B99" s="200"/>
      <c r="C99" s="201"/>
      <c r="D99" s="202" t="s">
        <v>75</v>
      </c>
      <c r="E99" s="214" t="s">
        <v>931</v>
      </c>
      <c r="F99" s="214" t="s">
        <v>932</v>
      </c>
      <c r="G99" s="201"/>
      <c r="H99" s="201"/>
      <c r="I99" s="204"/>
      <c r="J99" s="215">
        <f>BK99</f>
        <v>0</v>
      </c>
      <c r="K99" s="201"/>
      <c r="L99" s="206"/>
      <c r="M99" s="207"/>
      <c r="N99" s="208"/>
      <c r="O99" s="208"/>
      <c r="P99" s="209">
        <f>SUM(P100:P149)</f>
        <v>0</v>
      </c>
      <c r="Q99" s="208"/>
      <c r="R99" s="209">
        <f>SUM(R100:R149)</f>
        <v>0</v>
      </c>
      <c r="S99" s="208"/>
      <c r="T99" s="210">
        <f>SUM(T100:T149)</f>
        <v>0</v>
      </c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R99" s="211" t="s">
        <v>225</v>
      </c>
      <c r="AT99" s="212" t="s">
        <v>75</v>
      </c>
      <c r="AU99" s="212" t="s">
        <v>84</v>
      </c>
      <c r="AY99" s="211" t="s">
        <v>219</v>
      </c>
      <c r="BK99" s="213">
        <f>SUM(BK100:BK149)</f>
        <v>0</v>
      </c>
    </row>
    <row r="100" s="2" customFormat="1" ht="16.5" customHeight="1">
      <c r="A100" s="40"/>
      <c r="B100" s="41"/>
      <c r="C100" s="216" t="s">
        <v>254</v>
      </c>
      <c r="D100" s="216" t="s">
        <v>221</v>
      </c>
      <c r="E100" s="217" t="s">
        <v>933</v>
      </c>
      <c r="F100" s="218" t="s">
        <v>934</v>
      </c>
      <c r="G100" s="219" t="s">
        <v>918</v>
      </c>
      <c r="H100" s="220">
        <v>1</v>
      </c>
      <c r="I100" s="221"/>
      <c r="J100" s="222">
        <f>ROUND(I100*H100,2)</f>
        <v>0</v>
      </c>
      <c r="K100" s="218" t="s">
        <v>19</v>
      </c>
      <c r="L100" s="46"/>
      <c r="M100" s="223" t="s">
        <v>19</v>
      </c>
      <c r="N100" s="224" t="s">
        <v>47</v>
      </c>
      <c r="O100" s="86"/>
      <c r="P100" s="225">
        <f>O100*H100</f>
        <v>0</v>
      </c>
      <c r="Q100" s="225">
        <v>0</v>
      </c>
      <c r="R100" s="225">
        <f>Q100*H100</f>
        <v>0</v>
      </c>
      <c r="S100" s="225">
        <v>0</v>
      </c>
      <c r="T100" s="226">
        <f>S100*H100</f>
        <v>0</v>
      </c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R100" s="227" t="s">
        <v>919</v>
      </c>
      <c r="AT100" s="227" t="s">
        <v>221</v>
      </c>
      <c r="AU100" s="227" t="s">
        <v>86</v>
      </c>
      <c r="AY100" s="19" t="s">
        <v>219</v>
      </c>
      <c r="BE100" s="228">
        <f>IF(N100="základní",J100,0)</f>
        <v>0</v>
      </c>
      <c r="BF100" s="228">
        <f>IF(N100="snížená",J100,0)</f>
        <v>0</v>
      </c>
      <c r="BG100" s="228">
        <f>IF(N100="zákl. přenesená",J100,0)</f>
        <v>0</v>
      </c>
      <c r="BH100" s="228">
        <f>IF(N100="sníž. přenesená",J100,0)</f>
        <v>0</v>
      </c>
      <c r="BI100" s="228">
        <f>IF(N100="nulová",J100,0)</f>
        <v>0</v>
      </c>
      <c r="BJ100" s="19" t="s">
        <v>84</v>
      </c>
      <c r="BK100" s="228">
        <f>ROUND(I100*H100,2)</f>
        <v>0</v>
      </c>
      <c r="BL100" s="19" t="s">
        <v>919</v>
      </c>
      <c r="BM100" s="227" t="s">
        <v>935</v>
      </c>
    </row>
    <row r="101" s="2" customFormat="1">
      <c r="A101" s="40"/>
      <c r="B101" s="41"/>
      <c r="C101" s="42"/>
      <c r="D101" s="229" t="s">
        <v>227</v>
      </c>
      <c r="E101" s="42"/>
      <c r="F101" s="230" t="s">
        <v>934</v>
      </c>
      <c r="G101" s="42"/>
      <c r="H101" s="42"/>
      <c r="I101" s="231"/>
      <c r="J101" s="42"/>
      <c r="K101" s="42"/>
      <c r="L101" s="46"/>
      <c r="M101" s="232"/>
      <c r="N101" s="233"/>
      <c r="O101" s="86"/>
      <c r="P101" s="86"/>
      <c r="Q101" s="86"/>
      <c r="R101" s="86"/>
      <c r="S101" s="86"/>
      <c r="T101" s="87"/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T101" s="19" t="s">
        <v>227</v>
      </c>
      <c r="AU101" s="19" t="s">
        <v>86</v>
      </c>
    </row>
    <row r="102" s="2" customFormat="1" ht="16.5" customHeight="1">
      <c r="A102" s="40"/>
      <c r="B102" s="41"/>
      <c r="C102" s="216" t="s">
        <v>261</v>
      </c>
      <c r="D102" s="216" t="s">
        <v>221</v>
      </c>
      <c r="E102" s="217" t="s">
        <v>936</v>
      </c>
      <c r="F102" s="218" t="s">
        <v>937</v>
      </c>
      <c r="G102" s="219" t="s">
        <v>918</v>
      </c>
      <c r="H102" s="220">
        <v>1</v>
      </c>
      <c r="I102" s="221"/>
      <c r="J102" s="222">
        <f>ROUND(I102*H102,2)</f>
        <v>0</v>
      </c>
      <c r="K102" s="218" t="s">
        <v>19</v>
      </c>
      <c r="L102" s="46"/>
      <c r="M102" s="223" t="s">
        <v>19</v>
      </c>
      <c r="N102" s="224" t="s">
        <v>47</v>
      </c>
      <c r="O102" s="86"/>
      <c r="P102" s="225">
        <f>O102*H102</f>
        <v>0</v>
      </c>
      <c r="Q102" s="225">
        <v>0</v>
      </c>
      <c r="R102" s="225">
        <f>Q102*H102</f>
        <v>0</v>
      </c>
      <c r="S102" s="225">
        <v>0</v>
      </c>
      <c r="T102" s="226">
        <f>S102*H102</f>
        <v>0</v>
      </c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R102" s="227" t="s">
        <v>919</v>
      </c>
      <c r="AT102" s="227" t="s">
        <v>221</v>
      </c>
      <c r="AU102" s="227" t="s">
        <v>86</v>
      </c>
      <c r="AY102" s="19" t="s">
        <v>219</v>
      </c>
      <c r="BE102" s="228">
        <f>IF(N102="základní",J102,0)</f>
        <v>0</v>
      </c>
      <c r="BF102" s="228">
        <f>IF(N102="snížená",J102,0)</f>
        <v>0</v>
      </c>
      <c r="BG102" s="228">
        <f>IF(N102="zákl. přenesená",J102,0)</f>
        <v>0</v>
      </c>
      <c r="BH102" s="228">
        <f>IF(N102="sníž. přenesená",J102,0)</f>
        <v>0</v>
      </c>
      <c r="BI102" s="228">
        <f>IF(N102="nulová",J102,0)</f>
        <v>0</v>
      </c>
      <c r="BJ102" s="19" t="s">
        <v>84</v>
      </c>
      <c r="BK102" s="228">
        <f>ROUND(I102*H102,2)</f>
        <v>0</v>
      </c>
      <c r="BL102" s="19" t="s">
        <v>919</v>
      </c>
      <c r="BM102" s="227" t="s">
        <v>938</v>
      </c>
    </row>
    <row r="103" s="2" customFormat="1">
      <c r="A103" s="40"/>
      <c r="B103" s="41"/>
      <c r="C103" s="42"/>
      <c r="D103" s="229" t="s">
        <v>227</v>
      </c>
      <c r="E103" s="42"/>
      <c r="F103" s="230" t="s">
        <v>937</v>
      </c>
      <c r="G103" s="42"/>
      <c r="H103" s="42"/>
      <c r="I103" s="231"/>
      <c r="J103" s="42"/>
      <c r="K103" s="42"/>
      <c r="L103" s="46"/>
      <c r="M103" s="232"/>
      <c r="N103" s="233"/>
      <c r="O103" s="86"/>
      <c r="P103" s="86"/>
      <c r="Q103" s="86"/>
      <c r="R103" s="86"/>
      <c r="S103" s="86"/>
      <c r="T103" s="87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T103" s="19" t="s">
        <v>227</v>
      </c>
      <c r="AU103" s="19" t="s">
        <v>86</v>
      </c>
    </row>
    <row r="104" s="2" customFormat="1" ht="16.5" customHeight="1">
      <c r="A104" s="40"/>
      <c r="B104" s="41"/>
      <c r="C104" s="216" t="s">
        <v>269</v>
      </c>
      <c r="D104" s="216" t="s">
        <v>221</v>
      </c>
      <c r="E104" s="217" t="s">
        <v>939</v>
      </c>
      <c r="F104" s="218" t="s">
        <v>940</v>
      </c>
      <c r="G104" s="219" t="s">
        <v>918</v>
      </c>
      <c r="H104" s="220">
        <v>1</v>
      </c>
      <c r="I104" s="221"/>
      <c r="J104" s="222">
        <f>ROUND(I104*H104,2)</f>
        <v>0</v>
      </c>
      <c r="K104" s="218" t="s">
        <v>19</v>
      </c>
      <c r="L104" s="46"/>
      <c r="M104" s="223" t="s">
        <v>19</v>
      </c>
      <c r="N104" s="224" t="s">
        <v>47</v>
      </c>
      <c r="O104" s="86"/>
      <c r="P104" s="225">
        <f>O104*H104</f>
        <v>0</v>
      </c>
      <c r="Q104" s="225">
        <v>0</v>
      </c>
      <c r="R104" s="225">
        <f>Q104*H104</f>
        <v>0</v>
      </c>
      <c r="S104" s="225">
        <v>0</v>
      </c>
      <c r="T104" s="226">
        <f>S104*H104</f>
        <v>0</v>
      </c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R104" s="227" t="s">
        <v>919</v>
      </c>
      <c r="AT104" s="227" t="s">
        <v>221</v>
      </c>
      <c r="AU104" s="227" t="s">
        <v>86</v>
      </c>
      <c r="AY104" s="19" t="s">
        <v>219</v>
      </c>
      <c r="BE104" s="228">
        <f>IF(N104="základní",J104,0)</f>
        <v>0</v>
      </c>
      <c r="BF104" s="228">
        <f>IF(N104="snížená",J104,0)</f>
        <v>0</v>
      </c>
      <c r="BG104" s="228">
        <f>IF(N104="zákl. přenesená",J104,0)</f>
        <v>0</v>
      </c>
      <c r="BH104" s="228">
        <f>IF(N104="sníž. přenesená",J104,0)</f>
        <v>0</v>
      </c>
      <c r="BI104" s="228">
        <f>IF(N104="nulová",J104,0)</f>
        <v>0</v>
      </c>
      <c r="BJ104" s="19" t="s">
        <v>84</v>
      </c>
      <c r="BK104" s="228">
        <f>ROUND(I104*H104,2)</f>
        <v>0</v>
      </c>
      <c r="BL104" s="19" t="s">
        <v>919</v>
      </c>
      <c r="BM104" s="227" t="s">
        <v>941</v>
      </c>
    </row>
    <row r="105" s="2" customFormat="1">
      <c r="A105" s="40"/>
      <c r="B105" s="41"/>
      <c r="C105" s="42"/>
      <c r="D105" s="229" t="s">
        <v>227</v>
      </c>
      <c r="E105" s="42"/>
      <c r="F105" s="230" t="s">
        <v>940</v>
      </c>
      <c r="G105" s="42"/>
      <c r="H105" s="42"/>
      <c r="I105" s="231"/>
      <c r="J105" s="42"/>
      <c r="K105" s="42"/>
      <c r="L105" s="46"/>
      <c r="M105" s="232"/>
      <c r="N105" s="233"/>
      <c r="O105" s="86"/>
      <c r="P105" s="86"/>
      <c r="Q105" s="86"/>
      <c r="R105" s="86"/>
      <c r="S105" s="86"/>
      <c r="T105" s="87"/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T105" s="19" t="s">
        <v>227</v>
      </c>
      <c r="AU105" s="19" t="s">
        <v>86</v>
      </c>
    </row>
    <row r="106" s="2" customFormat="1" ht="16.5" customHeight="1">
      <c r="A106" s="40"/>
      <c r="B106" s="41"/>
      <c r="C106" s="216" t="s">
        <v>300</v>
      </c>
      <c r="D106" s="216" t="s">
        <v>221</v>
      </c>
      <c r="E106" s="217" t="s">
        <v>942</v>
      </c>
      <c r="F106" s="218" t="s">
        <v>943</v>
      </c>
      <c r="G106" s="219" t="s">
        <v>926</v>
      </c>
      <c r="H106" s="220">
        <v>1</v>
      </c>
      <c r="I106" s="221"/>
      <c r="J106" s="222">
        <f>ROUND(I106*H106,2)</f>
        <v>0</v>
      </c>
      <c r="K106" s="218" t="s">
        <v>19</v>
      </c>
      <c r="L106" s="46"/>
      <c r="M106" s="223" t="s">
        <v>19</v>
      </c>
      <c r="N106" s="224" t="s">
        <v>47</v>
      </c>
      <c r="O106" s="86"/>
      <c r="P106" s="225">
        <f>O106*H106</f>
        <v>0</v>
      </c>
      <c r="Q106" s="225">
        <v>0</v>
      </c>
      <c r="R106" s="225">
        <f>Q106*H106</f>
        <v>0</v>
      </c>
      <c r="S106" s="225">
        <v>0</v>
      </c>
      <c r="T106" s="226">
        <f>S106*H106</f>
        <v>0</v>
      </c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R106" s="227" t="s">
        <v>919</v>
      </c>
      <c r="AT106" s="227" t="s">
        <v>221</v>
      </c>
      <c r="AU106" s="227" t="s">
        <v>86</v>
      </c>
      <c r="AY106" s="19" t="s">
        <v>219</v>
      </c>
      <c r="BE106" s="228">
        <f>IF(N106="základní",J106,0)</f>
        <v>0</v>
      </c>
      <c r="BF106" s="228">
        <f>IF(N106="snížená",J106,0)</f>
        <v>0</v>
      </c>
      <c r="BG106" s="228">
        <f>IF(N106="zákl. přenesená",J106,0)</f>
        <v>0</v>
      </c>
      <c r="BH106" s="228">
        <f>IF(N106="sníž. přenesená",J106,0)</f>
        <v>0</v>
      </c>
      <c r="BI106" s="228">
        <f>IF(N106="nulová",J106,0)</f>
        <v>0</v>
      </c>
      <c r="BJ106" s="19" t="s">
        <v>84</v>
      </c>
      <c r="BK106" s="228">
        <f>ROUND(I106*H106,2)</f>
        <v>0</v>
      </c>
      <c r="BL106" s="19" t="s">
        <v>919</v>
      </c>
      <c r="BM106" s="227" t="s">
        <v>944</v>
      </c>
    </row>
    <row r="107" s="2" customFormat="1">
      <c r="A107" s="40"/>
      <c r="B107" s="41"/>
      <c r="C107" s="42"/>
      <c r="D107" s="229" t="s">
        <v>227</v>
      </c>
      <c r="E107" s="42"/>
      <c r="F107" s="230" t="s">
        <v>943</v>
      </c>
      <c r="G107" s="42"/>
      <c r="H107" s="42"/>
      <c r="I107" s="231"/>
      <c r="J107" s="42"/>
      <c r="K107" s="42"/>
      <c r="L107" s="46"/>
      <c r="M107" s="232"/>
      <c r="N107" s="233"/>
      <c r="O107" s="86"/>
      <c r="P107" s="86"/>
      <c r="Q107" s="86"/>
      <c r="R107" s="86"/>
      <c r="S107" s="86"/>
      <c r="T107" s="87"/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T107" s="19" t="s">
        <v>227</v>
      </c>
      <c r="AU107" s="19" t="s">
        <v>86</v>
      </c>
    </row>
    <row r="108" s="2" customFormat="1" ht="16.5" customHeight="1">
      <c r="A108" s="40"/>
      <c r="B108" s="41"/>
      <c r="C108" s="216" t="s">
        <v>309</v>
      </c>
      <c r="D108" s="216" t="s">
        <v>221</v>
      </c>
      <c r="E108" s="217" t="s">
        <v>945</v>
      </c>
      <c r="F108" s="218" t="s">
        <v>946</v>
      </c>
      <c r="G108" s="219" t="s">
        <v>918</v>
      </c>
      <c r="H108" s="220">
        <v>1</v>
      </c>
      <c r="I108" s="221"/>
      <c r="J108" s="222">
        <f>ROUND(I108*H108,2)</f>
        <v>0</v>
      </c>
      <c r="K108" s="218" t="s">
        <v>19</v>
      </c>
      <c r="L108" s="46"/>
      <c r="M108" s="223" t="s">
        <v>19</v>
      </c>
      <c r="N108" s="224" t="s">
        <v>47</v>
      </c>
      <c r="O108" s="86"/>
      <c r="P108" s="225">
        <f>O108*H108</f>
        <v>0</v>
      </c>
      <c r="Q108" s="225">
        <v>0</v>
      </c>
      <c r="R108" s="225">
        <f>Q108*H108</f>
        <v>0</v>
      </c>
      <c r="S108" s="225">
        <v>0</v>
      </c>
      <c r="T108" s="226">
        <f>S108*H108</f>
        <v>0</v>
      </c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R108" s="227" t="s">
        <v>919</v>
      </c>
      <c r="AT108" s="227" t="s">
        <v>221</v>
      </c>
      <c r="AU108" s="227" t="s">
        <v>86</v>
      </c>
      <c r="AY108" s="19" t="s">
        <v>219</v>
      </c>
      <c r="BE108" s="228">
        <f>IF(N108="základní",J108,0)</f>
        <v>0</v>
      </c>
      <c r="BF108" s="228">
        <f>IF(N108="snížená",J108,0)</f>
        <v>0</v>
      </c>
      <c r="BG108" s="228">
        <f>IF(N108="zákl. přenesená",J108,0)</f>
        <v>0</v>
      </c>
      <c r="BH108" s="228">
        <f>IF(N108="sníž. přenesená",J108,0)</f>
        <v>0</v>
      </c>
      <c r="BI108" s="228">
        <f>IF(N108="nulová",J108,0)</f>
        <v>0</v>
      </c>
      <c r="BJ108" s="19" t="s">
        <v>84</v>
      </c>
      <c r="BK108" s="228">
        <f>ROUND(I108*H108,2)</f>
        <v>0</v>
      </c>
      <c r="BL108" s="19" t="s">
        <v>919</v>
      </c>
      <c r="BM108" s="227" t="s">
        <v>947</v>
      </c>
    </row>
    <row r="109" s="2" customFormat="1">
      <c r="A109" s="40"/>
      <c r="B109" s="41"/>
      <c r="C109" s="42"/>
      <c r="D109" s="229" t="s">
        <v>227</v>
      </c>
      <c r="E109" s="42"/>
      <c r="F109" s="230" t="s">
        <v>946</v>
      </c>
      <c r="G109" s="42"/>
      <c r="H109" s="42"/>
      <c r="I109" s="231"/>
      <c r="J109" s="42"/>
      <c r="K109" s="42"/>
      <c r="L109" s="46"/>
      <c r="M109" s="232"/>
      <c r="N109" s="233"/>
      <c r="O109" s="86"/>
      <c r="P109" s="86"/>
      <c r="Q109" s="86"/>
      <c r="R109" s="86"/>
      <c r="S109" s="86"/>
      <c r="T109" s="87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T109" s="19" t="s">
        <v>227</v>
      </c>
      <c r="AU109" s="19" t="s">
        <v>86</v>
      </c>
    </row>
    <row r="110" s="2" customFormat="1" ht="16.5" customHeight="1">
      <c r="A110" s="40"/>
      <c r="B110" s="41"/>
      <c r="C110" s="216" t="s">
        <v>317</v>
      </c>
      <c r="D110" s="216" t="s">
        <v>221</v>
      </c>
      <c r="E110" s="217" t="s">
        <v>948</v>
      </c>
      <c r="F110" s="218" t="s">
        <v>949</v>
      </c>
      <c r="G110" s="219" t="s">
        <v>926</v>
      </c>
      <c r="H110" s="220">
        <v>2</v>
      </c>
      <c r="I110" s="221"/>
      <c r="J110" s="222">
        <f>ROUND(I110*H110,2)</f>
        <v>0</v>
      </c>
      <c r="K110" s="218" t="s">
        <v>19</v>
      </c>
      <c r="L110" s="46"/>
      <c r="M110" s="223" t="s">
        <v>19</v>
      </c>
      <c r="N110" s="224" t="s">
        <v>47</v>
      </c>
      <c r="O110" s="86"/>
      <c r="P110" s="225">
        <f>O110*H110</f>
        <v>0</v>
      </c>
      <c r="Q110" s="225">
        <v>0</v>
      </c>
      <c r="R110" s="225">
        <f>Q110*H110</f>
        <v>0</v>
      </c>
      <c r="S110" s="225">
        <v>0</v>
      </c>
      <c r="T110" s="226">
        <f>S110*H110</f>
        <v>0</v>
      </c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R110" s="227" t="s">
        <v>919</v>
      </c>
      <c r="AT110" s="227" t="s">
        <v>221</v>
      </c>
      <c r="AU110" s="227" t="s">
        <v>86</v>
      </c>
      <c r="AY110" s="19" t="s">
        <v>219</v>
      </c>
      <c r="BE110" s="228">
        <f>IF(N110="základní",J110,0)</f>
        <v>0</v>
      </c>
      <c r="BF110" s="228">
        <f>IF(N110="snížená",J110,0)</f>
        <v>0</v>
      </c>
      <c r="BG110" s="228">
        <f>IF(N110="zákl. přenesená",J110,0)</f>
        <v>0</v>
      </c>
      <c r="BH110" s="228">
        <f>IF(N110="sníž. přenesená",J110,0)</f>
        <v>0</v>
      </c>
      <c r="BI110" s="228">
        <f>IF(N110="nulová",J110,0)</f>
        <v>0</v>
      </c>
      <c r="BJ110" s="19" t="s">
        <v>84</v>
      </c>
      <c r="BK110" s="228">
        <f>ROUND(I110*H110,2)</f>
        <v>0</v>
      </c>
      <c r="BL110" s="19" t="s">
        <v>919</v>
      </c>
      <c r="BM110" s="227" t="s">
        <v>950</v>
      </c>
    </row>
    <row r="111" s="2" customFormat="1">
      <c r="A111" s="40"/>
      <c r="B111" s="41"/>
      <c r="C111" s="42"/>
      <c r="D111" s="229" t="s">
        <v>227</v>
      </c>
      <c r="E111" s="42"/>
      <c r="F111" s="230" t="s">
        <v>949</v>
      </c>
      <c r="G111" s="42"/>
      <c r="H111" s="42"/>
      <c r="I111" s="231"/>
      <c r="J111" s="42"/>
      <c r="K111" s="42"/>
      <c r="L111" s="46"/>
      <c r="M111" s="232"/>
      <c r="N111" s="233"/>
      <c r="O111" s="86"/>
      <c r="P111" s="86"/>
      <c r="Q111" s="86"/>
      <c r="R111" s="86"/>
      <c r="S111" s="86"/>
      <c r="T111" s="87"/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T111" s="19" t="s">
        <v>227</v>
      </c>
      <c r="AU111" s="19" t="s">
        <v>86</v>
      </c>
    </row>
    <row r="112" s="2" customFormat="1" ht="16.5" customHeight="1">
      <c r="A112" s="40"/>
      <c r="B112" s="41"/>
      <c r="C112" s="216" t="s">
        <v>327</v>
      </c>
      <c r="D112" s="216" t="s">
        <v>221</v>
      </c>
      <c r="E112" s="217" t="s">
        <v>951</v>
      </c>
      <c r="F112" s="218" t="s">
        <v>952</v>
      </c>
      <c r="G112" s="219" t="s">
        <v>926</v>
      </c>
      <c r="H112" s="220">
        <v>1</v>
      </c>
      <c r="I112" s="221"/>
      <c r="J112" s="222">
        <f>ROUND(I112*H112,2)</f>
        <v>0</v>
      </c>
      <c r="K112" s="218" t="s">
        <v>19</v>
      </c>
      <c r="L112" s="46"/>
      <c r="M112" s="223" t="s">
        <v>19</v>
      </c>
      <c r="N112" s="224" t="s">
        <v>47</v>
      </c>
      <c r="O112" s="86"/>
      <c r="P112" s="225">
        <f>O112*H112</f>
        <v>0</v>
      </c>
      <c r="Q112" s="225">
        <v>0</v>
      </c>
      <c r="R112" s="225">
        <f>Q112*H112</f>
        <v>0</v>
      </c>
      <c r="S112" s="225">
        <v>0</v>
      </c>
      <c r="T112" s="226">
        <f>S112*H112</f>
        <v>0</v>
      </c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R112" s="227" t="s">
        <v>919</v>
      </c>
      <c r="AT112" s="227" t="s">
        <v>221</v>
      </c>
      <c r="AU112" s="227" t="s">
        <v>86</v>
      </c>
      <c r="AY112" s="19" t="s">
        <v>219</v>
      </c>
      <c r="BE112" s="228">
        <f>IF(N112="základní",J112,0)</f>
        <v>0</v>
      </c>
      <c r="BF112" s="228">
        <f>IF(N112="snížená",J112,0)</f>
        <v>0</v>
      </c>
      <c r="BG112" s="228">
        <f>IF(N112="zákl. přenesená",J112,0)</f>
        <v>0</v>
      </c>
      <c r="BH112" s="228">
        <f>IF(N112="sníž. přenesená",J112,0)</f>
        <v>0</v>
      </c>
      <c r="BI112" s="228">
        <f>IF(N112="nulová",J112,0)</f>
        <v>0</v>
      </c>
      <c r="BJ112" s="19" t="s">
        <v>84</v>
      </c>
      <c r="BK112" s="228">
        <f>ROUND(I112*H112,2)</f>
        <v>0</v>
      </c>
      <c r="BL112" s="19" t="s">
        <v>919</v>
      </c>
      <c r="BM112" s="227" t="s">
        <v>953</v>
      </c>
    </row>
    <row r="113" s="2" customFormat="1">
      <c r="A113" s="40"/>
      <c r="B113" s="41"/>
      <c r="C113" s="42"/>
      <c r="D113" s="229" t="s">
        <v>227</v>
      </c>
      <c r="E113" s="42"/>
      <c r="F113" s="230" t="s">
        <v>952</v>
      </c>
      <c r="G113" s="42"/>
      <c r="H113" s="42"/>
      <c r="I113" s="231"/>
      <c r="J113" s="42"/>
      <c r="K113" s="42"/>
      <c r="L113" s="46"/>
      <c r="M113" s="232"/>
      <c r="N113" s="233"/>
      <c r="O113" s="86"/>
      <c r="P113" s="86"/>
      <c r="Q113" s="86"/>
      <c r="R113" s="86"/>
      <c r="S113" s="86"/>
      <c r="T113" s="87"/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T113" s="19" t="s">
        <v>227</v>
      </c>
      <c r="AU113" s="19" t="s">
        <v>86</v>
      </c>
    </row>
    <row r="114" s="2" customFormat="1" ht="16.5" customHeight="1">
      <c r="A114" s="40"/>
      <c r="B114" s="41"/>
      <c r="C114" s="216" t="s">
        <v>334</v>
      </c>
      <c r="D114" s="216" t="s">
        <v>221</v>
      </c>
      <c r="E114" s="217" t="s">
        <v>954</v>
      </c>
      <c r="F114" s="218" t="s">
        <v>955</v>
      </c>
      <c r="G114" s="219" t="s">
        <v>926</v>
      </c>
      <c r="H114" s="220">
        <v>1</v>
      </c>
      <c r="I114" s="221"/>
      <c r="J114" s="222">
        <f>ROUND(I114*H114,2)</f>
        <v>0</v>
      </c>
      <c r="K114" s="218" t="s">
        <v>19</v>
      </c>
      <c r="L114" s="46"/>
      <c r="M114" s="223" t="s">
        <v>19</v>
      </c>
      <c r="N114" s="224" t="s">
        <v>47</v>
      </c>
      <c r="O114" s="86"/>
      <c r="P114" s="225">
        <f>O114*H114</f>
        <v>0</v>
      </c>
      <c r="Q114" s="225">
        <v>0</v>
      </c>
      <c r="R114" s="225">
        <f>Q114*H114</f>
        <v>0</v>
      </c>
      <c r="S114" s="225">
        <v>0</v>
      </c>
      <c r="T114" s="226">
        <f>S114*H114</f>
        <v>0</v>
      </c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R114" s="227" t="s">
        <v>919</v>
      </c>
      <c r="AT114" s="227" t="s">
        <v>221</v>
      </c>
      <c r="AU114" s="227" t="s">
        <v>86</v>
      </c>
      <c r="AY114" s="19" t="s">
        <v>219</v>
      </c>
      <c r="BE114" s="228">
        <f>IF(N114="základní",J114,0)</f>
        <v>0</v>
      </c>
      <c r="BF114" s="228">
        <f>IF(N114="snížená",J114,0)</f>
        <v>0</v>
      </c>
      <c r="BG114" s="228">
        <f>IF(N114="zákl. přenesená",J114,0)</f>
        <v>0</v>
      </c>
      <c r="BH114" s="228">
        <f>IF(N114="sníž. přenesená",J114,0)</f>
        <v>0</v>
      </c>
      <c r="BI114" s="228">
        <f>IF(N114="nulová",J114,0)</f>
        <v>0</v>
      </c>
      <c r="BJ114" s="19" t="s">
        <v>84</v>
      </c>
      <c r="BK114" s="228">
        <f>ROUND(I114*H114,2)</f>
        <v>0</v>
      </c>
      <c r="BL114" s="19" t="s">
        <v>919</v>
      </c>
      <c r="BM114" s="227" t="s">
        <v>956</v>
      </c>
    </row>
    <row r="115" s="2" customFormat="1">
      <c r="A115" s="40"/>
      <c r="B115" s="41"/>
      <c r="C115" s="42"/>
      <c r="D115" s="229" t="s">
        <v>227</v>
      </c>
      <c r="E115" s="42"/>
      <c r="F115" s="230" t="s">
        <v>955</v>
      </c>
      <c r="G115" s="42"/>
      <c r="H115" s="42"/>
      <c r="I115" s="231"/>
      <c r="J115" s="42"/>
      <c r="K115" s="42"/>
      <c r="L115" s="46"/>
      <c r="M115" s="232"/>
      <c r="N115" s="233"/>
      <c r="O115" s="86"/>
      <c r="P115" s="86"/>
      <c r="Q115" s="86"/>
      <c r="R115" s="86"/>
      <c r="S115" s="86"/>
      <c r="T115" s="87"/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T115" s="19" t="s">
        <v>227</v>
      </c>
      <c r="AU115" s="19" t="s">
        <v>86</v>
      </c>
    </row>
    <row r="116" s="2" customFormat="1" ht="16.5" customHeight="1">
      <c r="A116" s="40"/>
      <c r="B116" s="41"/>
      <c r="C116" s="216" t="s">
        <v>341</v>
      </c>
      <c r="D116" s="216" t="s">
        <v>221</v>
      </c>
      <c r="E116" s="217" t="s">
        <v>957</v>
      </c>
      <c r="F116" s="218" t="s">
        <v>958</v>
      </c>
      <c r="G116" s="219" t="s">
        <v>926</v>
      </c>
      <c r="H116" s="220">
        <v>1</v>
      </c>
      <c r="I116" s="221"/>
      <c r="J116" s="222">
        <f>ROUND(I116*H116,2)</f>
        <v>0</v>
      </c>
      <c r="K116" s="218" t="s">
        <v>19</v>
      </c>
      <c r="L116" s="46"/>
      <c r="M116" s="223" t="s">
        <v>19</v>
      </c>
      <c r="N116" s="224" t="s">
        <v>47</v>
      </c>
      <c r="O116" s="86"/>
      <c r="P116" s="225">
        <f>O116*H116</f>
        <v>0</v>
      </c>
      <c r="Q116" s="225">
        <v>0</v>
      </c>
      <c r="R116" s="225">
        <f>Q116*H116</f>
        <v>0</v>
      </c>
      <c r="S116" s="225">
        <v>0</v>
      </c>
      <c r="T116" s="226">
        <f>S116*H116</f>
        <v>0</v>
      </c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R116" s="227" t="s">
        <v>919</v>
      </c>
      <c r="AT116" s="227" t="s">
        <v>221</v>
      </c>
      <c r="AU116" s="227" t="s">
        <v>86</v>
      </c>
      <c r="AY116" s="19" t="s">
        <v>219</v>
      </c>
      <c r="BE116" s="228">
        <f>IF(N116="základní",J116,0)</f>
        <v>0</v>
      </c>
      <c r="BF116" s="228">
        <f>IF(N116="snížená",J116,0)</f>
        <v>0</v>
      </c>
      <c r="BG116" s="228">
        <f>IF(N116="zákl. přenesená",J116,0)</f>
        <v>0</v>
      </c>
      <c r="BH116" s="228">
        <f>IF(N116="sníž. přenesená",J116,0)</f>
        <v>0</v>
      </c>
      <c r="BI116" s="228">
        <f>IF(N116="nulová",J116,0)</f>
        <v>0</v>
      </c>
      <c r="BJ116" s="19" t="s">
        <v>84</v>
      </c>
      <c r="BK116" s="228">
        <f>ROUND(I116*H116,2)</f>
        <v>0</v>
      </c>
      <c r="BL116" s="19" t="s">
        <v>919</v>
      </c>
      <c r="BM116" s="227" t="s">
        <v>959</v>
      </c>
    </row>
    <row r="117" s="2" customFormat="1">
      <c r="A117" s="40"/>
      <c r="B117" s="41"/>
      <c r="C117" s="42"/>
      <c r="D117" s="229" t="s">
        <v>227</v>
      </c>
      <c r="E117" s="42"/>
      <c r="F117" s="230" t="s">
        <v>958</v>
      </c>
      <c r="G117" s="42"/>
      <c r="H117" s="42"/>
      <c r="I117" s="231"/>
      <c r="J117" s="42"/>
      <c r="K117" s="42"/>
      <c r="L117" s="46"/>
      <c r="M117" s="232"/>
      <c r="N117" s="233"/>
      <c r="O117" s="86"/>
      <c r="P117" s="86"/>
      <c r="Q117" s="86"/>
      <c r="R117" s="86"/>
      <c r="S117" s="86"/>
      <c r="T117" s="87"/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T117" s="19" t="s">
        <v>227</v>
      </c>
      <c r="AU117" s="19" t="s">
        <v>86</v>
      </c>
    </row>
    <row r="118" s="2" customFormat="1" ht="16.5" customHeight="1">
      <c r="A118" s="40"/>
      <c r="B118" s="41"/>
      <c r="C118" s="216" t="s">
        <v>348</v>
      </c>
      <c r="D118" s="216" t="s">
        <v>221</v>
      </c>
      <c r="E118" s="217" t="s">
        <v>960</v>
      </c>
      <c r="F118" s="218" t="s">
        <v>961</v>
      </c>
      <c r="G118" s="219" t="s">
        <v>926</v>
      </c>
      <c r="H118" s="220">
        <v>1</v>
      </c>
      <c r="I118" s="221"/>
      <c r="J118" s="222">
        <f>ROUND(I118*H118,2)</f>
        <v>0</v>
      </c>
      <c r="K118" s="218" t="s">
        <v>19</v>
      </c>
      <c r="L118" s="46"/>
      <c r="M118" s="223" t="s">
        <v>19</v>
      </c>
      <c r="N118" s="224" t="s">
        <v>47</v>
      </c>
      <c r="O118" s="86"/>
      <c r="P118" s="225">
        <f>O118*H118</f>
        <v>0</v>
      </c>
      <c r="Q118" s="225">
        <v>0</v>
      </c>
      <c r="R118" s="225">
        <f>Q118*H118</f>
        <v>0</v>
      </c>
      <c r="S118" s="225">
        <v>0</v>
      </c>
      <c r="T118" s="226">
        <f>S118*H118</f>
        <v>0</v>
      </c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R118" s="227" t="s">
        <v>919</v>
      </c>
      <c r="AT118" s="227" t="s">
        <v>221</v>
      </c>
      <c r="AU118" s="227" t="s">
        <v>86</v>
      </c>
      <c r="AY118" s="19" t="s">
        <v>219</v>
      </c>
      <c r="BE118" s="228">
        <f>IF(N118="základní",J118,0)</f>
        <v>0</v>
      </c>
      <c r="BF118" s="228">
        <f>IF(N118="snížená",J118,0)</f>
        <v>0</v>
      </c>
      <c r="BG118" s="228">
        <f>IF(N118="zákl. přenesená",J118,0)</f>
        <v>0</v>
      </c>
      <c r="BH118" s="228">
        <f>IF(N118="sníž. přenesená",J118,0)</f>
        <v>0</v>
      </c>
      <c r="BI118" s="228">
        <f>IF(N118="nulová",J118,0)</f>
        <v>0</v>
      </c>
      <c r="BJ118" s="19" t="s">
        <v>84</v>
      </c>
      <c r="BK118" s="228">
        <f>ROUND(I118*H118,2)</f>
        <v>0</v>
      </c>
      <c r="BL118" s="19" t="s">
        <v>919</v>
      </c>
      <c r="BM118" s="227" t="s">
        <v>962</v>
      </c>
    </row>
    <row r="119" s="2" customFormat="1">
      <c r="A119" s="40"/>
      <c r="B119" s="41"/>
      <c r="C119" s="42"/>
      <c r="D119" s="229" t="s">
        <v>227</v>
      </c>
      <c r="E119" s="42"/>
      <c r="F119" s="230" t="s">
        <v>961</v>
      </c>
      <c r="G119" s="42"/>
      <c r="H119" s="42"/>
      <c r="I119" s="231"/>
      <c r="J119" s="42"/>
      <c r="K119" s="42"/>
      <c r="L119" s="46"/>
      <c r="M119" s="232"/>
      <c r="N119" s="233"/>
      <c r="O119" s="86"/>
      <c r="P119" s="86"/>
      <c r="Q119" s="86"/>
      <c r="R119" s="86"/>
      <c r="S119" s="86"/>
      <c r="T119" s="87"/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T119" s="19" t="s">
        <v>227</v>
      </c>
      <c r="AU119" s="19" t="s">
        <v>86</v>
      </c>
    </row>
    <row r="120" s="2" customFormat="1" ht="16.5" customHeight="1">
      <c r="A120" s="40"/>
      <c r="B120" s="41"/>
      <c r="C120" s="216" t="s">
        <v>8</v>
      </c>
      <c r="D120" s="216" t="s">
        <v>221</v>
      </c>
      <c r="E120" s="217" t="s">
        <v>963</v>
      </c>
      <c r="F120" s="218" t="s">
        <v>964</v>
      </c>
      <c r="G120" s="219" t="s">
        <v>926</v>
      </c>
      <c r="H120" s="220">
        <v>1</v>
      </c>
      <c r="I120" s="221"/>
      <c r="J120" s="222">
        <f>ROUND(I120*H120,2)</f>
        <v>0</v>
      </c>
      <c r="K120" s="218" t="s">
        <v>19</v>
      </c>
      <c r="L120" s="46"/>
      <c r="M120" s="223" t="s">
        <v>19</v>
      </c>
      <c r="N120" s="224" t="s">
        <v>47</v>
      </c>
      <c r="O120" s="86"/>
      <c r="P120" s="225">
        <f>O120*H120</f>
        <v>0</v>
      </c>
      <c r="Q120" s="225">
        <v>0</v>
      </c>
      <c r="R120" s="225">
        <f>Q120*H120</f>
        <v>0</v>
      </c>
      <c r="S120" s="225">
        <v>0</v>
      </c>
      <c r="T120" s="226">
        <f>S120*H120</f>
        <v>0</v>
      </c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R120" s="227" t="s">
        <v>919</v>
      </c>
      <c r="AT120" s="227" t="s">
        <v>221</v>
      </c>
      <c r="AU120" s="227" t="s">
        <v>86</v>
      </c>
      <c r="AY120" s="19" t="s">
        <v>219</v>
      </c>
      <c r="BE120" s="228">
        <f>IF(N120="základní",J120,0)</f>
        <v>0</v>
      </c>
      <c r="BF120" s="228">
        <f>IF(N120="snížená",J120,0)</f>
        <v>0</v>
      </c>
      <c r="BG120" s="228">
        <f>IF(N120="zákl. přenesená",J120,0)</f>
        <v>0</v>
      </c>
      <c r="BH120" s="228">
        <f>IF(N120="sníž. přenesená",J120,0)</f>
        <v>0</v>
      </c>
      <c r="BI120" s="228">
        <f>IF(N120="nulová",J120,0)</f>
        <v>0</v>
      </c>
      <c r="BJ120" s="19" t="s">
        <v>84</v>
      </c>
      <c r="BK120" s="228">
        <f>ROUND(I120*H120,2)</f>
        <v>0</v>
      </c>
      <c r="BL120" s="19" t="s">
        <v>919</v>
      </c>
      <c r="BM120" s="227" t="s">
        <v>965</v>
      </c>
    </row>
    <row r="121" s="2" customFormat="1">
      <c r="A121" s="40"/>
      <c r="B121" s="41"/>
      <c r="C121" s="42"/>
      <c r="D121" s="229" t="s">
        <v>227</v>
      </c>
      <c r="E121" s="42"/>
      <c r="F121" s="230" t="s">
        <v>964</v>
      </c>
      <c r="G121" s="42"/>
      <c r="H121" s="42"/>
      <c r="I121" s="231"/>
      <c r="J121" s="42"/>
      <c r="K121" s="42"/>
      <c r="L121" s="46"/>
      <c r="M121" s="232"/>
      <c r="N121" s="233"/>
      <c r="O121" s="86"/>
      <c r="P121" s="86"/>
      <c r="Q121" s="86"/>
      <c r="R121" s="86"/>
      <c r="S121" s="86"/>
      <c r="T121" s="87"/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T121" s="19" t="s">
        <v>227</v>
      </c>
      <c r="AU121" s="19" t="s">
        <v>86</v>
      </c>
    </row>
    <row r="122" s="2" customFormat="1" ht="16.5" customHeight="1">
      <c r="A122" s="40"/>
      <c r="B122" s="41"/>
      <c r="C122" s="216" t="s">
        <v>369</v>
      </c>
      <c r="D122" s="216" t="s">
        <v>221</v>
      </c>
      <c r="E122" s="217" t="s">
        <v>966</v>
      </c>
      <c r="F122" s="218" t="s">
        <v>967</v>
      </c>
      <c r="G122" s="219" t="s">
        <v>926</v>
      </c>
      <c r="H122" s="220">
        <v>1</v>
      </c>
      <c r="I122" s="221"/>
      <c r="J122" s="222">
        <f>ROUND(I122*H122,2)</f>
        <v>0</v>
      </c>
      <c r="K122" s="218" t="s">
        <v>19</v>
      </c>
      <c r="L122" s="46"/>
      <c r="M122" s="223" t="s">
        <v>19</v>
      </c>
      <c r="N122" s="224" t="s">
        <v>47</v>
      </c>
      <c r="O122" s="86"/>
      <c r="P122" s="225">
        <f>O122*H122</f>
        <v>0</v>
      </c>
      <c r="Q122" s="225">
        <v>0</v>
      </c>
      <c r="R122" s="225">
        <f>Q122*H122</f>
        <v>0</v>
      </c>
      <c r="S122" s="225">
        <v>0</v>
      </c>
      <c r="T122" s="226">
        <f>S122*H122</f>
        <v>0</v>
      </c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R122" s="227" t="s">
        <v>919</v>
      </c>
      <c r="AT122" s="227" t="s">
        <v>221</v>
      </c>
      <c r="AU122" s="227" t="s">
        <v>86</v>
      </c>
      <c r="AY122" s="19" t="s">
        <v>219</v>
      </c>
      <c r="BE122" s="228">
        <f>IF(N122="základní",J122,0)</f>
        <v>0</v>
      </c>
      <c r="BF122" s="228">
        <f>IF(N122="snížená",J122,0)</f>
        <v>0</v>
      </c>
      <c r="BG122" s="228">
        <f>IF(N122="zákl. přenesená",J122,0)</f>
        <v>0</v>
      </c>
      <c r="BH122" s="228">
        <f>IF(N122="sníž. přenesená",J122,0)</f>
        <v>0</v>
      </c>
      <c r="BI122" s="228">
        <f>IF(N122="nulová",J122,0)</f>
        <v>0</v>
      </c>
      <c r="BJ122" s="19" t="s">
        <v>84</v>
      </c>
      <c r="BK122" s="228">
        <f>ROUND(I122*H122,2)</f>
        <v>0</v>
      </c>
      <c r="BL122" s="19" t="s">
        <v>919</v>
      </c>
      <c r="BM122" s="227" t="s">
        <v>968</v>
      </c>
    </row>
    <row r="123" s="2" customFormat="1">
      <c r="A123" s="40"/>
      <c r="B123" s="41"/>
      <c r="C123" s="42"/>
      <c r="D123" s="229" t="s">
        <v>227</v>
      </c>
      <c r="E123" s="42"/>
      <c r="F123" s="230" t="s">
        <v>967</v>
      </c>
      <c r="G123" s="42"/>
      <c r="H123" s="42"/>
      <c r="I123" s="231"/>
      <c r="J123" s="42"/>
      <c r="K123" s="42"/>
      <c r="L123" s="46"/>
      <c r="M123" s="232"/>
      <c r="N123" s="233"/>
      <c r="O123" s="86"/>
      <c r="P123" s="86"/>
      <c r="Q123" s="86"/>
      <c r="R123" s="86"/>
      <c r="S123" s="86"/>
      <c r="T123" s="87"/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T123" s="19" t="s">
        <v>227</v>
      </c>
      <c r="AU123" s="19" t="s">
        <v>86</v>
      </c>
    </row>
    <row r="124" s="2" customFormat="1" ht="16.5" customHeight="1">
      <c r="A124" s="40"/>
      <c r="B124" s="41"/>
      <c r="C124" s="216" t="s">
        <v>376</v>
      </c>
      <c r="D124" s="216" t="s">
        <v>221</v>
      </c>
      <c r="E124" s="217" t="s">
        <v>969</v>
      </c>
      <c r="F124" s="218" t="s">
        <v>970</v>
      </c>
      <c r="G124" s="219" t="s">
        <v>926</v>
      </c>
      <c r="H124" s="220">
        <v>1</v>
      </c>
      <c r="I124" s="221"/>
      <c r="J124" s="222">
        <f>ROUND(I124*H124,2)</f>
        <v>0</v>
      </c>
      <c r="K124" s="218" t="s">
        <v>19</v>
      </c>
      <c r="L124" s="46"/>
      <c r="M124" s="223" t="s">
        <v>19</v>
      </c>
      <c r="N124" s="224" t="s">
        <v>47</v>
      </c>
      <c r="O124" s="86"/>
      <c r="P124" s="225">
        <f>O124*H124</f>
        <v>0</v>
      </c>
      <c r="Q124" s="225">
        <v>0</v>
      </c>
      <c r="R124" s="225">
        <f>Q124*H124</f>
        <v>0</v>
      </c>
      <c r="S124" s="225">
        <v>0</v>
      </c>
      <c r="T124" s="226">
        <f>S124*H124</f>
        <v>0</v>
      </c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R124" s="227" t="s">
        <v>919</v>
      </c>
      <c r="AT124" s="227" t="s">
        <v>221</v>
      </c>
      <c r="AU124" s="227" t="s">
        <v>86</v>
      </c>
      <c r="AY124" s="19" t="s">
        <v>219</v>
      </c>
      <c r="BE124" s="228">
        <f>IF(N124="základní",J124,0)</f>
        <v>0</v>
      </c>
      <c r="BF124" s="228">
        <f>IF(N124="snížená",J124,0)</f>
        <v>0</v>
      </c>
      <c r="BG124" s="228">
        <f>IF(N124="zákl. přenesená",J124,0)</f>
        <v>0</v>
      </c>
      <c r="BH124" s="228">
        <f>IF(N124="sníž. přenesená",J124,0)</f>
        <v>0</v>
      </c>
      <c r="BI124" s="228">
        <f>IF(N124="nulová",J124,0)</f>
        <v>0</v>
      </c>
      <c r="BJ124" s="19" t="s">
        <v>84</v>
      </c>
      <c r="BK124" s="228">
        <f>ROUND(I124*H124,2)</f>
        <v>0</v>
      </c>
      <c r="BL124" s="19" t="s">
        <v>919</v>
      </c>
      <c r="BM124" s="227" t="s">
        <v>971</v>
      </c>
    </row>
    <row r="125" s="2" customFormat="1">
      <c r="A125" s="40"/>
      <c r="B125" s="41"/>
      <c r="C125" s="42"/>
      <c r="D125" s="229" t="s">
        <v>227</v>
      </c>
      <c r="E125" s="42"/>
      <c r="F125" s="230" t="s">
        <v>970</v>
      </c>
      <c r="G125" s="42"/>
      <c r="H125" s="42"/>
      <c r="I125" s="231"/>
      <c r="J125" s="42"/>
      <c r="K125" s="42"/>
      <c r="L125" s="46"/>
      <c r="M125" s="232"/>
      <c r="N125" s="233"/>
      <c r="O125" s="86"/>
      <c r="P125" s="86"/>
      <c r="Q125" s="86"/>
      <c r="R125" s="86"/>
      <c r="S125" s="86"/>
      <c r="T125" s="87"/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T125" s="19" t="s">
        <v>227</v>
      </c>
      <c r="AU125" s="19" t="s">
        <v>86</v>
      </c>
    </row>
    <row r="126" s="2" customFormat="1" ht="16.5" customHeight="1">
      <c r="A126" s="40"/>
      <c r="B126" s="41"/>
      <c r="C126" s="216" t="s">
        <v>385</v>
      </c>
      <c r="D126" s="216" t="s">
        <v>221</v>
      </c>
      <c r="E126" s="217" t="s">
        <v>972</v>
      </c>
      <c r="F126" s="218" t="s">
        <v>973</v>
      </c>
      <c r="G126" s="219" t="s">
        <v>926</v>
      </c>
      <c r="H126" s="220">
        <v>1</v>
      </c>
      <c r="I126" s="221"/>
      <c r="J126" s="222">
        <f>ROUND(I126*H126,2)</f>
        <v>0</v>
      </c>
      <c r="K126" s="218" t="s">
        <v>19</v>
      </c>
      <c r="L126" s="46"/>
      <c r="M126" s="223" t="s">
        <v>19</v>
      </c>
      <c r="N126" s="224" t="s">
        <v>47</v>
      </c>
      <c r="O126" s="86"/>
      <c r="P126" s="225">
        <f>O126*H126</f>
        <v>0</v>
      </c>
      <c r="Q126" s="225">
        <v>0</v>
      </c>
      <c r="R126" s="225">
        <f>Q126*H126</f>
        <v>0</v>
      </c>
      <c r="S126" s="225">
        <v>0</v>
      </c>
      <c r="T126" s="226">
        <f>S126*H126</f>
        <v>0</v>
      </c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R126" s="227" t="s">
        <v>919</v>
      </c>
      <c r="AT126" s="227" t="s">
        <v>221</v>
      </c>
      <c r="AU126" s="227" t="s">
        <v>86</v>
      </c>
      <c r="AY126" s="19" t="s">
        <v>219</v>
      </c>
      <c r="BE126" s="228">
        <f>IF(N126="základní",J126,0)</f>
        <v>0</v>
      </c>
      <c r="BF126" s="228">
        <f>IF(N126="snížená",J126,0)</f>
        <v>0</v>
      </c>
      <c r="BG126" s="228">
        <f>IF(N126="zákl. přenesená",J126,0)</f>
        <v>0</v>
      </c>
      <c r="BH126" s="228">
        <f>IF(N126="sníž. přenesená",J126,0)</f>
        <v>0</v>
      </c>
      <c r="BI126" s="228">
        <f>IF(N126="nulová",J126,0)</f>
        <v>0</v>
      </c>
      <c r="BJ126" s="19" t="s">
        <v>84</v>
      </c>
      <c r="BK126" s="228">
        <f>ROUND(I126*H126,2)</f>
        <v>0</v>
      </c>
      <c r="BL126" s="19" t="s">
        <v>919</v>
      </c>
      <c r="BM126" s="227" t="s">
        <v>974</v>
      </c>
    </row>
    <row r="127" s="2" customFormat="1">
      <c r="A127" s="40"/>
      <c r="B127" s="41"/>
      <c r="C127" s="42"/>
      <c r="D127" s="229" t="s">
        <v>227</v>
      </c>
      <c r="E127" s="42"/>
      <c r="F127" s="230" t="s">
        <v>973</v>
      </c>
      <c r="G127" s="42"/>
      <c r="H127" s="42"/>
      <c r="I127" s="231"/>
      <c r="J127" s="42"/>
      <c r="K127" s="42"/>
      <c r="L127" s="46"/>
      <c r="M127" s="232"/>
      <c r="N127" s="233"/>
      <c r="O127" s="86"/>
      <c r="P127" s="86"/>
      <c r="Q127" s="86"/>
      <c r="R127" s="86"/>
      <c r="S127" s="86"/>
      <c r="T127" s="87"/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T127" s="19" t="s">
        <v>227</v>
      </c>
      <c r="AU127" s="19" t="s">
        <v>86</v>
      </c>
    </row>
    <row r="128" s="2" customFormat="1" ht="16.5" customHeight="1">
      <c r="A128" s="40"/>
      <c r="B128" s="41"/>
      <c r="C128" s="216" t="s">
        <v>392</v>
      </c>
      <c r="D128" s="216" t="s">
        <v>221</v>
      </c>
      <c r="E128" s="217" t="s">
        <v>975</v>
      </c>
      <c r="F128" s="218" t="s">
        <v>976</v>
      </c>
      <c r="G128" s="219" t="s">
        <v>926</v>
      </c>
      <c r="H128" s="220">
        <v>1</v>
      </c>
      <c r="I128" s="221"/>
      <c r="J128" s="222">
        <f>ROUND(I128*H128,2)</f>
        <v>0</v>
      </c>
      <c r="K128" s="218" t="s">
        <v>19</v>
      </c>
      <c r="L128" s="46"/>
      <c r="M128" s="223" t="s">
        <v>19</v>
      </c>
      <c r="N128" s="224" t="s">
        <v>47</v>
      </c>
      <c r="O128" s="86"/>
      <c r="P128" s="225">
        <f>O128*H128</f>
        <v>0</v>
      </c>
      <c r="Q128" s="225">
        <v>0</v>
      </c>
      <c r="R128" s="225">
        <f>Q128*H128</f>
        <v>0</v>
      </c>
      <c r="S128" s="225">
        <v>0</v>
      </c>
      <c r="T128" s="226">
        <f>S128*H128</f>
        <v>0</v>
      </c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R128" s="227" t="s">
        <v>919</v>
      </c>
      <c r="AT128" s="227" t="s">
        <v>221</v>
      </c>
      <c r="AU128" s="227" t="s">
        <v>86</v>
      </c>
      <c r="AY128" s="19" t="s">
        <v>219</v>
      </c>
      <c r="BE128" s="228">
        <f>IF(N128="základní",J128,0)</f>
        <v>0</v>
      </c>
      <c r="BF128" s="228">
        <f>IF(N128="snížená",J128,0)</f>
        <v>0</v>
      </c>
      <c r="BG128" s="228">
        <f>IF(N128="zákl. přenesená",J128,0)</f>
        <v>0</v>
      </c>
      <c r="BH128" s="228">
        <f>IF(N128="sníž. přenesená",J128,0)</f>
        <v>0</v>
      </c>
      <c r="BI128" s="228">
        <f>IF(N128="nulová",J128,0)</f>
        <v>0</v>
      </c>
      <c r="BJ128" s="19" t="s">
        <v>84</v>
      </c>
      <c r="BK128" s="228">
        <f>ROUND(I128*H128,2)</f>
        <v>0</v>
      </c>
      <c r="BL128" s="19" t="s">
        <v>919</v>
      </c>
      <c r="BM128" s="227" t="s">
        <v>977</v>
      </c>
    </row>
    <row r="129" s="2" customFormat="1">
      <c r="A129" s="40"/>
      <c r="B129" s="41"/>
      <c r="C129" s="42"/>
      <c r="D129" s="229" t="s">
        <v>227</v>
      </c>
      <c r="E129" s="42"/>
      <c r="F129" s="230" t="s">
        <v>976</v>
      </c>
      <c r="G129" s="42"/>
      <c r="H129" s="42"/>
      <c r="I129" s="231"/>
      <c r="J129" s="42"/>
      <c r="K129" s="42"/>
      <c r="L129" s="46"/>
      <c r="M129" s="232"/>
      <c r="N129" s="233"/>
      <c r="O129" s="86"/>
      <c r="P129" s="86"/>
      <c r="Q129" s="86"/>
      <c r="R129" s="86"/>
      <c r="S129" s="86"/>
      <c r="T129" s="87"/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T129" s="19" t="s">
        <v>227</v>
      </c>
      <c r="AU129" s="19" t="s">
        <v>86</v>
      </c>
    </row>
    <row r="130" s="2" customFormat="1" ht="16.5" customHeight="1">
      <c r="A130" s="40"/>
      <c r="B130" s="41"/>
      <c r="C130" s="216" t="s">
        <v>410</v>
      </c>
      <c r="D130" s="216" t="s">
        <v>221</v>
      </c>
      <c r="E130" s="217" t="s">
        <v>978</v>
      </c>
      <c r="F130" s="218" t="s">
        <v>979</v>
      </c>
      <c r="G130" s="219" t="s">
        <v>926</v>
      </c>
      <c r="H130" s="220">
        <v>1</v>
      </c>
      <c r="I130" s="221"/>
      <c r="J130" s="222">
        <f>ROUND(I130*H130,2)</f>
        <v>0</v>
      </c>
      <c r="K130" s="218" t="s">
        <v>19</v>
      </c>
      <c r="L130" s="46"/>
      <c r="M130" s="223" t="s">
        <v>19</v>
      </c>
      <c r="N130" s="224" t="s">
        <v>47</v>
      </c>
      <c r="O130" s="86"/>
      <c r="P130" s="225">
        <f>O130*H130</f>
        <v>0</v>
      </c>
      <c r="Q130" s="225">
        <v>0</v>
      </c>
      <c r="R130" s="225">
        <f>Q130*H130</f>
        <v>0</v>
      </c>
      <c r="S130" s="225">
        <v>0</v>
      </c>
      <c r="T130" s="226">
        <f>S130*H130</f>
        <v>0</v>
      </c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R130" s="227" t="s">
        <v>919</v>
      </c>
      <c r="AT130" s="227" t="s">
        <v>221</v>
      </c>
      <c r="AU130" s="227" t="s">
        <v>86</v>
      </c>
      <c r="AY130" s="19" t="s">
        <v>219</v>
      </c>
      <c r="BE130" s="228">
        <f>IF(N130="základní",J130,0)</f>
        <v>0</v>
      </c>
      <c r="BF130" s="228">
        <f>IF(N130="snížená",J130,0)</f>
        <v>0</v>
      </c>
      <c r="BG130" s="228">
        <f>IF(N130="zákl. přenesená",J130,0)</f>
        <v>0</v>
      </c>
      <c r="BH130" s="228">
        <f>IF(N130="sníž. přenesená",J130,0)</f>
        <v>0</v>
      </c>
      <c r="BI130" s="228">
        <f>IF(N130="nulová",J130,0)</f>
        <v>0</v>
      </c>
      <c r="BJ130" s="19" t="s">
        <v>84</v>
      </c>
      <c r="BK130" s="228">
        <f>ROUND(I130*H130,2)</f>
        <v>0</v>
      </c>
      <c r="BL130" s="19" t="s">
        <v>919</v>
      </c>
      <c r="BM130" s="227" t="s">
        <v>980</v>
      </c>
    </row>
    <row r="131" s="2" customFormat="1">
      <c r="A131" s="40"/>
      <c r="B131" s="41"/>
      <c r="C131" s="42"/>
      <c r="D131" s="229" t="s">
        <v>227</v>
      </c>
      <c r="E131" s="42"/>
      <c r="F131" s="230" t="s">
        <v>979</v>
      </c>
      <c r="G131" s="42"/>
      <c r="H131" s="42"/>
      <c r="I131" s="231"/>
      <c r="J131" s="42"/>
      <c r="K131" s="42"/>
      <c r="L131" s="46"/>
      <c r="M131" s="232"/>
      <c r="N131" s="233"/>
      <c r="O131" s="86"/>
      <c r="P131" s="86"/>
      <c r="Q131" s="86"/>
      <c r="R131" s="86"/>
      <c r="S131" s="86"/>
      <c r="T131" s="87"/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T131" s="19" t="s">
        <v>227</v>
      </c>
      <c r="AU131" s="19" t="s">
        <v>86</v>
      </c>
    </row>
    <row r="132" s="2" customFormat="1" ht="16.5" customHeight="1">
      <c r="A132" s="40"/>
      <c r="B132" s="41"/>
      <c r="C132" s="216" t="s">
        <v>7</v>
      </c>
      <c r="D132" s="216" t="s">
        <v>221</v>
      </c>
      <c r="E132" s="217" t="s">
        <v>981</v>
      </c>
      <c r="F132" s="218" t="s">
        <v>982</v>
      </c>
      <c r="G132" s="219" t="s">
        <v>926</v>
      </c>
      <c r="H132" s="220">
        <v>1</v>
      </c>
      <c r="I132" s="221"/>
      <c r="J132" s="222">
        <f>ROUND(I132*H132,2)</f>
        <v>0</v>
      </c>
      <c r="K132" s="218" t="s">
        <v>19</v>
      </c>
      <c r="L132" s="46"/>
      <c r="M132" s="223" t="s">
        <v>19</v>
      </c>
      <c r="N132" s="224" t="s">
        <v>47</v>
      </c>
      <c r="O132" s="86"/>
      <c r="P132" s="225">
        <f>O132*H132</f>
        <v>0</v>
      </c>
      <c r="Q132" s="225">
        <v>0</v>
      </c>
      <c r="R132" s="225">
        <f>Q132*H132</f>
        <v>0</v>
      </c>
      <c r="S132" s="225">
        <v>0</v>
      </c>
      <c r="T132" s="226">
        <f>S132*H132</f>
        <v>0</v>
      </c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R132" s="227" t="s">
        <v>919</v>
      </c>
      <c r="AT132" s="227" t="s">
        <v>221</v>
      </c>
      <c r="AU132" s="227" t="s">
        <v>86</v>
      </c>
      <c r="AY132" s="19" t="s">
        <v>219</v>
      </c>
      <c r="BE132" s="228">
        <f>IF(N132="základní",J132,0)</f>
        <v>0</v>
      </c>
      <c r="BF132" s="228">
        <f>IF(N132="snížená",J132,0)</f>
        <v>0</v>
      </c>
      <c r="BG132" s="228">
        <f>IF(N132="zákl. přenesená",J132,0)</f>
        <v>0</v>
      </c>
      <c r="BH132" s="228">
        <f>IF(N132="sníž. přenesená",J132,0)</f>
        <v>0</v>
      </c>
      <c r="BI132" s="228">
        <f>IF(N132="nulová",J132,0)</f>
        <v>0</v>
      </c>
      <c r="BJ132" s="19" t="s">
        <v>84</v>
      </c>
      <c r="BK132" s="228">
        <f>ROUND(I132*H132,2)</f>
        <v>0</v>
      </c>
      <c r="BL132" s="19" t="s">
        <v>919</v>
      </c>
      <c r="BM132" s="227" t="s">
        <v>983</v>
      </c>
    </row>
    <row r="133" s="2" customFormat="1">
      <c r="A133" s="40"/>
      <c r="B133" s="41"/>
      <c r="C133" s="42"/>
      <c r="D133" s="229" t="s">
        <v>227</v>
      </c>
      <c r="E133" s="42"/>
      <c r="F133" s="230" t="s">
        <v>982</v>
      </c>
      <c r="G133" s="42"/>
      <c r="H133" s="42"/>
      <c r="I133" s="231"/>
      <c r="J133" s="42"/>
      <c r="K133" s="42"/>
      <c r="L133" s="46"/>
      <c r="M133" s="232"/>
      <c r="N133" s="233"/>
      <c r="O133" s="86"/>
      <c r="P133" s="86"/>
      <c r="Q133" s="86"/>
      <c r="R133" s="86"/>
      <c r="S133" s="86"/>
      <c r="T133" s="87"/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T133" s="19" t="s">
        <v>227</v>
      </c>
      <c r="AU133" s="19" t="s">
        <v>86</v>
      </c>
    </row>
    <row r="134" s="2" customFormat="1" ht="16.5" customHeight="1">
      <c r="A134" s="40"/>
      <c r="B134" s="41"/>
      <c r="C134" s="216" t="s">
        <v>423</v>
      </c>
      <c r="D134" s="216" t="s">
        <v>221</v>
      </c>
      <c r="E134" s="217" t="s">
        <v>984</v>
      </c>
      <c r="F134" s="218" t="s">
        <v>985</v>
      </c>
      <c r="G134" s="219" t="s">
        <v>926</v>
      </c>
      <c r="H134" s="220">
        <v>1</v>
      </c>
      <c r="I134" s="221"/>
      <c r="J134" s="222">
        <f>ROUND(I134*H134,2)</f>
        <v>0</v>
      </c>
      <c r="K134" s="218" t="s">
        <v>19</v>
      </c>
      <c r="L134" s="46"/>
      <c r="M134" s="223" t="s">
        <v>19</v>
      </c>
      <c r="N134" s="224" t="s">
        <v>47</v>
      </c>
      <c r="O134" s="86"/>
      <c r="P134" s="225">
        <f>O134*H134</f>
        <v>0</v>
      </c>
      <c r="Q134" s="225">
        <v>0</v>
      </c>
      <c r="R134" s="225">
        <f>Q134*H134</f>
        <v>0</v>
      </c>
      <c r="S134" s="225">
        <v>0</v>
      </c>
      <c r="T134" s="226">
        <f>S134*H134</f>
        <v>0</v>
      </c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R134" s="227" t="s">
        <v>919</v>
      </c>
      <c r="AT134" s="227" t="s">
        <v>221</v>
      </c>
      <c r="AU134" s="227" t="s">
        <v>86</v>
      </c>
      <c r="AY134" s="19" t="s">
        <v>219</v>
      </c>
      <c r="BE134" s="228">
        <f>IF(N134="základní",J134,0)</f>
        <v>0</v>
      </c>
      <c r="BF134" s="228">
        <f>IF(N134="snížená",J134,0)</f>
        <v>0</v>
      </c>
      <c r="BG134" s="228">
        <f>IF(N134="zákl. přenesená",J134,0)</f>
        <v>0</v>
      </c>
      <c r="BH134" s="228">
        <f>IF(N134="sníž. přenesená",J134,0)</f>
        <v>0</v>
      </c>
      <c r="BI134" s="228">
        <f>IF(N134="nulová",J134,0)</f>
        <v>0</v>
      </c>
      <c r="BJ134" s="19" t="s">
        <v>84</v>
      </c>
      <c r="BK134" s="228">
        <f>ROUND(I134*H134,2)</f>
        <v>0</v>
      </c>
      <c r="BL134" s="19" t="s">
        <v>919</v>
      </c>
      <c r="BM134" s="227" t="s">
        <v>986</v>
      </c>
    </row>
    <row r="135" s="2" customFormat="1">
      <c r="A135" s="40"/>
      <c r="B135" s="41"/>
      <c r="C135" s="42"/>
      <c r="D135" s="229" t="s">
        <v>227</v>
      </c>
      <c r="E135" s="42"/>
      <c r="F135" s="230" t="s">
        <v>985</v>
      </c>
      <c r="G135" s="42"/>
      <c r="H135" s="42"/>
      <c r="I135" s="231"/>
      <c r="J135" s="42"/>
      <c r="K135" s="42"/>
      <c r="L135" s="46"/>
      <c r="M135" s="232"/>
      <c r="N135" s="233"/>
      <c r="O135" s="86"/>
      <c r="P135" s="86"/>
      <c r="Q135" s="86"/>
      <c r="R135" s="86"/>
      <c r="S135" s="86"/>
      <c r="T135" s="87"/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T135" s="19" t="s">
        <v>227</v>
      </c>
      <c r="AU135" s="19" t="s">
        <v>86</v>
      </c>
    </row>
    <row r="136" s="2" customFormat="1" ht="16.5" customHeight="1">
      <c r="A136" s="40"/>
      <c r="B136" s="41"/>
      <c r="C136" s="216" t="s">
        <v>432</v>
      </c>
      <c r="D136" s="216" t="s">
        <v>221</v>
      </c>
      <c r="E136" s="217" t="s">
        <v>987</v>
      </c>
      <c r="F136" s="218" t="s">
        <v>988</v>
      </c>
      <c r="G136" s="219" t="s">
        <v>926</v>
      </c>
      <c r="H136" s="220">
        <v>1</v>
      </c>
      <c r="I136" s="221"/>
      <c r="J136" s="222">
        <f>ROUND(I136*H136,2)</f>
        <v>0</v>
      </c>
      <c r="K136" s="218" t="s">
        <v>19</v>
      </c>
      <c r="L136" s="46"/>
      <c r="M136" s="223" t="s">
        <v>19</v>
      </c>
      <c r="N136" s="224" t="s">
        <v>47</v>
      </c>
      <c r="O136" s="86"/>
      <c r="P136" s="225">
        <f>O136*H136</f>
        <v>0</v>
      </c>
      <c r="Q136" s="225">
        <v>0</v>
      </c>
      <c r="R136" s="225">
        <f>Q136*H136</f>
        <v>0</v>
      </c>
      <c r="S136" s="225">
        <v>0</v>
      </c>
      <c r="T136" s="226">
        <f>S136*H136</f>
        <v>0</v>
      </c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R136" s="227" t="s">
        <v>919</v>
      </c>
      <c r="AT136" s="227" t="s">
        <v>221</v>
      </c>
      <c r="AU136" s="227" t="s">
        <v>86</v>
      </c>
      <c r="AY136" s="19" t="s">
        <v>219</v>
      </c>
      <c r="BE136" s="228">
        <f>IF(N136="základní",J136,0)</f>
        <v>0</v>
      </c>
      <c r="BF136" s="228">
        <f>IF(N136="snížená",J136,0)</f>
        <v>0</v>
      </c>
      <c r="BG136" s="228">
        <f>IF(N136="zákl. přenesená",J136,0)</f>
        <v>0</v>
      </c>
      <c r="BH136" s="228">
        <f>IF(N136="sníž. přenesená",J136,0)</f>
        <v>0</v>
      </c>
      <c r="BI136" s="228">
        <f>IF(N136="nulová",J136,0)</f>
        <v>0</v>
      </c>
      <c r="BJ136" s="19" t="s">
        <v>84</v>
      </c>
      <c r="BK136" s="228">
        <f>ROUND(I136*H136,2)</f>
        <v>0</v>
      </c>
      <c r="BL136" s="19" t="s">
        <v>919</v>
      </c>
      <c r="BM136" s="227" t="s">
        <v>989</v>
      </c>
    </row>
    <row r="137" s="2" customFormat="1">
      <c r="A137" s="40"/>
      <c r="B137" s="41"/>
      <c r="C137" s="42"/>
      <c r="D137" s="229" t="s">
        <v>227</v>
      </c>
      <c r="E137" s="42"/>
      <c r="F137" s="230" t="s">
        <v>988</v>
      </c>
      <c r="G137" s="42"/>
      <c r="H137" s="42"/>
      <c r="I137" s="231"/>
      <c r="J137" s="42"/>
      <c r="K137" s="42"/>
      <c r="L137" s="46"/>
      <c r="M137" s="232"/>
      <c r="N137" s="233"/>
      <c r="O137" s="86"/>
      <c r="P137" s="86"/>
      <c r="Q137" s="86"/>
      <c r="R137" s="86"/>
      <c r="S137" s="86"/>
      <c r="T137" s="87"/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T137" s="19" t="s">
        <v>227</v>
      </c>
      <c r="AU137" s="19" t="s">
        <v>86</v>
      </c>
    </row>
    <row r="138" s="2" customFormat="1" ht="16.5" customHeight="1">
      <c r="A138" s="40"/>
      <c r="B138" s="41"/>
      <c r="C138" s="216" t="s">
        <v>439</v>
      </c>
      <c r="D138" s="216" t="s">
        <v>221</v>
      </c>
      <c r="E138" s="217" t="s">
        <v>990</v>
      </c>
      <c r="F138" s="218" t="s">
        <v>991</v>
      </c>
      <c r="G138" s="219" t="s">
        <v>926</v>
      </c>
      <c r="H138" s="220">
        <v>1</v>
      </c>
      <c r="I138" s="221"/>
      <c r="J138" s="222">
        <f>ROUND(I138*H138,2)</f>
        <v>0</v>
      </c>
      <c r="K138" s="218" t="s">
        <v>19</v>
      </c>
      <c r="L138" s="46"/>
      <c r="M138" s="223" t="s">
        <v>19</v>
      </c>
      <c r="N138" s="224" t="s">
        <v>47</v>
      </c>
      <c r="O138" s="86"/>
      <c r="P138" s="225">
        <f>O138*H138</f>
        <v>0</v>
      </c>
      <c r="Q138" s="225">
        <v>0</v>
      </c>
      <c r="R138" s="225">
        <f>Q138*H138</f>
        <v>0</v>
      </c>
      <c r="S138" s="225">
        <v>0</v>
      </c>
      <c r="T138" s="226">
        <f>S138*H138</f>
        <v>0</v>
      </c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R138" s="227" t="s">
        <v>919</v>
      </c>
      <c r="AT138" s="227" t="s">
        <v>221</v>
      </c>
      <c r="AU138" s="227" t="s">
        <v>86</v>
      </c>
      <c r="AY138" s="19" t="s">
        <v>219</v>
      </c>
      <c r="BE138" s="228">
        <f>IF(N138="základní",J138,0)</f>
        <v>0</v>
      </c>
      <c r="BF138" s="228">
        <f>IF(N138="snížená",J138,0)</f>
        <v>0</v>
      </c>
      <c r="BG138" s="228">
        <f>IF(N138="zákl. přenesená",J138,0)</f>
        <v>0</v>
      </c>
      <c r="BH138" s="228">
        <f>IF(N138="sníž. přenesená",J138,0)</f>
        <v>0</v>
      </c>
      <c r="BI138" s="228">
        <f>IF(N138="nulová",J138,0)</f>
        <v>0</v>
      </c>
      <c r="BJ138" s="19" t="s">
        <v>84</v>
      </c>
      <c r="BK138" s="228">
        <f>ROUND(I138*H138,2)</f>
        <v>0</v>
      </c>
      <c r="BL138" s="19" t="s">
        <v>919</v>
      </c>
      <c r="BM138" s="227" t="s">
        <v>992</v>
      </c>
    </row>
    <row r="139" s="2" customFormat="1">
      <c r="A139" s="40"/>
      <c r="B139" s="41"/>
      <c r="C139" s="42"/>
      <c r="D139" s="229" t="s">
        <v>227</v>
      </c>
      <c r="E139" s="42"/>
      <c r="F139" s="230" t="s">
        <v>991</v>
      </c>
      <c r="G139" s="42"/>
      <c r="H139" s="42"/>
      <c r="I139" s="231"/>
      <c r="J139" s="42"/>
      <c r="K139" s="42"/>
      <c r="L139" s="46"/>
      <c r="M139" s="232"/>
      <c r="N139" s="233"/>
      <c r="O139" s="86"/>
      <c r="P139" s="86"/>
      <c r="Q139" s="86"/>
      <c r="R139" s="86"/>
      <c r="S139" s="86"/>
      <c r="T139" s="87"/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T139" s="19" t="s">
        <v>227</v>
      </c>
      <c r="AU139" s="19" t="s">
        <v>86</v>
      </c>
    </row>
    <row r="140" s="2" customFormat="1" ht="16.5" customHeight="1">
      <c r="A140" s="40"/>
      <c r="B140" s="41"/>
      <c r="C140" s="216" t="s">
        <v>444</v>
      </c>
      <c r="D140" s="216" t="s">
        <v>221</v>
      </c>
      <c r="E140" s="217" t="s">
        <v>993</v>
      </c>
      <c r="F140" s="218" t="s">
        <v>994</v>
      </c>
      <c r="G140" s="219" t="s">
        <v>926</v>
      </c>
      <c r="H140" s="220">
        <v>1</v>
      </c>
      <c r="I140" s="221"/>
      <c r="J140" s="222">
        <f>ROUND(I140*H140,2)</f>
        <v>0</v>
      </c>
      <c r="K140" s="218" t="s">
        <v>19</v>
      </c>
      <c r="L140" s="46"/>
      <c r="M140" s="223" t="s">
        <v>19</v>
      </c>
      <c r="N140" s="224" t="s">
        <v>47</v>
      </c>
      <c r="O140" s="86"/>
      <c r="P140" s="225">
        <f>O140*H140</f>
        <v>0</v>
      </c>
      <c r="Q140" s="225">
        <v>0</v>
      </c>
      <c r="R140" s="225">
        <f>Q140*H140</f>
        <v>0</v>
      </c>
      <c r="S140" s="225">
        <v>0</v>
      </c>
      <c r="T140" s="226">
        <f>S140*H140</f>
        <v>0</v>
      </c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R140" s="227" t="s">
        <v>919</v>
      </c>
      <c r="AT140" s="227" t="s">
        <v>221</v>
      </c>
      <c r="AU140" s="227" t="s">
        <v>86</v>
      </c>
      <c r="AY140" s="19" t="s">
        <v>219</v>
      </c>
      <c r="BE140" s="228">
        <f>IF(N140="základní",J140,0)</f>
        <v>0</v>
      </c>
      <c r="BF140" s="228">
        <f>IF(N140="snížená",J140,0)</f>
        <v>0</v>
      </c>
      <c r="BG140" s="228">
        <f>IF(N140="zákl. přenesená",J140,0)</f>
        <v>0</v>
      </c>
      <c r="BH140" s="228">
        <f>IF(N140="sníž. přenesená",J140,0)</f>
        <v>0</v>
      </c>
      <c r="BI140" s="228">
        <f>IF(N140="nulová",J140,0)</f>
        <v>0</v>
      </c>
      <c r="BJ140" s="19" t="s">
        <v>84</v>
      </c>
      <c r="BK140" s="228">
        <f>ROUND(I140*H140,2)</f>
        <v>0</v>
      </c>
      <c r="BL140" s="19" t="s">
        <v>919</v>
      </c>
      <c r="BM140" s="227" t="s">
        <v>995</v>
      </c>
    </row>
    <row r="141" s="2" customFormat="1">
      <c r="A141" s="40"/>
      <c r="B141" s="41"/>
      <c r="C141" s="42"/>
      <c r="D141" s="229" t="s">
        <v>227</v>
      </c>
      <c r="E141" s="42"/>
      <c r="F141" s="230" t="s">
        <v>994</v>
      </c>
      <c r="G141" s="42"/>
      <c r="H141" s="42"/>
      <c r="I141" s="231"/>
      <c r="J141" s="42"/>
      <c r="K141" s="42"/>
      <c r="L141" s="46"/>
      <c r="M141" s="232"/>
      <c r="N141" s="233"/>
      <c r="O141" s="86"/>
      <c r="P141" s="86"/>
      <c r="Q141" s="86"/>
      <c r="R141" s="86"/>
      <c r="S141" s="86"/>
      <c r="T141" s="87"/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T141" s="19" t="s">
        <v>227</v>
      </c>
      <c r="AU141" s="19" t="s">
        <v>86</v>
      </c>
    </row>
    <row r="142" s="2" customFormat="1" ht="16.5" customHeight="1">
      <c r="A142" s="40"/>
      <c r="B142" s="41"/>
      <c r="C142" s="216" t="s">
        <v>451</v>
      </c>
      <c r="D142" s="216" t="s">
        <v>221</v>
      </c>
      <c r="E142" s="217" t="s">
        <v>996</v>
      </c>
      <c r="F142" s="218" t="s">
        <v>997</v>
      </c>
      <c r="G142" s="219" t="s">
        <v>926</v>
      </c>
      <c r="H142" s="220">
        <v>1</v>
      </c>
      <c r="I142" s="221"/>
      <c r="J142" s="222">
        <f>ROUND(I142*H142,2)</f>
        <v>0</v>
      </c>
      <c r="K142" s="218" t="s">
        <v>19</v>
      </c>
      <c r="L142" s="46"/>
      <c r="M142" s="223" t="s">
        <v>19</v>
      </c>
      <c r="N142" s="224" t="s">
        <v>47</v>
      </c>
      <c r="O142" s="86"/>
      <c r="P142" s="225">
        <f>O142*H142</f>
        <v>0</v>
      </c>
      <c r="Q142" s="225">
        <v>0</v>
      </c>
      <c r="R142" s="225">
        <f>Q142*H142</f>
        <v>0</v>
      </c>
      <c r="S142" s="225">
        <v>0</v>
      </c>
      <c r="T142" s="226">
        <f>S142*H142</f>
        <v>0</v>
      </c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R142" s="227" t="s">
        <v>919</v>
      </c>
      <c r="AT142" s="227" t="s">
        <v>221</v>
      </c>
      <c r="AU142" s="227" t="s">
        <v>86</v>
      </c>
      <c r="AY142" s="19" t="s">
        <v>219</v>
      </c>
      <c r="BE142" s="228">
        <f>IF(N142="základní",J142,0)</f>
        <v>0</v>
      </c>
      <c r="BF142" s="228">
        <f>IF(N142="snížená",J142,0)</f>
        <v>0</v>
      </c>
      <c r="BG142" s="228">
        <f>IF(N142="zákl. přenesená",J142,0)</f>
        <v>0</v>
      </c>
      <c r="BH142" s="228">
        <f>IF(N142="sníž. přenesená",J142,0)</f>
        <v>0</v>
      </c>
      <c r="BI142" s="228">
        <f>IF(N142="nulová",J142,0)</f>
        <v>0</v>
      </c>
      <c r="BJ142" s="19" t="s">
        <v>84</v>
      </c>
      <c r="BK142" s="228">
        <f>ROUND(I142*H142,2)</f>
        <v>0</v>
      </c>
      <c r="BL142" s="19" t="s">
        <v>919</v>
      </c>
      <c r="BM142" s="227" t="s">
        <v>998</v>
      </c>
    </row>
    <row r="143" s="2" customFormat="1">
      <c r="A143" s="40"/>
      <c r="B143" s="41"/>
      <c r="C143" s="42"/>
      <c r="D143" s="229" t="s">
        <v>227</v>
      </c>
      <c r="E143" s="42"/>
      <c r="F143" s="230" t="s">
        <v>997</v>
      </c>
      <c r="G143" s="42"/>
      <c r="H143" s="42"/>
      <c r="I143" s="231"/>
      <c r="J143" s="42"/>
      <c r="K143" s="42"/>
      <c r="L143" s="46"/>
      <c r="M143" s="232"/>
      <c r="N143" s="233"/>
      <c r="O143" s="86"/>
      <c r="P143" s="86"/>
      <c r="Q143" s="86"/>
      <c r="R143" s="86"/>
      <c r="S143" s="86"/>
      <c r="T143" s="87"/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T143" s="19" t="s">
        <v>227</v>
      </c>
      <c r="AU143" s="19" t="s">
        <v>86</v>
      </c>
    </row>
    <row r="144" s="2" customFormat="1" ht="16.5" customHeight="1">
      <c r="A144" s="40"/>
      <c r="B144" s="41"/>
      <c r="C144" s="216" t="s">
        <v>457</v>
      </c>
      <c r="D144" s="216" t="s">
        <v>221</v>
      </c>
      <c r="E144" s="217" t="s">
        <v>999</v>
      </c>
      <c r="F144" s="218" t="s">
        <v>1000</v>
      </c>
      <c r="G144" s="219" t="s">
        <v>926</v>
      </c>
      <c r="H144" s="220">
        <v>1</v>
      </c>
      <c r="I144" s="221"/>
      <c r="J144" s="222">
        <f>ROUND(I144*H144,2)</f>
        <v>0</v>
      </c>
      <c r="K144" s="218" t="s">
        <v>19</v>
      </c>
      <c r="L144" s="46"/>
      <c r="M144" s="223" t="s">
        <v>19</v>
      </c>
      <c r="N144" s="224" t="s">
        <v>47</v>
      </c>
      <c r="O144" s="86"/>
      <c r="P144" s="225">
        <f>O144*H144</f>
        <v>0</v>
      </c>
      <c r="Q144" s="225">
        <v>0</v>
      </c>
      <c r="R144" s="225">
        <f>Q144*H144</f>
        <v>0</v>
      </c>
      <c r="S144" s="225">
        <v>0</v>
      </c>
      <c r="T144" s="226">
        <f>S144*H144</f>
        <v>0</v>
      </c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R144" s="227" t="s">
        <v>919</v>
      </c>
      <c r="AT144" s="227" t="s">
        <v>221</v>
      </c>
      <c r="AU144" s="227" t="s">
        <v>86</v>
      </c>
      <c r="AY144" s="19" t="s">
        <v>219</v>
      </c>
      <c r="BE144" s="228">
        <f>IF(N144="základní",J144,0)</f>
        <v>0</v>
      </c>
      <c r="BF144" s="228">
        <f>IF(N144="snížená",J144,0)</f>
        <v>0</v>
      </c>
      <c r="BG144" s="228">
        <f>IF(N144="zákl. přenesená",J144,0)</f>
        <v>0</v>
      </c>
      <c r="BH144" s="228">
        <f>IF(N144="sníž. přenesená",J144,0)</f>
        <v>0</v>
      </c>
      <c r="BI144" s="228">
        <f>IF(N144="nulová",J144,0)</f>
        <v>0</v>
      </c>
      <c r="BJ144" s="19" t="s">
        <v>84</v>
      </c>
      <c r="BK144" s="228">
        <f>ROUND(I144*H144,2)</f>
        <v>0</v>
      </c>
      <c r="BL144" s="19" t="s">
        <v>919</v>
      </c>
      <c r="BM144" s="227" t="s">
        <v>1001</v>
      </c>
    </row>
    <row r="145" s="2" customFormat="1">
      <c r="A145" s="40"/>
      <c r="B145" s="41"/>
      <c r="C145" s="42"/>
      <c r="D145" s="229" t="s">
        <v>227</v>
      </c>
      <c r="E145" s="42"/>
      <c r="F145" s="230" t="s">
        <v>1000</v>
      </c>
      <c r="G145" s="42"/>
      <c r="H145" s="42"/>
      <c r="I145" s="231"/>
      <c r="J145" s="42"/>
      <c r="K145" s="42"/>
      <c r="L145" s="46"/>
      <c r="M145" s="232"/>
      <c r="N145" s="233"/>
      <c r="O145" s="86"/>
      <c r="P145" s="86"/>
      <c r="Q145" s="86"/>
      <c r="R145" s="86"/>
      <c r="S145" s="86"/>
      <c r="T145" s="87"/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T145" s="19" t="s">
        <v>227</v>
      </c>
      <c r="AU145" s="19" t="s">
        <v>86</v>
      </c>
    </row>
    <row r="146" s="2" customFormat="1" ht="16.5" customHeight="1">
      <c r="A146" s="40"/>
      <c r="B146" s="41"/>
      <c r="C146" s="216" t="s">
        <v>464</v>
      </c>
      <c r="D146" s="216" t="s">
        <v>221</v>
      </c>
      <c r="E146" s="217" t="s">
        <v>1002</v>
      </c>
      <c r="F146" s="218" t="s">
        <v>1003</v>
      </c>
      <c r="G146" s="219" t="s">
        <v>926</v>
      </c>
      <c r="H146" s="220">
        <v>1</v>
      </c>
      <c r="I146" s="221"/>
      <c r="J146" s="222">
        <f>ROUND(I146*H146,2)</f>
        <v>0</v>
      </c>
      <c r="K146" s="218" t="s">
        <v>19</v>
      </c>
      <c r="L146" s="46"/>
      <c r="M146" s="223" t="s">
        <v>19</v>
      </c>
      <c r="N146" s="224" t="s">
        <v>47</v>
      </c>
      <c r="O146" s="86"/>
      <c r="P146" s="225">
        <f>O146*H146</f>
        <v>0</v>
      </c>
      <c r="Q146" s="225">
        <v>0</v>
      </c>
      <c r="R146" s="225">
        <f>Q146*H146</f>
        <v>0</v>
      </c>
      <c r="S146" s="225">
        <v>0</v>
      </c>
      <c r="T146" s="226">
        <f>S146*H146</f>
        <v>0</v>
      </c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R146" s="227" t="s">
        <v>919</v>
      </c>
      <c r="AT146" s="227" t="s">
        <v>221</v>
      </c>
      <c r="AU146" s="227" t="s">
        <v>86</v>
      </c>
      <c r="AY146" s="19" t="s">
        <v>219</v>
      </c>
      <c r="BE146" s="228">
        <f>IF(N146="základní",J146,0)</f>
        <v>0</v>
      </c>
      <c r="BF146" s="228">
        <f>IF(N146="snížená",J146,0)</f>
        <v>0</v>
      </c>
      <c r="BG146" s="228">
        <f>IF(N146="zákl. přenesená",J146,0)</f>
        <v>0</v>
      </c>
      <c r="BH146" s="228">
        <f>IF(N146="sníž. přenesená",J146,0)</f>
        <v>0</v>
      </c>
      <c r="BI146" s="228">
        <f>IF(N146="nulová",J146,0)</f>
        <v>0</v>
      </c>
      <c r="BJ146" s="19" t="s">
        <v>84</v>
      </c>
      <c r="BK146" s="228">
        <f>ROUND(I146*H146,2)</f>
        <v>0</v>
      </c>
      <c r="BL146" s="19" t="s">
        <v>919</v>
      </c>
      <c r="BM146" s="227" t="s">
        <v>1004</v>
      </c>
    </row>
    <row r="147" s="2" customFormat="1">
      <c r="A147" s="40"/>
      <c r="B147" s="41"/>
      <c r="C147" s="42"/>
      <c r="D147" s="229" t="s">
        <v>227</v>
      </c>
      <c r="E147" s="42"/>
      <c r="F147" s="230" t="s">
        <v>1003</v>
      </c>
      <c r="G147" s="42"/>
      <c r="H147" s="42"/>
      <c r="I147" s="231"/>
      <c r="J147" s="42"/>
      <c r="K147" s="42"/>
      <c r="L147" s="46"/>
      <c r="M147" s="232"/>
      <c r="N147" s="233"/>
      <c r="O147" s="86"/>
      <c r="P147" s="86"/>
      <c r="Q147" s="86"/>
      <c r="R147" s="86"/>
      <c r="S147" s="86"/>
      <c r="T147" s="87"/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T147" s="19" t="s">
        <v>227</v>
      </c>
      <c r="AU147" s="19" t="s">
        <v>86</v>
      </c>
    </row>
    <row r="148" s="2" customFormat="1" ht="16.5" customHeight="1">
      <c r="A148" s="40"/>
      <c r="B148" s="41"/>
      <c r="C148" s="216" t="s">
        <v>473</v>
      </c>
      <c r="D148" s="216" t="s">
        <v>221</v>
      </c>
      <c r="E148" s="217" t="s">
        <v>1005</v>
      </c>
      <c r="F148" s="218" t="s">
        <v>1006</v>
      </c>
      <c r="G148" s="219" t="s">
        <v>926</v>
      </c>
      <c r="H148" s="220">
        <v>1</v>
      </c>
      <c r="I148" s="221"/>
      <c r="J148" s="222">
        <f>ROUND(I148*H148,2)</f>
        <v>0</v>
      </c>
      <c r="K148" s="218" t="s">
        <v>19</v>
      </c>
      <c r="L148" s="46"/>
      <c r="M148" s="223" t="s">
        <v>19</v>
      </c>
      <c r="N148" s="224" t="s">
        <v>47</v>
      </c>
      <c r="O148" s="86"/>
      <c r="P148" s="225">
        <f>O148*H148</f>
        <v>0</v>
      </c>
      <c r="Q148" s="225">
        <v>0</v>
      </c>
      <c r="R148" s="225">
        <f>Q148*H148</f>
        <v>0</v>
      </c>
      <c r="S148" s="225">
        <v>0</v>
      </c>
      <c r="T148" s="226">
        <f>S148*H148</f>
        <v>0</v>
      </c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R148" s="227" t="s">
        <v>919</v>
      </c>
      <c r="AT148" s="227" t="s">
        <v>221</v>
      </c>
      <c r="AU148" s="227" t="s">
        <v>86</v>
      </c>
      <c r="AY148" s="19" t="s">
        <v>219</v>
      </c>
      <c r="BE148" s="228">
        <f>IF(N148="základní",J148,0)</f>
        <v>0</v>
      </c>
      <c r="BF148" s="228">
        <f>IF(N148="snížená",J148,0)</f>
        <v>0</v>
      </c>
      <c r="BG148" s="228">
        <f>IF(N148="zákl. přenesená",J148,0)</f>
        <v>0</v>
      </c>
      <c r="BH148" s="228">
        <f>IF(N148="sníž. přenesená",J148,0)</f>
        <v>0</v>
      </c>
      <c r="BI148" s="228">
        <f>IF(N148="nulová",J148,0)</f>
        <v>0</v>
      </c>
      <c r="BJ148" s="19" t="s">
        <v>84</v>
      </c>
      <c r="BK148" s="228">
        <f>ROUND(I148*H148,2)</f>
        <v>0</v>
      </c>
      <c r="BL148" s="19" t="s">
        <v>919</v>
      </c>
      <c r="BM148" s="227" t="s">
        <v>1007</v>
      </c>
    </row>
    <row r="149" s="2" customFormat="1">
      <c r="A149" s="40"/>
      <c r="B149" s="41"/>
      <c r="C149" s="42"/>
      <c r="D149" s="229" t="s">
        <v>227</v>
      </c>
      <c r="E149" s="42"/>
      <c r="F149" s="230" t="s">
        <v>1006</v>
      </c>
      <c r="G149" s="42"/>
      <c r="H149" s="42"/>
      <c r="I149" s="231"/>
      <c r="J149" s="42"/>
      <c r="K149" s="42"/>
      <c r="L149" s="46"/>
      <c r="M149" s="293"/>
      <c r="N149" s="294"/>
      <c r="O149" s="295"/>
      <c r="P149" s="295"/>
      <c r="Q149" s="295"/>
      <c r="R149" s="295"/>
      <c r="S149" s="295"/>
      <c r="T149" s="296"/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T149" s="19" t="s">
        <v>227</v>
      </c>
      <c r="AU149" s="19" t="s">
        <v>86</v>
      </c>
    </row>
    <row r="150" s="2" customFormat="1" ht="6.96" customHeight="1">
      <c r="A150" s="40"/>
      <c r="B150" s="61"/>
      <c r="C150" s="62"/>
      <c r="D150" s="62"/>
      <c r="E150" s="62"/>
      <c r="F150" s="62"/>
      <c r="G150" s="62"/>
      <c r="H150" s="62"/>
      <c r="I150" s="62"/>
      <c r="J150" s="62"/>
      <c r="K150" s="62"/>
      <c r="L150" s="46"/>
      <c r="M150" s="40"/>
      <c r="O150" s="40"/>
      <c r="P150" s="40"/>
      <c r="Q150" s="40"/>
      <c r="R150" s="40"/>
      <c r="S150" s="40"/>
      <c r="T150" s="40"/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</row>
  </sheetData>
  <sheetProtection sheet="1" autoFilter="0" formatColumns="0" formatRows="0" objects="1" scenarios="1" spinCount="100000" saltValue="mbRS5A+yG7NPMESCUDWp8r6+oVpSWt/7MafYlBtwrvR1MkMs8cKJakLe4b6a4LuaGd+PzC9d7+zMytoXtqIMTw==" hashValue="7XMbJEe9LWOpim2pniglyFsXWpTKHnSt18MuSsA6LEHc0qlvyuNPHjvIo72AfTjSPOPGnbaroM6dAYqmSVbcdA==" algorithmName="SHA-512" password="CC35"/>
  <autoFilter ref="C87:K149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6:H76"/>
    <mergeCell ref="E78:H78"/>
    <mergeCell ref="E80:H80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102</v>
      </c>
    </row>
    <row r="3" s="1" customFormat="1" ht="6.96" customHeight="1">
      <c r="B3" s="142"/>
      <c r="C3" s="143"/>
      <c r="D3" s="143"/>
      <c r="E3" s="143"/>
      <c r="F3" s="143"/>
      <c r="G3" s="143"/>
      <c r="H3" s="143"/>
      <c r="I3" s="143"/>
      <c r="J3" s="143"/>
      <c r="K3" s="143"/>
      <c r="L3" s="22"/>
      <c r="AT3" s="19" t="s">
        <v>86</v>
      </c>
    </row>
    <row r="4" s="1" customFormat="1" ht="24.96" customHeight="1">
      <c r="B4" s="22"/>
      <c r="D4" s="144" t="s">
        <v>154</v>
      </c>
      <c r="L4" s="22"/>
      <c r="M4" s="145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6" t="s">
        <v>16</v>
      </c>
      <c r="L6" s="22"/>
    </row>
    <row r="7" s="1" customFormat="1" ht="16.5" customHeight="1">
      <c r="B7" s="22"/>
      <c r="E7" s="147" t="str">
        <f>'Rekapitulace stavby'!K6</f>
        <v>MVE jez Rajhrad vč. rekonstrukce jezu a rybího přechodu</v>
      </c>
      <c r="F7" s="146"/>
      <c r="G7" s="146"/>
      <c r="H7" s="146"/>
      <c r="L7" s="22"/>
    </row>
    <row r="8" s="1" customFormat="1" ht="12" customHeight="1">
      <c r="B8" s="22"/>
      <c r="D8" s="146" t="s">
        <v>167</v>
      </c>
      <c r="L8" s="22"/>
    </row>
    <row r="9" s="2" customFormat="1" ht="16.5" customHeight="1">
      <c r="A9" s="40"/>
      <c r="B9" s="46"/>
      <c r="C9" s="40"/>
      <c r="D9" s="40"/>
      <c r="E9" s="147" t="s">
        <v>847</v>
      </c>
      <c r="F9" s="40"/>
      <c r="G9" s="40"/>
      <c r="H9" s="40"/>
      <c r="I9" s="40"/>
      <c r="J9" s="40"/>
      <c r="K9" s="40"/>
      <c r="L9" s="148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 ht="12" customHeight="1">
      <c r="A10" s="40"/>
      <c r="B10" s="46"/>
      <c r="C10" s="40"/>
      <c r="D10" s="146" t="s">
        <v>848</v>
      </c>
      <c r="E10" s="40"/>
      <c r="F10" s="40"/>
      <c r="G10" s="40"/>
      <c r="H10" s="40"/>
      <c r="I10" s="40"/>
      <c r="J10" s="40"/>
      <c r="K10" s="40"/>
      <c r="L10" s="148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6.5" customHeight="1">
      <c r="A11" s="40"/>
      <c r="B11" s="46"/>
      <c r="C11" s="40"/>
      <c r="D11" s="40"/>
      <c r="E11" s="149" t="s">
        <v>1008</v>
      </c>
      <c r="F11" s="40"/>
      <c r="G11" s="40"/>
      <c r="H11" s="40"/>
      <c r="I11" s="40"/>
      <c r="J11" s="40"/>
      <c r="K11" s="40"/>
      <c r="L11" s="148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>
      <c r="A12" s="40"/>
      <c r="B12" s="46"/>
      <c r="C12" s="40"/>
      <c r="D12" s="40"/>
      <c r="E12" s="40"/>
      <c r="F12" s="40"/>
      <c r="G12" s="40"/>
      <c r="H12" s="40"/>
      <c r="I12" s="40"/>
      <c r="J12" s="40"/>
      <c r="K12" s="40"/>
      <c r="L12" s="148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2" customHeight="1">
      <c r="A13" s="40"/>
      <c r="B13" s="46"/>
      <c r="C13" s="40"/>
      <c r="D13" s="146" t="s">
        <v>18</v>
      </c>
      <c r="E13" s="40"/>
      <c r="F13" s="135" t="s">
        <v>19</v>
      </c>
      <c r="G13" s="40"/>
      <c r="H13" s="40"/>
      <c r="I13" s="146" t="s">
        <v>20</v>
      </c>
      <c r="J13" s="135" t="s">
        <v>19</v>
      </c>
      <c r="K13" s="40"/>
      <c r="L13" s="148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6" t="s">
        <v>21</v>
      </c>
      <c r="E14" s="40"/>
      <c r="F14" s="135" t="s">
        <v>22</v>
      </c>
      <c r="G14" s="40"/>
      <c r="H14" s="40"/>
      <c r="I14" s="146" t="s">
        <v>23</v>
      </c>
      <c r="J14" s="150" t="str">
        <f>'Rekapitulace stavby'!AN8</f>
        <v>2. 5. 2023</v>
      </c>
      <c r="K14" s="40"/>
      <c r="L14" s="148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0.8" customHeight="1">
      <c r="A15" s="40"/>
      <c r="B15" s="46"/>
      <c r="C15" s="40"/>
      <c r="D15" s="40"/>
      <c r="E15" s="40"/>
      <c r="F15" s="40"/>
      <c r="G15" s="40"/>
      <c r="H15" s="40"/>
      <c r="I15" s="40"/>
      <c r="J15" s="40"/>
      <c r="K15" s="40"/>
      <c r="L15" s="148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46" t="s">
        <v>25</v>
      </c>
      <c r="E16" s="40"/>
      <c r="F16" s="40"/>
      <c r="G16" s="40"/>
      <c r="H16" s="40"/>
      <c r="I16" s="146" t="s">
        <v>26</v>
      </c>
      <c r="J16" s="135" t="s">
        <v>27</v>
      </c>
      <c r="K16" s="40"/>
      <c r="L16" s="148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8" customHeight="1">
      <c r="A17" s="40"/>
      <c r="B17" s="46"/>
      <c r="C17" s="40"/>
      <c r="D17" s="40"/>
      <c r="E17" s="135" t="s">
        <v>28</v>
      </c>
      <c r="F17" s="40"/>
      <c r="G17" s="40"/>
      <c r="H17" s="40"/>
      <c r="I17" s="146" t="s">
        <v>29</v>
      </c>
      <c r="J17" s="135" t="s">
        <v>30</v>
      </c>
      <c r="K17" s="40"/>
      <c r="L17" s="148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6.96" customHeight="1">
      <c r="A18" s="40"/>
      <c r="B18" s="46"/>
      <c r="C18" s="40"/>
      <c r="D18" s="40"/>
      <c r="E18" s="40"/>
      <c r="F18" s="40"/>
      <c r="G18" s="40"/>
      <c r="H18" s="40"/>
      <c r="I18" s="40"/>
      <c r="J18" s="40"/>
      <c r="K18" s="40"/>
      <c r="L18" s="148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2" customHeight="1">
      <c r="A19" s="40"/>
      <c r="B19" s="46"/>
      <c r="C19" s="40"/>
      <c r="D19" s="146" t="s">
        <v>31</v>
      </c>
      <c r="E19" s="40"/>
      <c r="F19" s="40"/>
      <c r="G19" s="40"/>
      <c r="H19" s="40"/>
      <c r="I19" s="146" t="s">
        <v>26</v>
      </c>
      <c r="J19" s="35" t="str">
        <f>'Rekapitulace stavby'!AN13</f>
        <v>Vyplň údaj</v>
      </c>
      <c r="K19" s="40"/>
      <c r="L19" s="148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8" customHeight="1">
      <c r="A20" s="40"/>
      <c r="B20" s="46"/>
      <c r="C20" s="40"/>
      <c r="D20" s="40"/>
      <c r="E20" s="35" t="str">
        <f>'Rekapitulace stavby'!E14</f>
        <v>Vyplň údaj</v>
      </c>
      <c r="F20" s="135"/>
      <c r="G20" s="135"/>
      <c r="H20" s="135"/>
      <c r="I20" s="146" t="s">
        <v>29</v>
      </c>
      <c r="J20" s="35" t="str">
        <f>'Rekapitulace stavby'!AN14</f>
        <v>Vyplň údaj</v>
      </c>
      <c r="K20" s="40"/>
      <c r="L20" s="148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6.96" customHeight="1">
      <c r="A21" s="40"/>
      <c r="B21" s="46"/>
      <c r="C21" s="40"/>
      <c r="D21" s="40"/>
      <c r="E21" s="40"/>
      <c r="F21" s="40"/>
      <c r="G21" s="40"/>
      <c r="H21" s="40"/>
      <c r="I21" s="40"/>
      <c r="J21" s="40"/>
      <c r="K21" s="40"/>
      <c r="L21" s="148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2" customHeight="1">
      <c r="A22" s="40"/>
      <c r="B22" s="46"/>
      <c r="C22" s="40"/>
      <c r="D22" s="146" t="s">
        <v>33</v>
      </c>
      <c r="E22" s="40"/>
      <c r="F22" s="40"/>
      <c r="G22" s="40"/>
      <c r="H22" s="40"/>
      <c r="I22" s="146" t="s">
        <v>26</v>
      </c>
      <c r="J22" s="135" t="s">
        <v>34</v>
      </c>
      <c r="K22" s="40"/>
      <c r="L22" s="148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8" customHeight="1">
      <c r="A23" s="40"/>
      <c r="B23" s="46"/>
      <c r="C23" s="40"/>
      <c r="D23" s="40"/>
      <c r="E23" s="135" t="s">
        <v>35</v>
      </c>
      <c r="F23" s="40"/>
      <c r="G23" s="40"/>
      <c r="H23" s="40"/>
      <c r="I23" s="146" t="s">
        <v>29</v>
      </c>
      <c r="J23" s="135" t="s">
        <v>36</v>
      </c>
      <c r="K23" s="40"/>
      <c r="L23" s="148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6.96" customHeight="1">
      <c r="A24" s="40"/>
      <c r="B24" s="46"/>
      <c r="C24" s="40"/>
      <c r="D24" s="40"/>
      <c r="E24" s="40"/>
      <c r="F24" s="40"/>
      <c r="G24" s="40"/>
      <c r="H24" s="40"/>
      <c r="I24" s="40"/>
      <c r="J24" s="40"/>
      <c r="K24" s="40"/>
      <c r="L24" s="148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2" customHeight="1">
      <c r="A25" s="40"/>
      <c r="B25" s="46"/>
      <c r="C25" s="40"/>
      <c r="D25" s="146" t="s">
        <v>38</v>
      </c>
      <c r="E25" s="40"/>
      <c r="F25" s="40"/>
      <c r="G25" s="40"/>
      <c r="H25" s="40"/>
      <c r="I25" s="146" t="s">
        <v>26</v>
      </c>
      <c r="J25" s="135" t="s">
        <v>19</v>
      </c>
      <c r="K25" s="40"/>
      <c r="L25" s="148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8" customHeight="1">
      <c r="A26" s="40"/>
      <c r="B26" s="46"/>
      <c r="C26" s="40"/>
      <c r="D26" s="40"/>
      <c r="E26" s="135" t="s">
        <v>39</v>
      </c>
      <c r="F26" s="40"/>
      <c r="G26" s="40"/>
      <c r="H26" s="40"/>
      <c r="I26" s="146" t="s">
        <v>29</v>
      </c>
      <c r="J26" s="135" t="s">
        <v>19</v>
      </c>
      <c r="K26" s="40"/>
      <c r="L26" s="148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6.96" customHeight="1">
      <c r="A27" s="40"/>
      <c r="B27" s="46"/>
      <c r="C27" s="40"/>
      <c r="D27" s="40"/>
      <c r="E27" s="40"/>
      <c r="F27" s="40"/>
      <c r="G27" s="40"/>
      <c r="H27" s="40"/>
      <c r="I27" s="40"/>
      <c r="J27" s="40"/>
      <c r="K27" s="40"/>
      <c r="L27" s="148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2" customHeight="1">
      <c r="A28" s="40"/>
      <c r="B28" s="46"/>
      <c r="C28" s="40"/>
      <c r="D28" s="146" t="s">
        <v>40</v>
      </c>
      <c r="E28" s="40"/>
      <c r="F28" s="40"/>
      <c r="G28" s="40"/>
      <c r="H28" s="40"/>
      <c r="I28" s="40"/>
      <c r="J28" s="40"/>
      <c r="K28" s="40"/>
      <c r="L28" s="148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8" customFormat="1" ht="16.5" customHeight="1">
      <c r="A29" s="151"/>
      <c r="B29" s="152"/>
      <c r="C29" s="151"/>
      <c r="D29" s="151"/>
      <c r="E29" s="153" t="s">
        <v>19</v>
      </c>
      <c r="F29" s="153"/>
      <c r="G29" s="153"/>
      <c r="H29" s="153"/>
      <c r="I29" s="151"/>
      <c r="J29" s="151"/>
      <c r="K29" s="151"/>
      <c r="L29" s="154"/>
      <c r="S29" s="151"/>
      <c r="T29" s="151"/>
      <c r="U29" s="151"/>
      <c r="V29" s="151"/>
      <c r="W29" s="151"/>
      <c r="X29" s="151"/>
      <c r="Y29" s="151"/>
      <c r="Z29" s="151"/>
      <c r="AA29" s="151"/>
      <c r="AB29" s="151"/>
      <c r="AC29" s="151"/>
      <c r="AD29" s="151"/>
      <c r="AE29" s="151"/>
    </row>
    <row r="30" s="2" customFormat="1" ht="6.96" customHeight="1">
      <c r="A30" s="40"/>
      <c r="B30" s="46"/>
      <c r="C30" s="40"/>
      <c r="D30" s="40"/>
      <c r="E30" s="40"/>
      <c r="F30" s="40"/>
      <c r="G30" s="40"/>
      <c r="H30" s="40"/>
      <c r="I30" s="40"/>
      <c r="J30" s="40"/>
      <c r="K30" s="40"/>
      <c r="L30" s="148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5"/>
      <c r="E31" s="155"/>
      <c r="F31" s="155"/>
      <c r="G31" s="155"/>
      <c r="H31" s="155"/>
      <c r="I31" s="155"/>
      <c r="J31" s="155"/>
      <c r="K31" s="155"/>
      <c r="L31" s="148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25.44" customHeight="1">
      <c r="A32" s="40"/>
      <c r="B32" s="46"/>
      <c r="C32" s="40"/>
      <c r="D32" s="156" t="s">
        <v>42</v>
      </c>
      <c r="E32" s="40"/>
      <c r="F32" s="40"/>
      <c r="G32" s="40"/>
      <c r="H32" s="40"/>
      <c r="I32" s="40"/>
      <c r="J32" s="157">
        <f>ROUND(J87, 2)</f>
        <v>0</v>
      </c>
      <c r="K32" s="40"/>
      <c r="L32" s="148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55"/>
      <c r="E33" s="155"/>
      <c r="F33" s="155"/>
      <c r="G33" s="155"/>
      <c r="H33" s="155"/>
      <c r="I33" s="155"/>
      <c r="J33" s="155"/>
      <c r="K33" s="155"/>
      <c r="L33" s="148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40"/>
      <c r="F34" s="158" t="s">
        <v>44</v>
      </c>
      <c r="G34" s="40"/>
      <c r="H34" s="40"/>
      <c r="I34" s="158" t="s">
        <v>43</v>
      </c>
      <c r="J34" s="158" t="s">
        <v>45</v>
      </c>
      <c r="K34" s="40"/>
      <c r="L34" s="148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14.4" customHeight="1">
      <c r="A35" s="40"/>
      <c r="B35" s="46"/>
      <c r="C35" s="40"/>
      <c r="D35" s="159" t="s">
        <v>46</v>
      </c>
      <c r="E35" s="146" t="s">
        <v>47</v>
      </c>
      <c r="F35" s="160">
        <f>ROUND((SUM(BE87:BE119)),  2)</f>
        <v>0</v>
      </c>
      <c r="G35" s="40"/>
      <c r="H35" s="40"/>
      <c r="I35" s="161">
        <v>0.20999999999999999</v>
      </c>
      <c r="J35" s="160">
        <f>ROUND(((SUM(BE87:BE119))*I35),  2)</f>
        <v>0</v>
      </c>
      <c r="K35" s="40"/>
      <c r="L35" s="148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146" t="s">
        <v>48</v>
      </c>
      <c r="F36" s="160">
        <f>ROUND((SUM(BF87:BF119)),  2)</f>
        <v>0</v>
      </c>
      <c r="G36" s="40"/>
      <c r="H36" s="40"/>
      <c r="I36" s="161">
        <v>0.14999999999999999</v>
      </c>
      <c r="J36" s="160">
        <f>ROUND(((SUM(BF87:BF119))*I36),  2)</f>
        <v>0</v>
      </c>
      <c r="K36" s="40"/>
      <c r="L36" s="148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6" t="s">
        <v>49</v>
      </c>
      <c r="F37" s="160">
        <f>ROUND((SUM(BG87:BG119)),  2)</f>
        <v>0</v>
      </c>
      <c r="G37" s="40"/>
      <c r="H37" s="40"/>
      <c r="I37" s="161">
        <v>0.20999999999999999</v>
      </c>
      <c r="J37" s="160">
        <f>0</f>
        <v>0</v>
      </c>
      <c r="K37" s="40"/>
      <c r="L37" s="148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hidden="1" s="2" customFormat="1" ht="14.4" customHeight="1">
      <c r="A38" s="40"/>
      <c r="B38" s="46"/>
      <c r="C38" s="40"/>
      <c r="D38" s="40"/>
      <c r="E38" s="146" t="s">
        <v>50</v>
      </c>
      <c r="F38" s="160">
        <f>ROUND((SUM(BH87:BH119)),  2)</f>
        <v>0</v>
      </c>
      <c r="G38" s="40"/>
      <c r="H38" s="40"/>
      <c r="I38" s="161">
        <v>0.14999999999999999</v>
      </c>
      <c r="J38" s="160">
        <f>0</f>
        <v>0</v>
      </c>
      <c r="K38" s="40"/>
      <c r="L38" s="148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6" t="s">
        <v>51</v>
      </c>
      <c r="F39" s="160">
        <f>ROUND((SUM(BI87:BI119)),  2)</f>
        <v>0</v>
      </c>
      <c r="G39" s="40"/>
      <c r="H39" s="40"/>
      <c r="I39" s="161">
        <v>0</v>
      </c>
      <c r="J39" s="160">
        <f>0</f>
        <v>0</v>
      </c>
      <c r="K39" s="40"/>
      <c r="L39" s="148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6.96" customHeight="1">
      <c r="A40" s="40"/>
      <c r="B40" s="46"/>
      <c r="C40" s="40"/>
      <c r="D40" s="40"/>
      <c r="E40" s="40"/>
      <c r="F40" s="40"/>
      <c r="G40" s="40"/>
      <c r="H40" s="40"/>
      <c r="I40" s="40"/>
      <c r="J40" s="40"/>
      <c r="K40" s="40"/>
      <c r="L40" s="148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s="2" customFormat="1" ht="25.44" customHeight="1">
      <c r="A41" s="40"/>
      <c r="B41" s="46"/>
      <c r="C41" s="162"/>
      <c r="D41" s="163" t="s">
        <v>52</v>
      </c>
      <c r="E41" s="164"/>
      <c r="F41" s="164"/>
      <c r="G41" s="165" t="s">
        <v>53</v>
      </c>
      <c r="H41" s="166" t="s">
        <v>54</v>
      </c>
      <c r="I41" s="164"/>
      <c r="J41" s="167">
        <f>SUM(J32:J39)</f>
        <v>0</v>
      </c>
      <c r="K41" s="168"/>
      <c r="L41" s="148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14.4" customHeight="1">
      <c r="A42" s="40"/>
      <c r="B42" s="169"/>
      <c r="C42" s="170"/>
      <c r="D42" s="170"/>
      <c r="E42" s="170"/>
      <c r="F42" s="170"/>
      <c r="G42" s="170"/>
      <c r="H42" s="170"/>
      <c r="I42" s="170"/>
      <c r="J42" s="170"/>
      <c r="K42" s="170"/>
      <c r="L42" s="148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6" s="2" customFormat="1" ht="6.96" customHeight="1">
      <c r="A46" s="40"/>
      <c r="B46" s="171"/>
      <c r="C46" s="172"/>
      <c r="D46" s="172"/>
      <c r="E46" s="172"/>
      <c r="F46" s="172"/>
      <c r="G46" s="172"/>
      <c r="H46" s="172"/>
      <c r="I46" s="172"/>
      <c r="J46" s="172"/>
      <c r="K46" s="172"/>
      <c r="L46" s="148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24.96" customHeight="1">
      <c r="A47" s="40"/>
      <c r="B47" s="41"/>
      <c r="C47" s="25" t="s">
        <v>192</v>
      </c>
      <c r="D47" s="42"/>
      <c r="E47" s="42"/>
      <c r="F47" s="42"/>
      <c r="G47" s="42"/>
      <c r="H47" s="42"/>
      <c r="I47" s="42"/>
      <c r="J47" s="42"/>
      <c r="K47" s="42"/>
      <c r="L47" s="148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148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16</v>
      </c>
      <c r="D49" s="42"/>
      <c r="E49" s="42"/>
      <c r="F49" s="42"/>
      <c r="G49" s="42"/>
      <c r="H49" s="42"/>
      <c r="I49" s="42"/>
      <c r="J49" s="42"/>
      <c r="K49" s="42"/>
      <c r="L49" s="148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173" t="str">
        <f>E7</f>
        <v>MVE jez Rajhrad vč. rekonstrukce jezu a rybího přechodu</v>
      </c>
      <c r="F50" s="34"/>
      <c r="G50" s="34"/>
      <c r="H50" s="34"/>
      <c r="I50" s="42"/>
      <c r="J50" s="42"/>
      <c r="K50" s="42"/>
      <c r="L50" s="148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1" customFormat="1" ht="12" customHeight="1">
      <c r="B51" s="23"/>
      <c r="C51" s="34" t="s">
        <v>167</v>
      </c>
      <c r="D51" s="24"/>
      <c r="E51" s="24"/>
      <c r="F51" s="24"/>
      <c r="G51" s="24"/>
      <c r="H51" s="24"/>
      <c r="I51" s="24"/>
      <c r="J51" s="24"/>
      <c r="K51" s="24"/>
      <c r="L51" s="22"/>
    </row>
    <row r="52" s="2" customFormat="1" ht="16.5" customHeight="1">
      <c r="A52" s="40"/>
      <c r="B52" s="41"/>
      <c r="C52" s="42"/>
      <c r="D52" s="42"/>
      <c r="E52" s="173" t="s">
        <v>847</v>
      </c>
      <c r="F52" s="42"/>
      <c r="G52" s="42"/>
      <c r="H52" s="42"/>
      <c r="I52" s="42"/>
      <c r="J52" s="42"/>
      <c r="K52" s="42"/>
      <c r="L52" s="148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12" customHeight="1">
      <c r="A53" s="40"/>
      <c r="B53" s="41"/>
      <c r="C53" s="34" t="s">
        <v>848</v>
      </c>
      <c r="D53" s="42"/>
      <c r="E53" s="42"/>
      <c r="F53" s="42"/>
      <c r="G53" s="42"/>
      <c r="H53" s="42"/>
      <c r="I53" s="42"/>
      <c r="J53" s="42"/>
      <c r="K53" s="42"/>
      <c r="L53" s="148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6.5" customHeight="1">
      <c r="A54" s="40"/>
      <c r="B54" s="41"/>
      <c r="C54" s="42"/>
      <c r="D54" s="42"/>
      <c r="E54" s="71" t="str">
        <f>E11</f>
        <v>PS 25 - Objekt Stará Pila – strojní část</v>
      </c>
      <c r="F54" s="42"/>
      <c r="G54" s="42"/>
      <c r="H54" s="42"/>
      <c r="I54" s="42"/>
      <c r="J54" s="42"/>
      <c r="K54" s="42"/>
      <c r="L54" s="148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6.96" customHeight="1">
      <c r="A55" s="40"/>
      <c r="B55" s="41"/>
      <c r="C55" s="42"/>
      <c r="D55" s="42"/>
      <c r="E55" s="42"/>
      <c r="F55" s="42"/>
      <c r="G55" s="42"/>
      <c r="H55" s="42"/>
      <c r="I55" s="42"/>
      <c r="J55" s="42"/>
      <c r="K55" s="42"/>
      <c r="L55" s="148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2" customHeight="1">
      <c r="A56" s="40"/>
      <c r="B56" s="41"/>
      <c r="C56" s="34" t="s">
        <v>21</v>
      </c>
      <c r="D56" s="42"/>
      <c r="E56" s="42"/>
      <c r="F56" s="29" t="str">
        <f>F14</f>
        <v xml:space="preserve">Svratka, říční km 29,430 – jez </v>
      </c>
      <c r="G56" s="42"/>
      <c r="H56" s="42"/>
      <c r="I56" s="34" t="s">
        <v>23</v>
      </c>
      <c r="J56" s="74" t="str">
        <f>IF(J14="","",J14)</f>
        <v>2. 5. 2023</v>
      </c>
      <c r="K56" s="42"/>
      <c r="L56" s="148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6.96" customHeight="1">
      <c r="A57" s="40"/>
      <c r="B57" s="41"/>
      <c r="C57" s="42"/>
      <c r="D57" s="42"/>
      <c r="E57" s="42"/>
      <c r="F57" s="42"/>
      <c r="G57" s="42"/>
      <c r="H57" s="42"/>
      <c r="I57" s="42"/>
      <c r="J57" s="42"/>
      <c r="K57" s="42"/>
      <c r="L57" s="148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5.15" customHeight="1">
      <c r="A58" s="40"/>
      <c r="B58" s="41"/>
      <c r="C58" s="34" t="s">
        <v>25</v>
      </c>
      <c r="D58" s="42"/>
      <c r="E58" s="42"/>
      <c r="F58" s="29" t="str">
        <f>E17</f>
        <v>Povodí Moravy, státní podnik</v>
      </c>
      <c r="G58" s="42"/>
      <c r="H58" s="42"/>
      <c r="I58" s="34" t="s">
        <v>33</v>
      </c>
      <c r="J58" s="38" t="str">
        <f>E23</f>
        <v>AQUATIS a. s.</v>
      </c>
      <c r="K58" s="42"/>
      <c r="L58" s="148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15.15" customHeight="1">
      <c r="A59" s="40"/>
      <c r="B59" s="41"/>
      <c r="C59" s="34" t="s">
        <v>31</v>
      </c>
      <c r="D59" s="42"/>
      <c r="E59" s="42"/>
      <c r="F59" s="29" t="str">
        <f>IF(E20="","",E20)</f>
        <v>Vyplň údaj</v>
      </c>
      <c r="G59" s="42"/>
      <c r="H59" s="42"/>
      <c r="I59" s="34" t="s">
        <v>38</v>
      </c>
      <c r="J59" s="38" t="str">
        <f>E26</f>
        <v>Bc. Aneta Patková</v>
      </c>
      <c r="K59" s="42"/>
      <c r="L59" s="148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s="2" customFormat="1" ht="10.32" customHeight="1">
      <c r="A60" s="40"/>
      <c r="B60" s="41"/>
      <c r="C60" s="42"/>
      <c r="D60" s="42"/>
      <c r="E60" s="42"/>
      <c r="F60" s="42"/>
      <c r="G60" s="42"/>
      <c r="H60" s="42"/>
      <c r="I60" s="42"/>
      <c r="J60" s="42"/>
      <c r="K60" s="42"/>
      <c r="L60" s="148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s="2" customFormat="1" ht="29.28" customHeight="1">
      <c r="A61" s="40"/>
      <c r="B61" s="41"/>
      <c r="C61" s="174" t="s">
        <v>193</v>
      </c>
      <c r="D61" s="175"/>
      <c r="E61" s="175"/>
      <c r="F61" s="175"/>
      <c r="G61" s="175"/>
      <c r="H61" s="175"/>
      <c r="I61" s="175"/>
      <c r="J61" s="176" t="s">
        <v>194</v>
      </c>
      <c r="K61" s="175"/>
      <c r="L61" s="148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10.32" customHeight="1">
      <c r="A62" s="40"/>
      <c r="B62" s="41"/>
      <c r="C62" s="42"/>
      <c r="D62" s="42"/>
      <c r="E62" s="42"/>
      <c r="F62" s="42"/>
      <c r="G62" s="42"/>
      <c r="H62" s="42"/>
      <c r="I62" s="42"/>
      <c r="J62" s="42"/>
      <c r="K62" s="42"/>
      <c r="L62" s="148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22.8" customHeight="1">
      <c r="A63" s="40"/>
      <c r="B63" s="41"/>
      <c r="C63" s="177" t="s">
        <v>74</v>
      </c>
      <c r="D63" s="42"/>
      <c r="E63" s="42"/>
      <c r="F63" s="42"/>
      <c r="G63" s="42"/>
      <c r="H63" s="42"/>
      <c r="I63" s="42"/>
      <c r="J63" s="104">
        <f>J87</f>
        <v>0</v>
      </c>
      <c r="K63" s="42"/>
      <c r="L63" s="148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  <c r="AU63" s="19" t="s">
        <v>195</v>
      </c>
    </row>
    <row r="64" s="9" customFormat="1" ht="24.96" customHeight="1">
      <c r="A64" s="9"/>
      <c r="B64" s="178"/>
      <c r="C64" s="179"/>
      <c r="D64" s="180" t="s">
        <v>1009</v>
      </c>
      <c r="E64" s="181"/>
      <c r="F64" s="181"/>
      <c r="G64" s="181"/>
      <c r="H64" s="181"/>
      <c r="I64" s="181"/>
      <c r="J64" s="182">
        <f>J88</f>
        <v>0</v>
      </c>
      <c r="K64" s="179"/>
      <c r="L64" s="183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4"/>
      <c r="C65" s="127"/>
      <c r="D65" s="185" t="s">
        <v>1010</v>
      </c>
      <c r="E65" s="186"/>
      <c r="F65" s="186"/>
      <c r="G65" s="186"/>
      <c r="H65" s="186"/>
      <c r="I65" s="186"/>
      <c r="J65" s="187">
        <f>J89</f>
        <v>0</v>
      </c>
      <c r="K65" s="127"/>
      <c r="L65" s="18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2" customFormat="1" ht="21.84" customHeight="1">
      <c r="A66" s="40"/>
      <c r="B66" s="41"/>
      <c r="C66" s="42"/>
      <c r="D66" s="42"/>
      <c r="E66" s="42"/>
      <c r="F66" s="42"/>
      <c r="G66" s="42"/>
      <c r="H66" s="42"/>
      <c r="I66" s="42"/>
      <c r="J66" s="42"/>
      <c r="K66" s="42"/>
      <c r="L66" s="148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</row>
    <row r="67" s="2" customFormat="1" ht="6.96" customHeight="1">
      <c r="A67" s="40"/>
      <c r="B67" s="61"/>
      <c r="C67" s="62"/>
      <c r="D67" s="62"/>
      <c r="E67" s="62"/>
      <c r="F67" s="62"/>
      <c r="G67" s="62"/>
      <c r="H67" s="62"/>
      <c r="I67" s="62"/>
      <c r="J67" s="62"/>
      <c r="K67" s="62"/>
      <c r="L67" s="148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</row>
    <row r="71" s="2" customFormat="1" ht="6.96" customHeight="1">
      <c r="A71" s="40"/>
      <c r="B71" s="63"/>
      <c r="C71" s="64"/>
      <c r="D71" s="64"/>
      <c r="E71" s="64"/>
      <c r="F71" s="64"/>
      <c r="G71" s="64"/>
      <c r="H71" s="64"/>
      <c r="I71" s="64"/>
      <c r="J71" s="64"/>
      <c r="K71" s="64"/>
      <c r="L71" s="148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24.96" customHeight="1">
      <c r="A72" s="40"/>
      <c r="B72" s="41"/>
      <c r="C72" s="25" t="s">
        <v>204</v>
      </c>
      <c r="D72" s="42"/>
      <c r="E72" s="42"/>
      <c r="F72" s="42"/>
      <c r="G72" s="42"/>
      <c r="H72" s="42"/>
      <c r="I72" s="42"/>
      <c r="J72" s="42"/>
      <c r="K72" s="42"/>
      <c r="L72" s="148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6.96" customHeight="1">
      <c r="A73" s="40"/>
      <c r="B73" s="41"/>
      <c r="C73" s="42"/>
      <c r="D73" s="42"/>
      <c r="E73" s="42"/>
      <c r="F73" s="42"/>
      <c r="G73" s="42"/>
      <c r="H73" s="42"/>
      <c r="I73" s="42"/>
      <c r="J73" s="42"/>
      <c r="K73" s="42"/>
      <c r="L73" s="148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12" customHeight="1">
      <c r="A74" s="40"/>
      <c r="B74" s="41"/>
      <c r="C74" s="34" t="s">
        <v>16</v>
      </c>
      <c r="D74" s="42"/>
      <c r="E74" s="42"/>
      <c r="F74" s="42"/>
      <c r="G74" s="42"/>
      <c r="H74" s="42"/>
      <c r="I74" s="42"/>
      <c r="J74" s="42"/>
      <c r="K74" s="42"/>
      <c r="L74" s="148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6.5" customHeight="1">
      <c r="A75" s="40"/>
      <c r="B75" s="41"/>
      <c r="C75" s="42"/>
      <c r="D75" s="42"/>
      <c r="E75" s="173" t="str">
        <f>E7</f>
        <v>MVE jez Rajhrad vč. rekonstrukce jezu a rybího přechodu</v>
      </c>
      <c r="F75" s="34"/>
      <c r="G75" s="34"/>
      <c r="H75" s="34"/>
      <c r="I75" s="42"/>
      <c r="J75" s="42"/>
      <c r="K75" s="42"/>
      <c r="L75" s="148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1" customFormat="1" ht="12" customHeight="1">
      <c r="B76" s="23"/>
      <c r="C76" s="34" t="s">
        <v>167</v>
      </c>
      <c r="D76" s="24"/>
      <c r="E76" s="24"/>
      <c r="F76" s="24"/>
      <c r="G76" s="24"/>
      <c r="H76" s="24"/>
      <c r="I76" s="24"/>
      <c r="J76" s="24"/>
      <c r="K76" s="24"/>
      <c r="L76" s="22"/>
    </row>
    <row r="77" s="2" customFormat="1" ht="16.5" customHeight="1">
      <c r="A77" s="40"/>
      <c r="B77" s="41"/>
      <c r="C77" s="42"/>
      <c r="D77" s="42"/>
      <c r="E77" s="173" t="s">
        <v>847</v>
      </c>
      <c r="F77" s="42"/>
      <c r="G77" s="42"/>
      <c r="H77" s="42"/>
      <c r="I77" s="42"/>
      <c r="J77" s="42"/>
      <c r="K77" s="42"/>
      <c r="L77" s="148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2" customHeight="1">
      <c r="A78" s="40"/>
      <c r="B78" s="41"/>
      <c r="C78" s="34" t="s">
        <v>848</v>
      </c>
      <c r="D78" s="42"/>
      <c r="E78" s="42"/>
      <c r="F78" s="42"/>
      <c r="G78" s="42"/>
      <c r="H78" s="42"/>
      <c r="I78" s="42"/>
      <c r="J78" s="42"/>
      <c r="K78" s="42"/>
      <c r="L78" s="148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6.5" customHeight="1">
      <c r="A79" s="40"/>
      <c r="B79" s="41"/>
      <c r="C79" s="42"/>
      <c r="D79" s="42"/>
      <c r="E79" s="71" t="str">
        <f>E11</f>
        <v>PS 25 - Objekt Stará Pila – strojní část</v>
      </c>
      <c r="F79" s="42"/>
      <c r="G79" s="42"/>
      <c r="H79" s="42"/>
      <c r="I79" s="42"/>
      <c r="J79" s="42"/>
      <c r="K79" s="42"/>
      <c r="L79" s="148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6.96" customHeight="1">
      <c r="A80" s="40"/>
      <c r="B80" s="41"/>
      <c r="C80" s="42"/>
      <c r="D80" s="42"/>
      <c r="E80" s="42"/>
      <c r="F80" s="42"/>
      <c r="G80" s="42"/>
      <c r="H80" s="42"/>
      <c r="I80" s="42"/>
      <c r="J80" s="42"/>
      <c r="K80" s="42"/>
      <c r="L80" s="148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2" customHeight="1">
      <c r="A81" s="40"/>
      <c r="B81" s="41"/>
      <c r="C81" s="34" t="s">
        <v>21</v>
      </c>
      <c r="D81" s="42"/>
      <c r="E81" s="42"/>
      <c r="F81" s="29" t="str">
        <f>F14</f>
        <v xml:space="preserve">Svratka, říční km 29,430 – jez </v>
      </c>
      <c r="G81" s="42"/>
      <c r="H81" s="42"/>
      <c r="I81" s="34" t="s">
        <v>23</v>
      </c>
      <c r="J81" s="74" t="str">
        <f>IF(J14="","",J14)</f>
        <v>2. 5. 2023</v>
      </c>
      <c r="K81" s="42"/>
      <c r="L81" s="148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6.96" customHeight="1">
      <c r="A82" s="40"/>
      <c r="B82" s="41"/>
      <c r="C82" s="42"/>
      <c r="D82" s="42"/>
      <c r="E82" s="42"/>
      <c r="F82" s="42"/>
      <c r="G82" s="42"/>
      <c r="H82" s="42"/>
      <c r="I82" s="42"/>
      <c r="J82" s="42"/>
      <c r="K82" s="42"/>
      <c r="L82" s="148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5.15" customHeight="1">
      <c r="A83" s="40"/>
      <c r="B83" s="41"/>
      <c r="C83" s="34" t="s">
        <v>25</v>
      </c>
      <c r="D83" s="42"/>
      <c r="E83" s="42"/>
      <c r="F83" s="29" t="str">
        <f>E17</f>
        <v>Povodí Moravy, státní podnik</v>
      </c>
      <c r="G83" s="42"/>
      <c r="H83" s="42"/>
      <c r="I83" s="34" t="s">
        <v>33</v>
      </c>
      <c r="J83" s="38" t="str">
        <f>E23</f>
        <v>AQUATIS a. s.</v>
      </c>
      <c r="K83" s="42"/>
      <c r="L83" s="148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5.15" customHeight="1">
      <c r="A84" s="40"/>
      <c r="B84" s="41"/>
      <c r="C84" s="34" t="s">
        <v>31</v>
      </c>
      <c r="D84" s="42"/>
      <c r="E84" s="42"/>
      <c r="F84" s="29" t="str">
        <f>IF(E20="","",E20)</f>
        <v>Vyplň údaj</v>
      </c>
      <c r="G84" s="42"/>
      <c r="H84" s="42"/>
      <c r="I84" s="34" t="s">
        <v>38</v>
      </c>
      <c r="J84" s="38" t="str">
        <f>E26</f>
        <v>Bc. Aneta Patková</v>
      </c>
      <c r="K84" s="42"/>
      <c r="L84" s="148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0.32" customHeight="1">
      <c r="A85" s="40"/>
      <c r="B85" s="41"/>
      <c r="C85" s="42"/>
      <c r="D85" s="42"/>
      <c r="E85" s="42"/>
      <c r="F85" s="42"/>
      <c r="G85" s="42"/>
      <c r="H85" s="42"/>
      <c r="I85" s="42"/>
      <c r="J85" s="42"/>
      <c r="K85" s="42"/>
      <c r="L85" s="148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11" customFormat="1" ht="29.28" customHeight="1">
      <c r="A86" s="189"/>
      <c r="B86" s="190"/>
      <c r="C86" s="191" t="s">
        <v>205</v>
      </c>
      <c r="D86" s="192" t="s">
        <v>61</v>
      </c>
      <c r="E86" s="192" t="s">
        <v>57</v>
      </c>
      <c r="F86" s="192" t="s">
        <v>58</v>
      </c>
      <c r="G86" s="192" t="s">
        <v>206</v>
      </c>
      <c r="H86" s="192" t="s">
        <v>207</v>
      </c>
      <c r="I86" s="192" t="s">
        <v>208</v>
      </c>
      <c r="J86" s="192" t="s">
        <v>194</v>
      </c>
      <c r="K86" s="193" t="s">
        <v>209</v>
      </c>
      <c r="L86" s="194"/>
      <c r="M86" s="94" t="s">
        <v>19</v>
      </c>
      <c r="N86" s="95" t="s">
        <v>46</v>
      </c>
      <c r="O86" s="95" t="s">
        <v>210</v>
      </c>
      <c r="P86" s="95" t="s">
        <v>211</v>
      </c>
      <c r="Q86" s="95" t="s">
        <v>212</v>
      </c>
      <c r="R86" s="95" t="s">
        <v>213</v>
      </c>
      <c r="S86" s="95" t="s">
        <v>214</v>
      </c>
      <c r="T86" s="96" t="s">
        <v>215</v>
      </c>
      <c r="U86" s="189"/>
      <c r="V86" s="189"/>
      <c r="W86" s="189"/>
      <c r="X86" s="189"/>
      <c r="Y86" s="189"/>
      <c r="Z86" s="189"/>
      <c r="AA86" s="189"/>
      <c r="AB86" s="189"/>
      <c r="AC86" s="189"/>
      <c r="AD86" s="189"/>
      <c r="AE86" s="189"/>
    </row>
    <row r="87" s="2" customFormat="1" ht="22.8" customHeight="1">
      <c r="A87" s="40"/>
      <c r="B87" s="41"/>
      <c r="C87" s="101" t="s">
        <v>216</v>
      </c>
      <c r="D87" s="42"/>
      <c r="E87" s="42"/>
      <c r="F87" s="42"/>
      <c r="G87" s="42"/>
      <c r="H87" s="42"/>
      <c r="I87" s="42"/>
      <c r="J87" s="195">
        <f>BK87</f>
        <v>0</v>
      </c>
      <c r="K87" s="42"/>
      <c r="L87" s="46"/>
      <c r="M87" s="97"/>
      <c r="N87" s="196"/>
      <c r="O87" s="98"/>
      <c r="P87" s="197">
        <f>P88</f>
        <v>0</v>
      </c>
      <c r="Q87" s="98"/>
      <c r="R87" s="197">
        <f>R88</f>
        <v>0</v>
      </c>
      <c r="S87" s="98"/>
      <c r="T87" s="198">
        <f>T88</f>
        <v>0</v>
      </c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T87" s="19" t="s">
        <v>75</v>
      </c>
      <c r="AU87" s="19" t="s">
        <v>195</v>
      </c>
      <c r="BK87" s="199">
        <f>BK88</f>
        <v>0</v>
      </c>
    </row>
    <row r="88" s="12" customFormat="1" ht="25.92" customHeight="1">
      <c r="A88" s="12"/>
      <c r="B88" s="200"/>
      <c r="C88" s="201"/>
      <c r="D88" s="202" t="s">
        <v>75</v>
      </c>
      <c r="E88" s="203" t="s">
        <v>1011</v>
      </c>
      <c r="F88" s="203" t="s">
        <v>904</v>
      </c>
      <c r="G88" s="201"/>
      <c r="H88" s="201"/>
      <c r="I88" s="204"/>
      <c r="J88" s="205">
        <f>BK88</f>
        <v>0</v>
      </c>
      <c r="K88" s="201"/>
      <c r="L88" s="206"/>
      <c r="M88" s="207"/>
      <c r="N88" s="208"/>
      <c r="O88" s="208"/>
      <c r="P88" s="209">
        <f>P89</f>
        <v>0</v>
      </c>
      <c r="Q88" s="208"/>
      <c r="R88" s="209">
        <f>R89</f>
        <v>0</v>
      </c>
      <c r="S88" s="208"/>
      <c r="T88" s="210">
        <f>T89</f>
        <v>0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11" t="s">
        <v>225</v>
      </c>
      <c r="AT88" s="212" t="s">
        <v>75</v>
      </c>
      <c r="AU88" s="212" t="s">
        <v>76</v>
      </c>
      <c r="AY88" s="211" t="s">
        <v>219</v>
      </c>
      <c r="BK88" s="213">
        <f>BK89</f>
        <v>0</v>
      </c>
    </row>
    <row r="89" s="12" customFormat="1" ht="22.8" customHeight="1">
      <c r="A89" s="12"/>
      <c r="B89" s="200"/>
      <c r="C89" s="201"/>
      <c r="D89" s="202" t="s">
        <v>75</v>
      </c>
      <c r="E89" s="214" t="s">
        <v>444</v>
      </c>
      <c r="F89" s="214" t="s">
        <v>1012</v>
      </c>
      <c r="G89" s="201"/>
      <c r="H89" s="201"/>
      <c r="I89" s="204"/>
      <c r="J89" s="215">
        <f>BK89</f>
        <v>0</v>
      </c>
      <c r="K89" s="201"/>
      <c r="L89" s="206"/>
      <c r="M89" s="207"/>
      <c r="N89" s="208"/>
      <c r="O89" s="208"/>
      <c r="P89" s="209">
        <f>SUM(P90:P119)</f>
        <v>0</v>
      </c>
      <c r="Q89" s="208"/>
      <c r="R89" s="209">
        <f>SUM(R90:R119)</f>
        <v>0</v>
      </c>
      <c r="S89" s="208"/>
      <c r="T89" s="210">
        <f>SUM(T90:T119)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11" t="s">
        <v>225</v>
      </c>
      <c r="AT89" s="212" t="s">
        <v>75</v>
      </c>
      <c r="AU89" s="212" t="s">
        <v>84</v>
      </c>
      <c r="AY89" s="211" t="s">
        <v>219</v>
      </c>
      <c r="BK89" s="213">
        <f>SUM(BK90:BK119)</f>
        <v>0</v>
      </c>
    </row>
    <row r="90" s="2" customFormat="1" ht="16.5" customHeight="1">
      <c r="A90" s="40"/>
      <c r="B90" s="41"/>
      <c r="C90" s="216" t="s">
        <v>84</v>
      </c>
      <c r="D90" s="216" t="s">
        <v>221</v>
      </c>
      <c r="E90" s="217" t="s">
        <v>1013</v>
      </c>
      <c r="F90" s="218" t="s">
        <v>1014</v>
      </c>
      <c r="G90" s="219" t="s">
        <v>162</v>
      </c>
      <c r="H90" s="220">
        <v>90</v>
      </c>
      <c r="I90" s="221"/>
      <c r="J90" s="222">
        <f>ROUND(I90*H90,2)</f>
        <v>0</v>
      </c>
      <c r="K90" s="218" t="s">
        <v>19</v>
      </c>
      <c r="L90" s="46"/>
      <c r="M90" s="223" t="s">
        <v>19</v>
      </c>
      <c r="N90" s="224" t="s">
        <v>47</v>
      </c>
      <c r="O90" s="86"/>
      <c r="P90" s="225">
        <f>O90*H90</f>
        <v>0</v>
      </c>
      <c r="Q90" s="225">
        <v>0</v>
      </c>
      <c r="R90" s="225">
        <f>Q90*H90</f>
        <v>0</v>
      </c>
      <c r="S90" s="225">
        <v>0</v>
      </c>
      <c r="T90" s="226">
        <f>S90*H90</f>
        <v>0</v>
      </c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R90" s="227" t="s">
        <v>919</v>
      </c>
      <c r="AT90" s="227" t="s">
        <v>221</v>
      </c>
      <c r="AU90" s="227" t="s">
        <v>86</v>
      </c>
      <c r="AY90" s="19" t="s">
        <v>219</v>
      </c>
      <c r="BE90" s="228">
        <f>IF(N90="základní",J90,0)</f>
        <v>0</v>
      </c>
      <c r="BF90" s="228">
        <f>IF(N90="snížená",J90,0)</f>
        <v>0</v>
      </c>
      <c r="BG90" s="228">
        <f>IF(N90="zákl. přenesená",J90,0)</f>
        <v>0</v>
      </c>
      <c r="BH90" s="228">
        <f>IF(N90="sníž. přenesená",J90,0)</f>
        <v>0</v>
      </c>
      <c r="BI90" s="228">
        <f>IF(N90="nulová",J90,0)</f>
        <v>0</v>
      </c>
      <c r="BJ90" s="19" t="s">
        <v>84</v>
      </c>
      <c r="BK90" s="228">
        <f>ROUND(I90*H90,2)</f>
        <v>0</v>
      </c>
      <c r="BL90" s="19" t="s">
        <v>919</v>
      </c>
      <c r="BM90" s="227" t="s">
        <v>1015</v>
      </c>
    </row>
    <row r="91" s="2" customFormat="1">
      <c r="A91" s="40"/>
      <c r="B91" s="41"/>
      <c r="C91" s="42"/>
      <c r="D91" s="229" t="s">
        <v>227</v>
      </c>
      <c r="E91" s="42"/>
      <c r="F91" s="230" t="s">
        <v>1014</v>
      </c>
      <c r="G91" s="42"/>
      <c r="H91" s="42"/>
      <c r="I91" s="231"/>
      <c r="J91" s="42"/>
      <c r="K91" s="42"/>
      <c r="L91" s="46"/>
      <c r="M91" s="232"/>
      <c r="N91" s="233"/>
      <c r="O91" s="86"/>
      <c r="P91" s="86"/>
      <c r="Q91" s="86"/>
      <c r="R91" s="86"/>
      <c r="S91" s="86"/>
      <c r="T91" s="87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T91" s="19" t="s">
        <v>227</v>
      </c>
      <c r="AU91" s="19" t="s">
        <v>86</v>
      </c>
    </row>
    <row r="92" s="2" customFormat="1" ht="16.5" customHeight="1">
      <c r="A92" s="40"/>
      <c r="B92" s="41"/>
      <c r="C92" s="216" t="s">
        <v>86</v>
      </c>
      <c r="D92" s="216" t="s">
        <v>221</v>
      </c>
      <c r="E92" s="217" t="s">
        <v>1016</v>
      </c>
      <c r="F92" s="218" t="s">
        <v>1017</v>
      </c>
      <c r="G92" s="219" t="s">
        <v>162</v>
      </c>
      <c r="H92" s="220">
        <v>260</v>
      </c>
      <c r="I92" s="221"/>
      <c r="J92" s="222">
        <f>ROUND(I92*H92,2)</f>
        <v>0</v>
      </c>
      <c r="K92" s="218" t="s">
        <v>19</v>
      </c>
      <c r="L92" s="46"/>
      <c r="M92" s="223" t="s">
        <v>19</v>
      </c>
      <c r="N92" s="224" t="s">
        <v>47</v>
      </c>
      <c r="O92" s="86"/>
      <c r="P92" s="225">
        <f>O92*H92</f>
        <v>0</v>
      </c>
      <c r="Q92" s="225">
        <v>0</v>
      </c>
      <c r="R92" s="225">
        <f>Q92*H92</f>
        <v>0</v>
      </c>
      <c r="S92" s="225">
        <v>0</v>
      </c>
      <c r="T92" s="226">
        <f>S92*H92</f>
        <v>0</v>
      </c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R92" s="227" t="s">
        <v>919</v>
      </c>
      <c r="AT92" s="227" t="s">
        <v>221</v>
      </c>
      <c r="AU92" s="227" t="s">
        <v>86</v>
      </c>
      <c r="AY92" s="19" t="s">
        <v>219</v>
      </c>
      <c r="BE92" s="228">
        <f>IF(N92="základní",J92,0)</f>
        <v>0</v>
      </c>
      <c r="BF92" s="228">
        <f>IF(N92="snížená",J92,0)</f>
        <v>0</v>
      </c>
      <c r="BG92" s="228">
        <f>IF(N92="zákl. přenesená",J92,0)</f>
        <v>0</v>
      </c>
      <c r="BH92" s="228">
        <f>IF(N92="sníž. přenesená",J92,0)</f>
        <v>0</v>
      </c>
      <c r="BI92" s="228">
        <f>IF(N92="nulová",J92,0)</f>
        <v>0</v>
      </c>
      <c r="BJ92" s="19" t="s">
        <v>84</v>
      </c>
      <c r="BK92" s="228">
        <f>ROUND(I92*H92,2)</f>
        <v>0</v>
      </c>
      <c r="BL92" s="19" t="s">
        <v>919</v>
      </c>
      <c r="BM92" s="227" t="s">
        <v>1018</v>
      </c>
    </row>
    <row r="93" s="2" customFormat="1">
      <c r="A93" s="40"/>
      <c r="B93" s="41"/>
      <c r="C93" s="42"/>
      <c r="D93" s="229" t="s">
        <v>227</v>
      </c>
      <c r="E93" s="42"/>
      <c r="F93" s="230" t="s">
        <v>1017</v>
      </c>
      <c r="G93" s="42"/>
      <c r="H93" s="42"/>
      <c r="I93" s="231"/>
      <c r="J93" s="42"/>
      <c r="K93" s="42"/>
      <c r="L93" s="46"/>
      <c r="M93" s="232"/>
      <c r="N93" s="233"/>
      <c r="O93" s="86"/>
      <c r="P93" s="86"/>
      <c r="Q93" s="86"/>
      <c r="R93" s="86"/>
      <c r="S93" s="86"/>
      <c r="T93" s="87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T93" s="19" t="s">
        <v>227</v>
      </c>
      <c r="AU93" s="19" t="s">
        <v>86</v>
      </c>
    </row>
    <row r="94" s="2" customFormat="1" ht="16.5" customHeight="1">
      <c r="A94" s="40"/>
      <c r="B94" s="41"/>
      <c r="C94" s="216" t="s">
        <v>111</v>
      </c>
      <c r="D94" s="216" t="s">
        <v>221</v>
      </c>
      <c r="E94" s="217" t="s">
        <v>1019</v>
      </c>
      <c r="F94" s="218" t="s">
        <v>1020</v>
      </c>
      <c r="G94" s="219" t="s">
        <v>162</v>
      </c>
      <c r="H94" s="220">
        <v>45</v>
      </c>
      <c r="I94" s="221"/>
      <c r="J94" s="222">
        <f>ROUND(I94*H94,2)</f>
        <v>0</v>
      </c>
      <c r="K94" s="218" t="s">
        <v>19</v>
      </c>
      <c r="L94" s="46"/>
      <c r="M94" s="223" t="s">
        <v>19</v>
      </c>
      <c r="N94" s="224" t="s">
        <v>47</v>
      </c>
      <c r="O94" s="86"/>
      <c r="P94" s="225">
        <f>O94*H94</f>
        <v>0</v>
      </c>
      <c r="Q94" s="225">
        <v>0</v>
      </c>
      <c r="R94" s="225">
        <f>Q94*H94</f>
        <v>0</v>
      </c>
      <c r="S94" s="225">
        <v>0</v>
      </c>
      <c r="T94" s="226">
        <f>S94*H94</f>
        <v>0</v>
      </c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R94" s="227" t="s">
        <v>919</v>
      </c>
      <c r="AT94" s="227" t="s">
        <v>221</v>
      </c>
      <c r="AU94" s="227" t="s">
        <v>86</v>
      </c>
      <c r="AY94" s="19" t="s">
        <v>219</v>
      </c>
      <c r="BE94" s="228">
        <f>IF(N94="základní",J94,0)</f>
        <v>0</v>
      </c>
      <c r="BF94" s="228">
        <f>IF(N94="snížená",J94,0)</f>
        <v>0</v>
      </c>
      <c r="BG94" s="228">
        <f>IF(N94="zákl. přenesená",J94,0)</f>
        <v>0</v>
      </c>
      <c r="BH94" s="228">
        <f>IF(N94="sníž. přenesená",J94,0)</f>
        <v>0</v>
      </c>
      <c r="BI94" s="228">
        <f>IF(N94="nulová",J94,0)</f>
        <v>0</v>
      </c>
      <c r="BJ94" s="19" t="s">
        <v>84</v>
      </c>
      <c r="BK94" s="228">
        <f>ROUND(I94*H94,2)</f>
        <v>0</v>
      </c>
      <c r="BL94" s="19" t="s">
        <v>919</v>
      </c>
      <c r="BM94" s="227" t="s">
        <v>1021</v>
      </c>
    </row>
    <row r="95" s="2" customFormat="1">
      <c r="A95" s="40"/>
      <c r="B95" s="41"/>
      <c r="C95" s="42"/>
      <c r="D95" s="229" t="s">
        <v>227</v>
      </c>
      <c r="E95" s="42"/>
      <c r="F95" s="230" t="s">
        <v>1020</v>
      </c>
      <c r="G95" s="42"/>
      <c r="H95" s="42"/>
      <c r="I95" s="231"/>
      <c r="J95" s="42"/>
      <c r="K95" s="42"/>
      <c r="L95" s="46"/>
      <c r="M95" s="232"/>
      <c r="N95" s="233"/>
      <c r="O95" s="86"/>
      <c r="P95" s="86"/>
      <c r="Q95" s="86"/>
      <c r="R95" s="86"/>
      <c r="S95" s="86"/>
      <c r="T95" s="87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T95" s="19" t="s">
        <v>227</v>
      </c>
      <c r="AU95" s="19" t="s">
        <v>86</v>
      </c>
    </row>
    <row r="96" s="2" customFormat="1" ht="16.5" customHeight="1">
      <c r="A96" s="40"/>
      <c r="B96" s="41"/>
      <c r="C96" s="216" t="s">
        <v>225</v>
      </c>
      <c r="D96" s="216" t="s">
        <v>221</v>
      </c>
      <c r="E96" s="217" t="s">
        <v>1022</v>
      </c>
      <c r="F96" s="218" t="s">
        <v>1023</v>
      </c>
      <c r="G96" s="219" t="s">
        <v>162</v>
      </c>
      <c r="H96" s="220">
        <v>180</v>
      </c>
      <c r="I96" s="221"/>
      <c r="J96" s="222">
        <f>ROUND(I96*H96,2)</f>
        <v>0</v>
      </c>
      <c r="K96" s="218" t="s">
        <v>19</v>
      </c>
      <c r="L96" s="46"/>
      <c r="M96" s="223" t="s">
        <v>19</v>
      </c>
      <c r="N96" s="224" t="s">
        <v>47</v>
      </c>
      <c r="O96" s="86"/>
      <c r="P96" s="225">
        <f>O96*H96</f>
        <v>0</v>
      </c>
      <c r="Q96" s="225">
        <v>0</v>
      </c>
      <c r="R96" s="225">
        <f>Q96*H96</f>
        <v>0</v>
      </c>
      <c r="S96" s="225">
        <v>0</v>
      </c>
      <c r="T96" s="226">
        <f>S96*H96</f>
        <v>0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R96" s="227" t="s">
        <v>919</v>
      </c>
      <c r="AT96" s="227" t="s">
        <v>221</v>
      </c>
      <c r="AU96" s="227" t="s">
        <v>86</v>
      </c>
      <c r="AY96" s="19" t="s">
        <v>219</v>
      </c>
      <c r="BE96" s="228">
        <f>IF(N96="základní",J96,0)</f>
        <v>0</v>
      </c>
      <c r="BF96" s="228">
        <f>IF(N96="snížená",J96,0)</f>
        <v>0</v>
      </c>
      <c r="BG96" s="228">
        <f>IF(N96="zákl. přenesená",J96,0)</f>
        <v>0</v>
      </c>
      <c r="BH96" s="228">
        <f>IF(N96="sníž. přenesená",J96,0)</f>
        <v>0</v>
      </c>
      <c r="BI96" s="228">
        <f>IF(N96="nulová",J96,0)</f>
        <v>0</v>
      </c>
      <c r="BJ96" s="19" t="s">
        <v>84</v>
      </c>
      <c r="BK96" s="228">
        <f>ROUND(I96*H96,2)</f>
        <v>0</v>
      </c>
      <c r="BL96" s="19" t="s">
        <v>919</v>
      </c>
      <c r="BM96" s="227" t="s">
        <v>1024</v>
      </c>
    </row>
    <row r="97" s="2" customFormat="1">
      <c r="A97" s="40"/>
      <c r="B97" s="41"/>
      <c r="C97" s="42"/>
      <c r="D97" s="229" t="s">
        <v>227</v>
      </c>
      <c r="E97" s="42"/>
      <c r="F97" s="230" t="s">
        <v>1023</v>
      </c>
      <c r="G97" s="42"/>
      <c r="H97" s="42"/>
      <c r="I97" s="231"/>
      <c r="J97" s="42"/>
      <c r="K97" s="42"/>
      <c r="L97" s="46"/>
      <c r="M97" s="232"/>
      <c r="N97" s="233"/>
      <c r="O97" s="86"/>
      <c r="P97" s="86"/>
      <c r="Q97" s="86"/>
      <c r="R97" s="86"/>
      <c r="S97" s="86"/>
      <c r="T97" s="87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T97" s="19" t="s">
        <v>227</v>
      </c>
      <c r="AU97" s="19" t="s">
        <v>86</v>
      </c>
    </row>
    <row r="98" s="2" customFormat="1" ht="16.5" customHeight="1">
      <c r="A98" s="40"/>
      <c r="B98" s="41"/>
      <c r="C98" s="216" t="s">
        <v>254</v>
      </c>
      <c r="D98" s="216" t="s">
        <v>221</v>
      </c>
      <c r="E98" s="217" t="s">
        <v>1025</v>
      </c>
      <c r="F98" s="218" t="s">
        <v>1026</v>
      </c>
      <c r="G98" s="219" t="s">
        <v>162</v>
      </c>
      <c r="H98" s="220">
        <v>310</v>
      </c>
      <c r="I98" s="221"/>
      <c r="J98" s="222">
        <f>ROUND(I98*H98,2)</f>
        <v>0</v>
      </c>
      <c r="K98" s="218" t="s">
        <v>19</v>
      </c>
      <c r="L98" s="46"/>
      <c r="M98" s="223" t="s">
        <v>19</v>
      </c>
      <c r="N98" s="224" t="s">
        <v>47</v>
      </c>
      <c r="O98" s="86"/>
      <c r="P98" s="225">
        <f>O98*H98</f>
        <v>0</v>
      </c>
      <c r="Q98" s="225">
        <v>0</v>
      </c>
      <c r="R98" s="225">
        <f>Q98*H98</f>
        <v>0</v>
      </c>
      <c r="S98" s="225">
        <v>0</v>
      </c>
      <c r="T98" s="226">
        <f>S98*H98</f>
        <v>0</v>
      </c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R98" s="227" t="s">
        <v>919</v>
      </c>
      <c r="AT98" s="227" t="s">
        <v>221</v>
      </c>
      <c r="AU98" s="227" t="s">
        <v>86</v>
      </c>
      <c r="AY98" s="19" t="s">
        <v>219</v>
      </c>
      <c r="BE98" s="228">
        <f>IF(N98="základní",J98,0)</f>
        <v>0</v>
      </c>
      <c r="BF98" s="228">
        <f>IF(N98="snížená",J98,0)</f>
        <v>0</v>
      </c>
      <c r="BG98" s="228">
        <f>IF(N98="zákl. přenesená",J98,0)</f>
        <v>0</v>
      </c>
      <c r="BH98" s="228">
        <f>IF(N98="sníž. přenesená",J98,0)</f>
        <v>0</v>
      </c>
      <c r="BI98" s="228">
        <f>IF(N98="nulová",J98,0)</f>
        <v>0</v>
      </c>
      <c r="BJ98" s="19" t="s">
        <v>84</v>
      </c>
      <c r="BK98" s="228">
        <f>ROUND(I98*H98,2)</f>
        <v>0</v>
      </c>
      <c r="BL98" s="19" t="s">
        <v>919</v>
      </c>
      <c r="BM98" s="227" t="s">
        <v>1027</v>
      </c>
    </row>
    <row r="99" s="2" customFormat="1">
      <c r="A99" s="40"/>
      <c r="B99" s="41"/>
      <c r="C99" s="42"/>
      <c r="D99" s="229" t="s">
        <v>227</v>
      </c>
      <c r="E99" s="42"/>
      <c r="F99" s="230" t="s">
        <v>1026</v>
      </c>
      <c r="G99" s="42"/>
      <c r="H99" s="42"/>
      <c r="I99" s="231"/>
      <c r="J99" s="42"/>
      <c r="K99" s="42"/>
      <c r="L99" s="46"/>
      <c r="M99" s="232"/>
      <c r="N99" s="233"/>
      <c r="O99" s="86"/>
      <c r="P99" s="86"/>
      <c r="Q99" s="86"/>
      <c r="R99" s="86"/>
      <c r="S99" s="86"/>
      <c r="T99" s="87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T99" s="19" t="s">
        <v>227</v>
      </c>
      <c r="AU99" s="19" t="s">
        <v>86</v>
      </c>
    </row>
    <row r="100" s="2" customFormat="1" ht="16.5" customHeight="1">
      <c r="A100" s="40"/>
      <c r="B100" s="41"/>
      <c r="C100" s="216" t="s">
        <v>261</v>
      </c>
      <c r="D100" s="216" t="s">
        <v>221</v>
      </c>
      <c r="E100" s="217" t="s">
        <v>1028</v>
      </c>
      <c r="F100" s="218" t="s">
        <v>1029</v>
      </c>
      <c r="G100" s="219" t="s">
        <v>162</v>
      </c>
      <c r="H100" s="220">
        <v>13</v>
      </c>
      <c r="I100" s="221"/>
      <c r="J100" s="222">
        <f>ROUND(I100*H100,2)</f>
        <v>0</v>
      </c>
      <c r="K100" s="218" t="s">
        <v>19</v>
      </c>
      <c r="L100" s="46"/>
      <c r="M100" s="223" t="s">
        <v>19</v>
      </c>
      <c r="N100" s="224" t="s">
        <v>47</v>
      </c>
      <c r="O100" s="86"/>
      <c r="P100" s="225">
        <f>O100*H100</f>
        <v>0</v>
      </c>
      <c r="Q100" s="225">
        <v>0</v>
      </c>
      <c r="R100" s="225">
        <f>Q100*H100</f>
        <v>0</v>
      </c>
      <c r="S100" s="225">
        <v>0</v>
      </c>
      <c r="T100" s="226">
        <f>S100*H100</f>
        <v>0</v>
      </c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R100" s="227" t="s">
        <v>919</v>
      </c>
      <c r="AT100" s="227" t="s">
        <v>221</v>
      </c>
      <c r="AU100" s="227" t="s">
        <v>86</v>
      </c>
      <c r="AY100" s="19" t="s">
        <v>219</v>
      </c>
      <c r="BE100" s="228">
        <f>IF(N100="základní",J100,0)</f>
        <v>0</v>
      </c>
      <c r="BF100" s="228">
        <f>IF(N100="snížená",J100,0)</f>
        <v>0</v>
      </c>
      <c r="BG100" s="228">
        <f>IF(N100="zákl. přenesená",J100,0)</f>
        <v>0</v>
      </c>
      <c r="BH100" s="228">
        <f>IF(N100="sníž. přenesená",J100,0)</f>
        <v>0</v>
      </c>
      <c r="BI100" s="228">
        <f>IF(N100="nulová",J100,0)</f>
        <v>0</v>
      </c>
      <c r="BJ100" s="19" t="s">
        <v>84</v>
      </c>
      <c r="BK100" s="228">
        <f>ROUND(I100*H100,2)</f>
        <v>0</v>
      </c>
      <c r="BL100" s="19" t="s">
        <v>919</v>
      </c>
      <c r="BM100" s="227" t="s">
        <v>1030</v>
      </c>
    </row>
    <row r="101" s="2" customFormat="1">
      <c r="A101" s="40"/>
      <c r="B101" s="41"/>
      <c r="C101" s="42"/>
      <c r="D101" s="229" t="s">
        <v>227</v>
      </c>
      <c r="E101" s="42"/>
      <c r="F101" s="230" t="s">
        <v>1029</v>
      </c>
      <c r="G101" s="42"/>
      <c r="H101" s="42"/>
      <c r="I101" s="231"/>
      <c r="J101" s="42"/>
      <c r="K101" s="42"/>
      <c r="L101" s="46"/>
      <c r="M101" s="232"/>
      <c r="N101" s="233"/>
      <c r="O101" s="86"/>
      <c r="P101" s="86"/>
      <c r="Q101" s="86"/>
      <c r="R101" s="86"/>
      <c r="S101" s="86"/>
      <c r="T101" s="87"/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T101" s="19" t="s">
        <v>227</v>
      </c>
      <c r="AU101" s="19" t="s">
        <v>86</v>
      </c>
    </row>
    <row r="102" s="2" customFormat="1" ht="16.5" customHeight="1">
      <c r="A102" s="40"/>
      <c r="B102" s="41"/>
      <c r="C102" s="216" t="s">
        <v>269</v>
      </c>
      <c r="D102" s="216" t="s">
        <v>221</v>
      </c>
      <c r="E102" s="217" t="s">
        <v>1031</v>
      </c>
      <c r="F102" s="218" t="s">
        <v>1032</v>
      </c>
      <c r="G102" s="219" t="s">
        <v>162</v>
      </c>
      <c r="H102" s="220">
        <v>315</v>
      </c>
      <c r="I102" s="221"/>
      <c r="J102" s="222">
        <f>ROUND(I102*H102,2)</f>
        <v>0</v>
      </c>
      <c r="K102" s="218" t="s">
        <v>19</v>
      </c>
      <c r="L102" s="46"/>
      <c r="M102" s="223" t="s">
        <v>19</v>
      </c>
      <c r="N102" s="224" t="s">
        <v>47</v>
      </c>
      <c r="O102" s="86"/>
      <c r="P102" s="225">
        <f>O102*H102</f>
        <v>0</v>
      </c>
      <c r="Q102" s="225">
        <v>0</v>
      </c>
      <c r="R102" s="225">
        <f>Q102*H102</f>
        <v>0</v>
      </c>
      <c r="S102" s="225">
        <v>0</v>
      </c>
      <c r="T102" s="226">
        <f>S102*H102</f>
        <v>0</v>
      </c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R102" s="227" t="s">
        <v>919</v>
      </c>
      <c r="AT102" s="227" t="s">
        <v>221</v>
      </c>
      <c r="AU102" s="227" t="s">
        <v>86</v>
      </c>
      <c r="AY102" s="19" t="s">
        <v>219</v>
      </c>
      <c r="BE102" s="228">
        <f>IF(N102="základní",J102,0)</f>
        <v>0</v>
      </c>
      <c r="BF102" s="228">
        <f>IF(N102="snížená",J102,0)</f>
        <v>0</v>
      </c>
      <c r="BG102" s="228">
        <f>IF(N102="zákl. přenesená",J102,0)</f>
        <v>0</v>
      </c>
      <c r="BH102" s="228">
        <f>IF(N102="sníž. přenesená",J102,0)</f>
        <v>0</v>
      </c>
      <c r="BI102" s="228">
        <f>IF(N102="nulová",J102,0)</f>
        <v>0</v>
      </c>
      <c r="BJ102" s="19" t="s">
        <v>84</v>
      </c>
      <c r="BK102" s="228">
        <f>ROUND(I102*H102,2)</f>
        <v>0</v>
      </c>
      <c r="BL102" s="19" t="s">
        <v>919</v>
      </c>
      <c r="BM102" s="227" t="s">
        <v>1033</v>
      </c>
    </row>
    <row r="103" s="2" customFormat="1">
      <c r="A103" s="40"/>
      <c r="B103" s="41"/>
      <c r="C103" s="42"/>
      <c r="D103" s="229" t="s">
        <v>227</v>
      </c>
      <c r="E103" s="42"/>
      <c r="F103" s="230" t="s">
        <v>1032</v>
      </c>
      <c r="G103" s="42"/>
      <c r="H103" s="42"/>
      <c r="I103" s="231"/>
      <c r="J103" s="42"/>
      <c r="K103" s="42"/>
      <c r="L103" s="46"/>
      <c r="M103" s="232"/>
      <c r="N103" s="233"/>
      <c r="O103" s="86"/>
      <c r="P103" s="86"/>
      <c r="Q103" s="86"/>
      <c r="R103" s="86"/>
      <c r="S103" s="86"/>
      <c r="T103" s="87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T103" s="19" t="s">
        <v>227</v>
      </c>
      <c r="AU103" s="19" t="s">
        <v>86</v>
      </c>
    </row>
    <row r="104" s="2" customFormat="1" ht="16.5" customHeight="1">
      <c r="A104" s="40"/>
      <c r="B104" s="41"/>
      <c r="C104" s="216" t="s">
        <v>300</v>
      </c>
      <c r="D104" s="216" t="s">
        <v>221</v>
      </c>
      <c r="E104" s="217" t="s">
        <v>1034</v>
      </c>
      <c r="F104" s="218" t="s">
        <v>1035</v>
      </c>
      <c r="G104" s="219" t="s">
        <v>162</v>
      </c>
      <c r="H104" s="220">
        <v>350</v>
      </c>
      <c r="I104" s="221"/>
      <c r="J104" s="222">
        <f>ROUND(I104*H104,2)</f>
        <v>0</v>
      </c>
      <c r="K104" s="218" t="s">
        <v>19</v>
      </c>
      <c r="L104" s="46"/>
      <c r="M104" s="223" t="s">
        <v>19</v>
      </c>
      <c r="N104" s="224" t="s">
        <v>47</v>
      </c>
      <c r="O104" s="86"/>
      <c r="P104" s="225">
        <f>O104*H104</f>
        <v>0</v>
      </c>
      <c r="Q104" s="225">
        <v>0</v>
      </c>
      <c r="R104" s="225">
        <f>Q104*H104</f>
        <v>0</v>
      </c>
      <c r="S104" s="225">
        <v>0</v>
      </c>
      <c r="T104" s="226">
        <f>S104*H104</f>
        <v>0</v>
      </c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R104" s="227" t="s">
        <v>919</v>
      </c>
      <c r="AT104" s="227" t="s">
        <v>221</v>
      </c>
      <c r="AU104" s="227" t="s">
        <v>86</v>
      </c>
      <c r="AY104" s="19" t="s">
        <v>219</v>
      </c>
      <c r="BE104" s="228">
        <f>IF(N104="základní",J104,0)</f>
        <v>0</v>
      </c>
      <c r="BF104" s="228">
        <f>IF(N104="snížená",J104,0)</f>
        <v>0</v>
      </c>
      <c r="BG104" s="228">
        <f>IF(N104="zákl. přenesená",J104,0)</f>
        <v>0</v>
      </c>
      <c r="BH104" s="228">
        <f>IF(N104="sníž. přenesená",J104,0)</f>
        <v>0</v>
      </c>
      <c r="BI104" s="228">
        <f>IF(N104="nulová",J104,0)</f>
        <v>0</v>
      </c>
      <c r="BJ104" s="19" t="s">
        <v>84</v>
      </c>
      <c r="BK104" s="228">
        <f>ROUND(I104*H104,2)</f>
        <v>0</v>
      </c>
      <c r="BL104" s="19" t="s">
        <v>919</v>
      </c>
      <c r="BM104" s="227" t="s">
        <v>1036</v>
      </c>
    </row>
    <row r="105" s="2" customFormat="1">
      <c r="A105" s="40"/>
      <c r="B105" s="41"/>
      <c r="C105" s="42"/>
      <c r="D105" s="229" t="s">
        <v>227</v>
      </c>
      <c r="E105" s="42"/>
      <c r="F105" s="230" t="s">
        <v>1035</v>
      </c>
      <c r="G105" s="42"/>
      <c r="H105" s="42"/>
      <c r="I105" s="231"/>
      <c r="J105" s="42"/>
      <c r="K105" s="42"/>
      <c r="L105" s="46"/>
      <c r="M105" s="232"/>
      <c r="N105" s="233"/>
      <c r="O105" s="86"/>
      <c r="P105" s="86"/>
      <c r="Q105" s="86"/>
      <c r="R105" s="86"/>
      <c r="S105" s="86"/>
      <c r="T105" s="87"/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T105" s="19" t="s">
        <v>227</v>
      </c>
      <c r="AU105" s="19" t="s">
        <v>86</v>
      </c>
    </row>
    <row r="106" s="2" customFormat="1" ht="16.5" customHeight="1">
      <c r="A106" s="40"/>
      <c r="B106" s="41"/>
      <c r="C106" s="216" t="s">
        <v>309</v>
      </c>
      <c r="D106" s="216" t="s">
        <v>221</v>
      </c>
      <c r="E106" s="217" t="s">
        <v>1037</v>
      </c>
      <c r="F106" s="218" t="s">
        <v>1038</v>
      </c>
      <c r="G106" s="219" t="s">
        <v>1039</v>
      </c>
      <c r="H106" s="220">
        <v>1</v>
      </c>
      <c r="I106" s="221"/>
      <c r="J106" s="222">
        <f>ROUND(I106*H106,2)</f>
        <v>0</v>
      </c>
      <c r="K106" s="218" t="s">
        <v>19</v>
      </c>
      <c r="L106" s="46"/>
      <c r="M106" s="223" t="s">
        <v>19</v>
      </c>
      <c r="N106" s="224" t="s">
        <v>47</v>
      </c>
      <c r="O106" s="86"/>
      <c r="P106" s="225">
        <f>O106*H106</f>
        <v>0</v>
      </c>
      <c r="Q106" s="225">
        <v>0</v>
      </c>
      <c r="R106" s="225">
        <f>Q106*H106</f>
        <v>0</v>
      </c>
      <c r="S106" s="225">
        <v>0</v>
      </c>
      <c r="T106" s="226">
        <f>S106*H106</f>
        <v>0</v>
      </c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R106" s="227" t="s">
        <v>919</v>
      </c>
      <c r="AT106" s="227" t="s">
        <v>221</v>
      </c>
      <c r="AU106" s="227" t="s">
        <v>86</v>
      </c>
      <c r="AY106" s="19" t="s">
        <v>219</v>
      </c>
      <c r="BE106" s="228">
        <f>IF(N106="základní",J106,0)</f>
        <v>0</v>
      </c>
      <c r="BF106" s="228">
        <f>IF(N106="snížená",J106,0)</f>
        <v>0</v>
      </c>
      <c r="BG106" s="228">
        <f>IF(N106="zákl. přenesená",J106,0)</f>
        <v>0</v>
      </c>
      <c r="BH106" s="228">
        <f>IF(N106="sníž. přenesená",J106,0)</f>
        <v>0</v>
      </c>
      <c r="BI106" s="228">
        <f>IF(N106="nulová",J106,0)</f>
        <v>0</v>
      </c>
      <c r="BJ106" s="19" t="s">
        <v>84</v>
      </c>
      <c r="BK106" s="228">
        <f>ROUND(I106*H106,2)</f>
        <v>0</v>
      </c>
      <c r="BL106" s="19" t="s">
        <v>919</v>
      </c>
      <c r="BM106" s="227" t="s">
        <v>1040</v>
      </c>
    </row>
    <row r="107" s="2" customFormat="1">
      <c r="A107" s="40"/>
      <c r="B107" s="41"/>
      <c r="C107" s="42"/>
      <c r="D107" s="229" t="s">
        <v>227</v>
      </c>
      <c r="E107" s="42"/>
      <c r="F107" s="230" t="s">
        <v>1038</v>
      </c>
      <c r="G107" s="42"/>
      <c r="H107" s="42"/>
      <c r="I107" s="231"/>
      <c r="J107" s="42"/>
      <c r="K107" s="42"/>
      <c r="L107" s="46"/>
      <c r="M107" s="232"/>
      <c r="N107" s="233"/>
      <c r="O107" s="86"/>
      <c r="P107" s="86"/>
      <c r="Q107" s="86"/>
      <c r="R107" s="86"/>
      <c r="S107" s="86"/>
      <c r="T107" s="87"/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T107" s="19" t="s">
        <v>227</v>
      </c>
      <c r="AU107" s="19" t="s">
        <v>86</v>
      </c>
    </row>
    <row r="108" s="2" customFormat="1" ht="16.5" customHeight="1">
      <c r="A108" s="40"/>
      <c r="B108" s="41"/>
      <c r="C108" s="216" t="s">
        <v>317</v>
      </c>
      <c r="D108" s="216" t="s">
        <v>221</v>
      </c>
      <c r="E108" s="217" t="s">
        <v>1041</v>
      </c>
      <c r="F108" s="218" t="s">
        <v>1042</v>
      </c>
      <c r="G108" s="219" t="s">
        <v>162</v>
      </c>
      <c r="H108" s="220">
        <v>100</v>
      </c>
      <c r="I108" s="221"/>
      <c r="J108" s="222">
        <f>ROUND(I108*H108,2)</f>
        <v>0</v>
      </c>
      <c r="K108" s="218" t="s">
        <v>19</v>
      </c>
      <c r="L108" s="46"/>
      <c r="M108" s="223" t="s">
        <v>19</v>
      </c>
      <c r="N108" s="224" t="s">
        <v>47</v>
      </c>
      <c r="O108" s="86"/>
      <c r="P108" s="225">
        <f>O108*H108</f>
        <v>0</v>
      </c>
      <c r="Q108" s="225">
        <v>0</v>
      </c>
      <c r="R108" s="225">
        <f>Q108*H108</f>
        <v>0</v>
      </c>
      <c r="S108" s="225">
        <v>0</v>
      </c>
      <c r="T108" s="226">
        <f>S108*H108</f>
        <v>0</v>
      </c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R108" s="227" t="s">
        <v>919</v>
      </c>
      <c r="AT108" s="227" t="s">
        <v>221</v>
      </c>
      <c r="AU108" s="227" t="s">
        <v>86</v>
      </c>
      <c r="AY108" s="19" t="s">
        <v>219</v>
      </c>
      <c r="BE108" s="228">
        <f>IF(N108="základní",J108,0)</f>
        <v>0</v>
      </c>
      <c r="BF108" s="228">
        <f>IF(N108="snížená",J108,0)</f>
        <v>0</v>
      </c>
      <c r="BG108" s="228">
        <f>IF(N108="zákl. přenesená",J108,0)</f>
        <v>0</v>
      </c>
      <c r="BH108" s="228">
        <f>IF(N108="sníž. přenesená",J108,0)</f>
        <v>0</v>
      </c>
      <c r="BI108" s="228">
        <f>IF(N108="nulová",J108,0)</f>
        <v>0</v>
      </c>
      <c r="BJ108" s="19" t="s">
        <v>84</v>
      </c>
      <c r="BK108" s="228">
        <f>ROUND(I108*H108,2)</f>
        <v>0</v>
      </c>
      <c r="BL108" s="19" t="s">
        <v>919</v>
      </c>
      <c r="BM108" s="227" t="s">
        <v>1043</v>
      </c>
    </row>
    <row r="109" s="2" customFormat="1">
      <c r="A109" s="40"/>
      <c r="B109" s="41"/>
      <c r="C109" s="42"/>
      <c r="D109" s="229" t="s">
        <v>227</v>
      </c>
      <c r="E109" s="42"/>
      <c r="F109" s="230" t="s">
        <v>1042</v>
      </c>
      <c r="G109" s="42"/>
      <c r="H109" s="42"/>
      <c r="I109" s="231"/>
      <c r="J109" s="42"/>
      <c r="K109" s="42"/>
      <c r="L109" s="46"/>
      <c r="M109" s="232"/>
      <c r="N109" s="233"/>
      <c r="O109" s="86"/>
      <c r="P109" s="86"/>
      <c r="Q109" s="86"/>
      <c r="R109" s="86"/>
      <c r="S109" s="86"/>
      <c r="T109" s="87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T109" s="19" t="s">
        <v>227</v>
      </c>
      <c r="AU109" s="19" t="s">
        <v>86</v>
      </c>
    </row>
    <row r="110" s="2" customFormat="1" ht="16.5" customHeight="1">
      <c r="A110" s="40"/>
      <c r="B110" s="41"/>
      <c r="C110" s="216" t="s">
        <v>327</v>
      </c>
      <c r="D110" s="216" t="s">
        <v>221</v>
      </c>
      <c r="E110" s="217" t="s">
        <v>1044</v>
      </c>
      <c r="F110" s="218" t="s">
        <v>1045</v>
      </c>
      <c r="G110" s="219" t="s">
        <v>152</v>
      </c>
      <c r="H110" s="220">
        <v>42</v>
      </c>
      <c r="I110" s="221"/>
      <c r="J110" s="222">
        <f>ROUND(I110*H110,2)</f>
        <v>0</v>
      </c>
      <c r="K110" s="218" t="s">
        <v>19</v>
      </c>
      <c r="L110" s="46"/>
      <c r="M110" s="223" t="s">
        <v>19</v>
      </c>
      <c r="N110" s="224" t="s">
        <v>47</v>
      </c>
      <c r="O110" s="86"/>
      <c r="P110" s="225">
        <f>O110*H110</f>
        <v>0</v>
      </c>
      <c r="Q110" s="225">
        <v>0</v>
      </c>
      <c r="R110" s="225">
        <f>Q110*H110</f>
        <v>0</v>
      </c>
      <c r="S110" s="225">
        <v>0</v>
      </c>
      <c r="T110" s="226">
        <f>S110*H110</f>
        <v>0</v>
      </c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R110" s="227" t="s">
        <v>919</v>
      </c>
      <c r="AT110" s="227" t="s">
        <v>221</v>
      </c>
      <c r="AU110" s="227" t="s">
        <v>86</v>
      </c>
      <c r="AY110" s="19" t="s">
        <v>219</v>
      </c>
      <c r="BE110" s="228">
        <f>IF(N110="základní",J110,0)</f>
        <v>0</v>
      </c>
      <c r="BF110" s="228">
        <f>IF(N110="snížená",J110,0)</f>
        <v>0</v>
      </c>
      <c r="BG110" s="228">
        <f>IF(N110="zákl. přenesená",J110,0)</f>
        <v>0</v>
      </c>
      <c r="BH110" s="228">
        <f>IF(N110="sníž. přenesená",J110,0)</f>
        <v>0</v>
      </c>
      <c r="BI110" s="228">
        <f>IF(N110="nulová",J110,0)</f>
        <v>0</v>
      </c>
      <c r="BJ110" s="19" t="s">
        <v>84</v>
      </c>
      <c r="BK110" s="228">
        <f>ROUND(I110*H110,2)</f>
        <v>0</v>
      </c>
      <c r="BL110" s="19" t="s">
        <v>919</v>
      </c>
      <c r="BM110" s="227" t="s">
        <v>1046</v>
      </c>
    </row>
    <row r="111" s="2" customFormat="1">
      <c r="A111" s="40"/>
      <c r="B111" s="41"/>
      <c r="C111" s="42"/>
      <c r="D111" s="229" t="s">
        <v>227</v>
      </c>
      <c r="E111" s="42"/>
      <c r="F111" s="230" t="s">
        <v>1045</v>
      </c>
      <c r="G111" s="42"/>
      <c r="H111" s="42"/>
      <c r="I111" s="231"/>
      <c r="J111" s="42"/>
      <c r="K111" s="42"/>
      <c r="L111" s="46"/>
      <c r="M111" s="232"/>
      <c r="N111" s="233"/>
      <c r="O111" s="86"/>
      <c r="P111" s="86"/>
      <c r="Q111" s="86"/>
      <c r="R111" s="86"/>
      <c r="S111" s="86"/>
      <c r="T111" s="87"/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T111" s="19" t="s">
        <v>227</v>
      </c>
      <c r="AU111" s="19" t="s">
        <v>86</v>
      </c>
    </row>
    <row r="112" s="2" customFormat="1" ht="16.5" customHeight="1">
      <c r="A112" s="40"/>
      <c r="B112" s="41"/>
      <c r="C112" s="216" t="s">
        <v>334</v>
      </c>
      <c r="D112" s="216" t="s">
        <v>221</v>
      </c>
      <c r="E112" s="217" t="s">
        <v>1047</v>
      </c>
      <c r="F112" s="218" t="s">
        <v>1048</v>
      </c>
      <c r="G112" s="219" t="s">
        <v>420</v>
      </c>
      <c r="H112" s="220">
        <v>1</v>
      </c>
      <c r="I112" s="221"/>
      <c r="J112" s="222">
        <f>ROUND(I112*H112,2)</f>
        <v>0</v>
      </c>
      <c r="K112" s="218" t="s">
        <v>19</v>
      </c>
      <c r="L112" s="46"/>
      <c r="M112" s="223" t="s">
        <v>19</v>
      </c>
      <c r="N112" s="224" t="s">
        <v>47</v>
      </c>
      <c r="O112" s="86"/>
      <c r="P112" s="225">
        <f>O112*H112</f>
        <v>0</v>
      </c>
      <c r="Q112" s="225">
        <v>0</v>
      </c>
      <c r="R112" s="225">
        <f>Q112*H112</f>
        <v>0</v>
      </c>
      <c r="S112" s="225">
        <v>0</v>
      </c>
      <c r="T112" s="226">
        <f>S112*H112</f>
        <v>0</v>
      </c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R112" s="227" t="s">
        <v>919</v>
      </c>
      <c r="AT112" s="227" t="s">
        <v>221</v>
      </c>
      <c r="AU112" s="227" t="s">
        <v>86</v>
      </c>
      <c r="AY112" s="19" t="s">
        <v>219</v>
      </c>
      <c r="BE112" s="228">
        <f>IF(N112="základní",J112,0)</f>
        <v>0</v>
      </c>
      <c r="BF112" s="228">
        <f>IF(N112="snížená",J112,0)</f>
        <v>0</v>
      </c>
      <c r="BG112" s="228">
        <f>IF(N112="zákl. přenesená",J112,0)</f>
        <v>0</v>
      </c>
      <c r="BH112" s="228">
        <f>IF(N112="sníž. přenesená",J112,0)</f>
        <v>0</v>
      </c>
      <c r="BI112" s="228">
        <f>IF(N112="nulová",J112,0)</f>
        <v>0</v>
      </c>
      <c r="BJ112" s="19" t="s">
        <v>84</v>
      </c>
      <c r="BK112" s="228">
        <f>ROUND(I112*H112,2)</f>
        <v>0</v>
      </c>
      <c r="BL112" s="19" t="s">
        <v>919</v>
      </c>
      <c r="BM112" s="227" t="s">
        <v>1049</v>
      </c>
    </row>
    <row r="113" s="2" customFormat="1">
      <c r="A113" s="40"/>
      <c r="B113" s="41"/>
      <c r="C113" s="42"/>
      <c r="D113" s="229" t="s">
        <v>227</v>
      </c>
      <c r="E113" s="42"/>
      <c r="F113" s="230" t="s">
        <v>1050</v>
      </c>
      <c r="G113" s="42"/>
      <c r="H113" s="42"/>
      <c r="I113" s="231"/>
      <c r="J113" s="42"/>
      <c r="K113" s="42"/>
      <c r="L113" s="46"/>
      <c r="M113" s="232"/>
      <c r="N113" s="233"/>
      <c r="O113" s="86"/>
      <c r="P113" s="86"/>
      <c r="Q113" s="86"/>
      <c r="R113" s="86"/>
      <c r="S113" s="86"/>
      <c r="T113" s="87"/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T113" s="19" t="s">
        <v>227</v>
      </c>
      <c r="AU113" s="19" t="s">
        <v>86</v>
      </c>
    </row>
    <row r="114" s="2" customFormat="1" ht="16.5" customHeight="1">
      <c r="A114" s="40"/>
      <c r="B114" s="41"/>
      <c r="C114" s="216" t="s">
        <v>341</v>
      </c>
      <c r="D114" s="216" t="s">
        <v>221</v>
      </c>
      <c r="E114" s="217" t="s">
        <v>1051</v>
      </c>
      <c r="F114" s="218" t="s">
        <v>1052</v>
      </c>
      <c r="G114" s="219" t="s">
        <v>420</v>
      </c>
      <c r="H114" s="220">
        <v>1</v>
      </c>
      <c r="I114" s="221"/>
      <c r="J114" s="222">
        <f>ROUND(I114*H114,2)</f>
        <v>0</v>
      </c>
      <c r="K114" s="218" t="s">
        <v>19</v>
      </c>
      <c r="L114" s="46"/>
      <c r="M114" s="223" t="s">
        <v>19</v>
      </c>
      <c r="N114" s="224" t="s">
        <v>47</v>
      </c>
      <c r="O114" s="86"/>
      <c r="P114" s="225">
        <f>O114*H114</f>
        <v>0</v>
      </c>
      <c r="Q114" s="225">
        <v>0</v>
      </c>
      <c r="R114" s="225">
        <f>Q114*H114</f>
        <v>0</v>
      </c>
      <c r="S114" s="225">
        <v>0</v>
      </c>
      <c r="T114" s="226">
        <f>S114*H114</f>
        <v>0</v>
      </c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R114" s="227" t="s">
        <v>919</v>
      </c>
      <c r="AT114" s="227" t="s">
        <v>221</v>
      </c>
      <c r="AU114" s="227" t="s">
        <v>86</v>
      </c>
      <c r="AY114" s="19" t="s">
        <v>219</v>
      </c>
      <c r="BE114" s="228">
        <f>IF(N114="základní",J114,0)</f>
        <v>0</v>
      </c>
      <c r="BF114" s="228">
        <f>IF(N114="snížená",J114,0)</f>
        <v>0</v>
      </c>
      <c r="BG114" s="228">
        <f>IF(N114="zákl. přenesená",J114,0)</f>
        <v>0</v>
      </c>
      <c r="BH114" s="228">
        <f>IF(N114="sníž. přenesená",J114,0)</f>
        <v>0</v>
      </c>
      <c r="BI114" s="228">
        <f>IF(N114="nulová",J114,0)</f>
        <v>0</v>
      </c>
      <c r="BJ114" s="19" t="s">
        <v>84</v>
      </c>
      <c r="BK114" s="228">
        <f>ROUND(I114*H114,2)</f>
        <v>0</v>
      </c>
      <c r="BL114" s="19" t="s">
        <v>919</v>
      </c>
      <c r="BM114" s="227" t="s">
        <v>1053</v>
      </c>
    </row>
    <row r="115" s="2" customFormat="1">
      <c r="A115" s="40"/>
      <c r="B115" s="41"/>
      <c r="C115" s="42"/>
      <c r="D115" s="229" t="s">
        <v>227</v>
      </c>
      <c r="E115" s="42"/>
      <c r="F115" s="230" t="s">
        <v>1054</v>
      </c>
      <c r="G115" s="42"/>
      <c r="H115" s="42"/>
      <c r="I115" s="231"/>
      <c r="J115" s="42"/>
      <c r="K115" s="42"/>
      <c r="L115" s="46"/>
      <c r="M115" s="232"/>
      <c r="N115" s="233"/>
      <c r="O115" s="86"/>
      <c r="P115" s="86"/>
      <c r="Q115" s="86"/>
      <c r="R115" s="86"/>
      <c r="S115" s="86"/>
      <c r="T115" s="87"/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T115" s="19" t="s">
        <v>227</v>
      </c>
      <c r="AU115" s="19" t="s">
        <v>86</v>
      </c>
    </row>
    <row r="116" s="2" customFormat="1" ht="16.5" customHeight="1">
      <c r="A116" s="40"/>
      <c r="B116" s="41"/>
      <c r="C116" s="216" t="s">
        <v>348</v>
      </c>
      <c r="D116" s="216" t="s">
        <v>221</v>
      </c>
      <c r="E116" s="217" t="s">
        <v>1055</v>
      </c>
      <c r="F116" s="218" t="s">
        <v>1056</v>
      </c>
      <c r="G116" s="219" t="s">
        <v>420</v>
      </c>
      <c r="H116" s="220">
        <v>1</v>
      </c>
      <c r="I116" s="221"/>
      <c r="J116" s="222">
        <f>ROUND(I116*H116,2)</f>
        <v>0</v>
      </c>
      <c r="K116" s="218" t="s">
        <v>19</v>
      </c>
      <c r="L116" s="46"/>
      <c r="M116" s="223" t="s">
        <v>19</v>
      </c>
      <c r="N116" s="224" t="s">
        <v>47</v>
      </c>
      <c r="O116" s="86"/>
      <c r="P116" s="225">
        <f>O116*H116</f>
        <v>0</v>
      </c>
      <c r="Q116" s="225">
        <v>0</v>
      </c>
      <c r="R116" s="225">
        <f>Q116*H116</f>
        <v>0</v>
      </c>
      <c r="S116" s="225">
        <v>0</v>
      </c>
      <c r="T116" s="226">
        <f>S116*H116</f>
        <v>0</v>
      </c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R116" s="227" t="s">
        <v>919</v>
      </c>
      <c r="AT116" s="227" t="s">
        <v>221</v>
      </c>
      <c r="AU116" s="227" t="s">
        <v>86</v>
      </c>
      <c r="AY116" s="19" t="s">
        <v>219</v>
      </c>
      <c r="BE116" s="228">
        <f>IF(N116="základní",J116,0)</f>
        <v>0</v>
      </c>
      <c r="BF116" s="228">
        <f>IF(N116="snížená",J116,0)</f>
        <v>0</v>
      </c>
      <c r="BG116" s="228">
        <f>IF(N116="zákl. přenesená",J116,0)</f>
        <v>0</v>
      </c>
      <c r="BH116" s="228">
        <f>IF(N116="sníž. přenesená",J116,0)</f>
        <v>0</v>
      </c>
      <c r="BI116" s="228">
        <f>IF(N116="nulová",J116,0)</f>
        <v>0</v>
      </c>
      <c r="BJ116" s="19" t="s">
        <v>84</v>
      </c>
      <c r="BK116" s="228">
        <f>ROUND(I116*H116,2)</f>
        <v>0</v>
      </c>
      <c r="BL116" s="19" t="s">
        <v>919</v>
      </c>
      <c r="BM116" s="227" t="s">
        <v>1057</v>
      </c>
    </row>
    <row r="117" s="2" customFormat="1">
      <c r="A117" s="40"/>
      <c r="B117" s="41"/>
      <c r="C117" s="42"/>
      <c r="D117" s="229" t="s">
        <v>227</v>
      </c>
      <c r="E117" s="42"/>
      <c r="F117" s="230" t="s">
        <v>1056</v>
      </c>
      <c r="G117" s="42"/>
      <c r="H117" s="42"/>
      <c r="I117" s="231"/>
      <c r="J117" s="42"/>
      <c r="K117" s="42"/>
      <c r="L117" s="46"/>
      <c r="M117" s="232"/>
      <c r="N117" s="233"/>
      <c r="O117" s="86"/>
      <c r="P117" s="86"/>
      <c r="Q117" s="86"/>
      <c r="R117" s="86"/>
      <c r="S117" s="86"/>
      <c r="T117" s="87"/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T117" s="19" t="s">
        <v>227</v>
      </c>
      <c r="AU117" s="19" t="s">
        <v>86</v>
      </c>
    </row>
    <row r="118" s="2" customFormat="1" ht="16.5" customHeight="1">
      <c r="A118" s="40"/>
      <c r="B118" s="41"/>
      <c r="C118" s="216" t="s">
        <v>8</v>
      </c>
      <c r="D118" s="216" t="s">
        <v>221</v>
      </c>
      <c r="E118" s="217" t="s">
        <v>1058</v>
      </c>
      <c r="F118" s="218" t="s">
        <v>1059</v>
      </c>
      <c r="G118" s="219" t="s">
        <v>420</v>
      </c>
      <c r="H118" s="220">
        <v>1</v>
      </c>
      <c r="I118" s="221"/>
      <c r="J118" s="222">
        <f>ROUND(I118*H118,2)</f>
        <v>0</v>
      </c>
      <c r="K118" s="218" t="s">
        <v>19</v>
      </c>
      <c r="L118" s="46"/>
      <c r="M118" s="223" t="s">
        <v>19</v>
      </c>
      <c r="N118" s="224" t="s">
        <v>47</v>
      </c>
      <c r="O118" s="86"/>
      <c r="P118" s="225">
        <f>O118*H118</f>
        <v>0</v>
      </c>
      <c r="Q118" s="225">
        <v>0</v>
      </c>
      <c r="R118" s="225">
        <f>Q118*H118</f>
        <v>0</v>
      </c>
      <c r="S118" s="225">
        <v>0</v>
      </c>
      <c r="T118" s="226">
        <f>S118*H118</f>
        <v>0</v>
      </c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R118" s="227" t="s">
        <v>919</v>
      </c>
      <c r="AT118" s="227" t="s">
        <v>221</v>
      </c>
      <c r="AU118" s="227" t="s">
        <v>86</v>
      </c>
      <c r="AY118" s="19" t="s">
        <v>219</v>
      </c>
      <c r="BE118" s="228">
        <f>IF(N118="základní",J118,0)</f>
        <v>0</v>
      </c>
      <c r="BF118" s="228">
        <f>IF(N118="snížená",J118,0)</f>
        <v>0</v>
      </c>
      <c r="BG118" s="228">
        <f>IF(N118="zákl. přenesená",J118,0)</f>
        <v>0</v>
      </c>
      <c r="BH118" s="228">
        <f>IF(N118="sníž. přenesená",J118,0)</f>
        <v>0</v>
      </c>
      <c r="BI118" s="228">
        <f>IF(N118="nulová",J118,0)</f>
        <v>0</v>
      </c>
      <c r="BJ118" s="19" t="s">
        <v>84</v>
      </c>
      <c r="BK118" s="228">
        <f>ROUND(I118*H118,2)</f>
        <v>0</v>
      </c>
      <c r="BL118" s="19" t="s">
        <v>919</v>
      </c>
      <c r="BM118" s="227" t="s">
        <v>1060</v>
      </c>
    </row>
    <row r="119" s="2" customFormat="1">
      <c r="A119" s="40"/>
      <c r="B119" s="41"/>
      <c r="C119" s="42"/>
      <c r="D119" s="229" t="s">
        <v>227</v>
      </c>
      <c r="E119" s="42"/>
      <c r="F119" s="230" t="s">
        <v>1059</v>
      </c>
      <c r="G119" s="42"/>
      <c r="H119" s="42"/>
      <c r="I119" s="231"/>
      <c r="J119" s="42"/>
      <c r="K119" s="42"/>
      <c r="L119" s="46"/>
      <c r="M119" s="293"/>
      <c r="N119" s="294"/>
      <c r="O119" s="295"/>
      <c r="P119" s="295"/>
      <c r="Q119" s="295"/>
      <c r="R119" s="295"/>
      <c r="S119" s="295"/>
      <c r="T119" s="296"/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T119" s="19" t="s">
        <v>227</v>
      </c>
      <c r="AU119" s="19" t="s">
        <v>86</v>
      </c>
    </row>
    <row r="120" s="2" customFormat="1" ht="6.96" customHeight="1">
      <c r="A120" s="40"/>
      <c r="B120" s="61"/>
      <c r="C120" s="62"/>
      <c r="D120" s="62"/>
      <c r="E120" s="62"/>
      <c r="F120" s="62"/>
      <c r="G120" s="62"/>
      <c r="H120" s="62"/>
      <c r="I120" s="62"/>
      <c r="J120" s="62"/>
      <c r="K120" s="62"/>
      <c r="L120" s="46"/>
      <c r="M120" s="40"/>
      <c r="O120" s="40"/>
      <c r="P120" s="40"/>
      <c r="Q120" s="40"/>
      <c r="R120" s="40"/>
      <c r="S120" s="40"/>
      <c r="T120" s="40"/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</row>
  </sheetData>
  <sheetProtection sheet="1" autoFilter="0" formatColumns="0" formatRows="0" objects="1" scenarios="1" spinCount="100000" saltValue="jKyeyZaCRPXt5kc9sWFO0BQt8rRNaRprjS98jtEv98xw6elP8H85XcdwyslpMkTfUAjYuMGqn41PJ4XW3ZdGGg==" hashValue="bJ+k1gqIazRPMt6m1F8Wjo7vDRf8XxB+t0xj973GF7e3EK4yndkzfC1FrYtJj3EhNHk52kAAigLDmRm70xjE7Q==" algorithmName="SHA-512" password="CC35"/>
  <autoFilter ref="C86:K119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5:H75"/>
    <mergeCell ref="E77:H77"/>
    <mergeCell ref="E79:H79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105</v>
      </c>
      <c r="AZ2" s="141" t="s">
        <v>1061</v>
      </c>
      <c r="BA2" s="141" t="s">
        <v>1062</v>
      </c>
      <c r="BB2" s="141" t="s">
        <v>148</v>
      </c>
      <c r="BC2" s="141" t="s">
        <v>1063</v>
      </c>
      <c r="BD2" s="141" t="s">
        <v>86</v>
      </c>
    </row>
    <row r="3" s="1" customFormat="1" ht="6.96" customHeight="1">
      <c r="B3" s="142"/>
      <c r="C3" s="143"/>
      <c r="D3" s="143"/>
      <c r="E3" s="143"/>
      <c r="F3" s="143"/>
      <c r="G3" s="143"/>
      <c r="H3" s="143"/>
      <c r="I3" s="143"/>
      <c r="J3" s="143"/>
      <c r="K3" s="143"/>
      <c r="L3" s="22"/>
      <c r="AT3" s="19" t="s">
        <v>86</v>
      </c>
      <c r="AZ3" s="141" t="s">
        <v>1064</v>
      </c>
      <c r="BA3" s="141" t="s">
        <v>1065</v>
      </c>
      <c r="BB3" s="141" t="s">
        <v>152</v>
      </c>
      <c r="BC3" s="141" t="s">
        <v>1066</v>
      </c>
      <c r="BD3" s="141" t="s">
        <v>86</v>
      </c>
    </row>
    <row r="4" s="1" customFormat="1" ht="24.96" customHeight="1">
      <c r="B4" s="22"/>
      <c r="D4" s="144" t="s">
        <v>154</v>
      </c>
      <c r="L4" s="22"/>
      <c r="M4" s="145" t="s">
        <v>10</v>
      </c>
      <c r="AT4" s="19" t="s">
        <v>4</v>
      </c>
      <c r="AZ4" s="141" t="s">
        <v>1067</v>
      </c>
      <c r="BA4" s="141" t="s">
        <v>1068</v>
      </c>
      <c r="BB4" s="141" t="s">
        <v>158</v>
      </c>
      <c r="BC4" s="141" t="s">
        <v>1069</v>
      </c>
      <c r="BD4" s="141" t="s">
        <v>86</v>
      </c>
    </row>
    <row r="5" s="1" customFormat="1" ht="6.96" customHeight="1">
      <c r="B5" s="22"/>
      <c r="L5" s="22"/>
      <c r="AZ5" s="141" t="s">
        <v>1070</v>
      </c>
      <c r="BA5" s="141" t="s">
        <v>1071</v>
      </c>
      <c r="BB5" s="141" t="s">
        <v>152</v>
      </c>
      <c r="BC5" s="141" t="s">
        <v>1072</v>
      </c>
      <c r="BD5" s="141" t="s">
        <v>86</v>
      </c>
    </row>
    <row r="6" s="1" customFormat="1" ht="12" customHeight="1">
      <c r="B6" s="22"/>
      <c r="D6" s="146" t="s">
        <v>16</v>
      </c>
      <c r="L6" s="22"/>
      <c r="AZ6" s="141" t="s">
        <v>1073</v>
      </c>
      <c r="BA6" s="141" t="s">
        <v>1074</v>
      </c>
      <c r="BB6" s="141" t="s">
        <v>152</v>
      </c>
      <c r="BC6" s="141" t="s">
        <v>1075</v>
      </c>
      <c r="BD6" s="141" t="s">
        <v>86</v>
      </c>
    </row>
    <row r="7" s="1" customFormat="1" ht="16.5" customHeight="1">
      <c r="B7" s="22"/>
      <c r="E7" s="147" t="str">
        <f>'Rekapitulace stavby'!K6</f>
        <v>MVE jez Rajhrad vč. rekonstrukce jezu a rybího přechodu</v>
      </c>
      <c r="F7" s="146"/>
      <c r="G7" s="146"/>
      <c r="H7" s="146"/>
      <c r="L7" s="22"/>
      <c r="AZ7" s="141" t="s">
        <v>1076</v>
      </c>
      <c r="BA7" s="141" t="s">
        <v>1077</v>
      </c>
      <c r="BB7" s="141" t="s">
        <v>152</v>
      </c>
      <c r="BC7" s="141" t="s">
        <v>1078</v>
      </c>
      <c r="BD7" s="141" t="s">
        <v>86</v>
      </c>
    </row>
    <row r="8" s="1" customFormat="1" ht="12" customHeight="1">
      <c r="B8" s="22"/>
      <c r="D8" s="146" t="s">
        <v>167</v>
      </c>
      <c r="L8" s="22"/>
      <c r="AZ8" s="141" t="s">
        <v>1079</v>
      </c>
      <c r="BA8" s="141" t="s">
        <v>1080</v>
      </c>
      <c r="BB8" s="141" t="s">
        <v>148</v>
      </c>
      <c r="BC8" s="141" t="s">
        <v>1081</v>
      </c>
      <c r="BD8" s="141" t="s">
        <v>86</v>
      </c>
    </row>
    <row r="9" s="2" customFormat="1" ht="16.5" customHeight="1">
      <c r="A9" s="40"/>
      <c r="B9" s="46"/>
      <c r="C9" s="40"/>
      <c r="D9" s="40"/>
      <c r="E9" s="147" t="s">
        <v>847</v>
      </c>
      <c r="F9" s="40"/>
      <c r="G9" s="40"/>
      <c r="H9" s="40"/>
      <c r="I9" s="40"/>
      <c r="J9" s="40"/>
      <c r="K9" s="40"/>
      <c r="L9" s="148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  <c r="AZ9" s="141" t="s">
        <v>1082</v>
      </c>
      <c r="BA9" s="141" t="s">
        <v>1083</v>
      </c>
      <c r="BB9" s="141" t="s">
        <v>152</v>
      </c>
      <c r="BC9" s="141" t="s">
        <v>1084</v>
      </c>
      <c r="BD9" s="141" t="s">
        <v>86</v>
      </c>
    </row>
    <row r="10" s="2" customFormat="1" ht="12" customHeight="1">
      <c r="A10" s="40"/>
      <c r="B10" s="46"/>
      <c r="C10" s="40"/>
      <c r="D10" s="146" t="s">
        <v>848</v>
      </c>
      <c r="E10" s="40"/>
      <c r="F10" s="40"/>
      <c r="G10" s="40"/>
      <c r="H10" s="40"/>
      <c r="I10" s="40"/>
      <c r="J10" s="40"/>
      <c r="K10" s="40"/>
      <c r="L10" s="148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  <c r="AZ10" s="141" t="s">
        <v>1085</v>
      </c>
      <c r="BA10" s="141" t="s">
        <v>1083</v>
      </c>
      <c r="BB10" s="141" t="s">
        <v>152</v>
      </c>
      <c r="BC10" s="141" t="s">
        <v>1086</v>
      </c>
      <c r="BD10" s="141" t="s">
        <v>86</v>
      </c>
    </row>
    <row r="11" s="2" customFormat="1" ht="16.5" customHeight="1">
      <c r="A11" s="40"/>
      <c r="B11" s="46"/>
      <c r="C11" s="40"/>
      <c r="D11" s="40"/>
      <c r="E11" s="149" t="s">
        <v>1087</v>
      </c>
      <c r="F11" s="40"/>
      <c r="G11" s="40"/>
      <c r="H11" s="40"/>
      <c r="I11" s="40"/>
      <c r="J11" s="40"/>
      <c r="K11" s="40"/>
      <c r="L11" s="148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  <c r="AZ11" s="141" t="s">
        <v>1088</v>
      </c>
      <c r="BA11" s="141" t="s">
        <v>1089</v>
      </c>
      <c r="BB11" s="141" t="s">
        <v>148</v>
      </c>
      <c r="BC11" s="141" t="s">
        <v>1090</v>
      </c>
      <c r="BD11" s="141" t="s">
        <v>86</v>
      </c>
    </row>
    <row r="12" s="2" customFormat="1">
      <c r="A12" s="40"/>
      <c r="B12" s="46"/>
      <c r="C12" s="40"/>
      <c r="D12" s="40"/>
      <c r="E12" s="40"/>
      <c r="F12" s="40"/>
      <c r="G12" s="40"/>
      <c r="H12" s="40"/>
      <c r="I12" s="40"/>
      <c r="J12" s="40"/>
      <c r="K12" s="40"/>
      <c r="L12" s="148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  <c r="AZ12" s="141" t="s">
        <v>1091</v>
      </c>
      <c r="BA12" s="141" t="s">
        <v>1091</v>
      </c>
      <c r="BB12" s="141" t="s">
        <v>148</v>
      </c>
      <c r="BC12" s="141" t="s">
        <v>1092</v>
      </c>
      <c r="BD12" s="141" t="s">
        <v>86</v>
      </c>
    </row>
    <row r="13" s="2" customFormat="1" ht="12" customHeight="1">
      <c r="A13" s="40"/>
      <c r="B13" s="46"/>
      <c r="C13" s="40"/>
      <c r="D13" s="146" t="s">
        <v>18</v>
      </c>
      <c r="E13" s="40"/>
      <c r="F13" s="135" t="s">
        <v>19</v>
      </c>
      <c r="G13" s="40"/>
      <c r="H13" s="40"/>
      <c r="I13" s="146" t="s">
        <v>20</v>
      </c>
      <c r="J13" s="135" t="s">
        <v>19</v>
      </c>
      <c r="K13" s="40"/>
      <c r="L13" s="148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6" t="s">
        <v>21</v>
      </c>
      <c r="E14" s="40"/>
      <c r="F14" s="135" t="s">
        <v>22</v>
      </c>
      <c r="G14" s="40"/>
      <c r="H14" s="40"/>
      <c r="I14" s="146" t="s">
        <v>23</v>
      </c>
      <c r="J14" s="150" t="str">
        <f>'Rekapitulace stavby'!AN8</f>
        <v>2. 5. 2023</v>
      </c>
      <c r="K14" s="40"/>
      <c r="L14" s="148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0.8" customHeight="1">
      <c r="A15" s="40"/>
      <c r="B15" s="46"/>
      <c r="C15" s="40"/>
      <c r="D15" s="40"/>
      <c r="E15" s="40"/>
      <c r="F15" s="40"/>
      <c r="G15" s="40"/>
      <c r="H15" s="40"/>
      <c r="I15" s="40"/>
      <c r="J15" s="40"/>
      <c r="K15" s="40"/>
      <c r="L15" s="148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46" t="s">
        <v>25</v>
      </c>
      <c r="E16" s="40"/>
      <c r="F16" s="40"/>
      <c r="G16" s="40"/>
      <c r="H16" s="40"/>
      <c r="I16" s="146" t="s">
        <v>26</v>
      </c>
      <c r="J16" s="135" t="s">
        <v>27</v>
      </c>
      <c r="K16" s="40"/>
      <c r="L16" s="148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8" customHeight="1">
      <c r="A17" s="40"/>
      <c r="B17" s="46"/>
      <c r="C17" s="40"/>
      <c r="D17" s="40"/>
      <c r="E17" s="135" t="s">
        <v>28</v>
      </c>
      <c r="F17" s="40"/>
      <c r="G17" s="40"/>
      <c r="H17" s="40"/>
      <c r="I17" s="146" t="s">
        <v>29</v>
      </c>
      <c r="J17" s="135" t="s">
        <v>30</v>
      </c>
      <c r="K17" s="40"/>
      <c r="L17" s="148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6.96" customHeight="1">
      <c r="A18" s="40"/>
      <c r="B18" s="46"/>
      <c r="C18" s="40"/>
      <c r="D18" s="40"/>
      <c r="E18" s="40"/>
      <c r="F18" s="40"/>
      <c r="G18" s="40"/>
      <c r="H18" s="40"/>
      <c r="I18" s="40"/>
      <c r="J18" s="40"/>
      <c r="K18" s="40"/>
      <c r="L18" s="148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2" customHeight="1">
      <c r="A19" s="40"/>
      <c r="B19" s="46"/>
      <c r="C19" s="40"/>
      <c r="D19" s="146" t="s">
        <v>31</v>
      </c>
      <c r="E19" s="40"/>
      <c r="F19" s="40"/>
      <c r="G19" s="40"/>
      <c r="H19" s="40"/>
      <c r="I19" s="146" t="s">
        <v>26</v>
      </c>
      <c r="J19" s="35" t="str">
        <f>'Rekapitulace stavby'!AN13</f>
        <v>Vyplň údaj</v>
      </c>
      <c r="K19" s="40"/>
      <c r="L19" s="148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8" customHeight="1">
      <c r="A20" s="40"/>
      <c r="B20" s="46"/>
      <c r="C20" s="40"/>
      <c r="D20" s="40"/>
      <c r="E20" s="35" t="str">
        <f>'Rekapitulace stavby'!E14</f>
        <v>Vyplň údaj</v>
      </c>
      <c r="F20" s="135"/>
      <c r="G20" s="135"/>
      <c r="H20" s="135"/>
      <c r="I20" s="146" t="s">
        <v>29</v>
      </c>
      <c r="J20" s="35" t="str">
        <f>'Rekapitulace stavby'!AN14</f>
        <v>Vyplň údaj</v>
      </c>
      <c r="K20" s="40"/>
      <c r="L20" s="148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6.96" customHeight="1">
      <c r="A21" s="40"/>
      <c r="B21" s="46"/>
      <c r="C21" s="40"/>
      <c r="D21" s="40"/>
      <c r="E21" s="40"/>
      <c r="F21" s="40"/>
      <c r="G21" s="40"/>
      <c r="H21" s="40"/>
      <c r="I21" s="40"/>
      <c r="J21" s="40"/>
      <c r="K21" s="40"/>
      <c r="L21" s="148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2" customHeight="1">
      <c r="A22" s="40"/>
      <c r="B22" s="46"/>
      <c r="C22" s="40"/>
      <c r="D22" s="146" t="s">
        <v>33</v>
      </c>
      <c r="E22" s="40"/>
      <c r="F22" s="40"/>
      <c r="G22" s="40"/>
      <c r="H22" s="40"/>
      <c r="I22" s="146" t="s">
        <v>26</v>
      </c>
      <c r="J22" s="135" t="s">
        <v>34</v>
      </c>
      <c r="K22" s="40"/>
      <c r="L22" s="148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8" customHeight="1">
      <c r="A23" s="40"/>
      <c r="B23" s="46"/>
      <c r="C23" s="40"/>
      <c r="D23" s="40"/>
      <c r="E23" s="135" t="s">
        <v>35</v>
      </c>
      <c r="F23" s="40"/>
      <c r="G23" s="40"/>
      <c r="H23" s="40"/>
      <c r="I23" s="146" t="s">
        <v>29</v>
      </c>
      <c r="J23" s="135" t="s">
        <v>36</v>
      </c>
      <c r="K23" s="40"/>
      <c r="L23" s="148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6.96" customHeight="1">
      <c r="A24" s="40"/>
      <c r="B24" s="46"/>
      <c r="C24" s="40"/>
      <c r="D24" s="40"/>
      <c r="E24" s="40"/>
      <c r="F24" s="40"/>
      <c r="G24" s="40"/>
      <c r="H24" s="40"/>
      <c r="I24" s="40"/>
      <c r="J24" s="40"/>
      <c r="K24" s="40"/>
      <c r="L24" s="148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2" customHeight="1">
      <c r="A25" s="40"/>
      <c r="B25" s="46"/>
      <c r="C25" s="40"/>
      <c r="D25" s="146" t="s">
        <v>38</v>
      </c>
      <c r="E25" s="40"/>
      <c r="F25" s="40"/>
      <c r="G25" s="40"/>
      <c r="H25" s="40"/>
      <c r="I25" s="146" t="s">
        <v>26</v>
      </c>
      <c r="J25" s="135" t="s">
        <v>19</v>
      </c>
      <c r="K25" s="40"/>
      <c r="L25" s="148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8" customHeight="1">
      <c r="A26" s="40"/>
      <c r="B26" s="46"/>
      <c r="C26" s="40"/>
      <c r="D26" s="40"/>
      <c r="E26" s="135" t="s">
        <v>39</v>
      </c>
      <c r="F26" s="40"/>
      <c r="G26" s="40"/>
      <c r="H26" s="40"/>
      <c r="I26" s="146" t="s">
        <v>29</v>
      </c>
      <c r="J26" s="135" t="s">
        <v>19</v>
      </c>
      <c r="K26" s="40"/>
      <c r="L26" s="148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6.96" customHeight="1">
      <c r="A27" s="40"/>
      <c r="B27" s="46"/>
      <c r="C27" s="40"/>
      <c r="D27" s="40"/>
      <c r="E27" s="40"/>
      <c r="F27" s="40"/>
      <c r="G27" s="40"/>
      <c r="H27" s="40"/>
      <c r="I27" s="40"/>
      <c r="J27" s="40"/>
      <c r="K27" s="40"/>
      <c r="L27" s="148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2" customHeight="1">
      <c r="A28" s="40"/>
      <c r="B28" s="46"/>
      <c r="C28" s="40"/>
      <c r="D28" s="146" t="s">
        <v>40</v>
      </c>
      <c r="E28" s="40"/>
      <c r="F28" s="40"/>
      <c r="G28" s="40"/>
      <c r="H28" s="40"/>
      <c r="I28" s="40"/>
      <c r="J28" s="40"/>
      <c r="K28" s="40"/>
      <c r="L28" s="148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8" customFormat="1" ht="16.5" customHeight="1">
      <c r="A29" s="151"/>
      <c r="B29" s="152"/>
      <c r="C29" s="151"/>
      <c r="D29" s="151"/>
      <c r="E29" s="153" t="s">
        <v>19</v>
      </c>
      <c r="F29" s="153"/>
      <c r="G29" s="153"/>
      <c r="H29" s="153"/>
      <c r="I29" s="151"/>
      <c r="J29" s="151"/>
      <c r="K29" s="151"/>
      <c r="L29" s="154"/>
      <c r="S29" s="151"/>
      <c r="T29" s="151"/>
      <c r="U29" s="151"/>
      <c r="V29" s="151"/>
      <c r="W29" s="151"/>
      <c r="X29" s="151"/>
      <c r="Y29" s="151"/>
      <c r="Z29" s="151"/>
      <c r="AA29" s="151"/>
      <c r="AB29" s="151"/>
      <c r="AC29" s="151"/>
      <c r="AD29" s="151"/>
      <c r="AE29" s="151"/>
    </row>
    <row r="30" s="2" customFormat="1" ht="6.96" customHeight="1">
      <c r="A30" s="40"/>
      <c r="B30" s="46"/>
      <c r="C30" s="40"/>
      <c r="D30" s="40"/>
      <c r="E30" s="40"/>
      <c r="F30" s="40"/>
      <c r="G30" s="40"/>
      <c r="H30" s="40"/>
      <c r="I30" s="40"/>
      <c r="J30" s="40"/>
      <c r="K30" s="40"/>
      <c r="L30" s="148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5"/>
      <c r="E31" s="155"/>
      <c r="F31" s="155"/>
      <c r="G31" s="155"/>
      <c r="H31" s="155"/>
      <c r="I31" s="155"/>
      <c r="J31" s="155"/>
      <c r="K31" s="155"/>
      <c r="L31" s="148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25.44" customHeight="1">
      <c r="A32" s="40"/>
      <c r="B32" s="46"/>
      <c r="C32" s="40"/>
      <c r="D32" s="156" t="s">
        <v>42</v>
      </c>
      <c r="E32" s="40"/>
      <c r="F32" s="40"/>
      <c r="G32" s="40"/>
      <c r="H32" s="40"/>
      <c r="I32" s="40"/>
      <c r="J32" s="157">
        <f>ROUND(J94, 2)</f>
        <v>0</v>
      </c>
      <c r="K32" s="40"/>
      <c r="L32" s="148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55"/>
      <c r="E33" s="155"/>
      <c r="F33" s="155"/>
      <c r="G33" s="155"/>
      <c r="H33" s="155"/>
      <c r="I33" s="155"/>
      <c r="J33" s="155"/>
      <c r="K33" s="155"/>
      <c r="L33" s="148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40"/>
      <c r="F34" s="158" t="s">
        <v>44</v>
      </c>
      <c r="G34" s="40"/>
      <c r="H34" s="40"/>
      <c r="I34" s="158" t="s">
        <v>43</v>
      </c>
      <c r="J34" s="158" t="s">
        <v>45</v>
      </c>
      <c r="K34" s="40"/>
      <c r="L34" s="148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14.4" customHeight="1">
      <c r="A35" s="40"/>
      <c r="B35" s="46"/>
      <c r="C35" s="40"/>
      <c r="D35" s="159" t="s">
        <v>46</v>
      </c>
      <c r="E35" s="146" t="s">
        <v>47</v>
      </c>
      <c r="F35" s="160">
        <f>ROUND((SUM(BE94:BE393)),  2)</f>
        <v>0</v>
      </c>
      <c r="G35" s="40"/>
      <c r="H35" s="40"/>
      <c r="I35" s="161">
        <v>0.20999999999999999</v>
      </c>
      <c r="J35" s="160">
        <f>ROUND(((SUM(BE94:BE393))*I35),  2)</f>
        <v>0</v>
      </c>
      <c r="K35" s="40"/>
      <c r="L35" s="148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146" t="s">
        <v>48</v>
      </c>
      <c r="F36" s="160">
        <f>ROUND((SUM(BF94:BF393)),  2)</f>
        <v>0</v>
      </c>
      <c r="G36" s="40"/>
      <c r="H36" s="40"/>
      <c r="I36" s="161">
        <v>0.14999999999999999</v>
      </c>
      <c r="J36" s="160">
        <f>ROUND(((SUM(BF94:BF393))*I36),  2)</f>
        <v>0</v>
      </c>
      <c r="K36" s="40"/>
      <c r="L36" s="148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6" t="s">
        <v>49</v>
      </c>
      <c r="F37" s="160">
        <f>ROUND((SUM(BG94:BG393)),  2)</f>
        <v>0</v>
      </c>
      <c r="G37" s="40"/>
      <c r="H37" s="40"/>
      <c r="I37" s="161">
        <v>0.20999999999999999</v>
      </c>
      <c r="J37" s="160">
        <f>0</f>
        <v>0</v>
      </c>
      <c r="K37" s="40"/>
      <c r="L37" s="148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hidden="1" s="2" customFormat="1" ht="14.4" customHeight="1">
      <c r="A38" s="40"/>
      <c r="B38" s="46"/>
      <c r="C38" s="40"/>
      <c r="D38" s="40"/>
      <c r="E38" s="146" t="s">
        <v>50</v>
      </c>
      <c r="F38" s="160">
        <f>ROUND((SUM(BH94:BH393)),  2)</f>
        <v>0</v>
      </c>
      <c r="G38" s="40"/>
      <c r="H38" s="40"/>
      <c r="I38" s="161">
        <v>0.14999999999999999</v>
      </c>
      <c r="J38" s="160">
        <f>0</f>
        <v>0</v>
      </c>
      <c r="K38" s="40"/>
      <c r="L38" s="148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6" t="s">
        <v>51</v>
      </c>
      <c r="F39" s="160">
        <f>ROUND((SUM(BI94:BI393)),  2)</f>
        <v>0</v>
      </c>
      <c r="G39" s="40"/>
      <c r="H39" s="40"/>
      <c r="I39" s="161">
        <v>0</v>
      </c>
      <c r="J39" s="160">
        <f>0</f>
        <v>0</v>
      </c>
      <c r="K39" s="40"/>
      <c r="L39" s="148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6.96" customHeight="1">
      <c r="A40" s="40"/>
      <c r="B40" s="46"/>
      <c r="C40" s="40"/>
      <c r="D40" s="40"/>
      <c r="E40" s="40"/>
      <c r="F40" s="40"/>
      <c r="G40" s="40"/>
      <c r="H40" s="40"/>
      <c r="I40" s="40"/>
      <c r="J40" s="40"/>
      <c r="K40" s="40"/>
      <c r="L40" s="148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s="2" customFormat="1" ht="25.44" customHeight="1">
      <c r="A41" s="40"/>
      <c r="B41" s="46"/>
      <c r="C41" s="162"/>
      <c r="D41" s="163" t="s">
        <v>52</v>
      </c>
      <c r="E41" s="164"/>
      <c r="F41" s="164"/>
      <c r="G41" s="165" t="s">
        <v>53</v>
      </c>
      <c r="H41" s="166" t="s">
        <v>54</v>
      </c>
      <c r="I41" s="164"/>
      <c r="J41" s="167">
        <f>SUM(J32:J39)</f>
        <v>0</v>
      </c>
      <c r="K41" s="168"/>
      <c r="L41" s="148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14.4" customHeight="1">
      <c r="A42" s="40"/>
      <c r="B42" s="169"/>
      <c r="C42" s="170"/>
      <c r="D42" s="170"/>
      <c r="E42" s="170"/>
      <c r="F42" s="170"/>
      <c r="G42" s="170"/>
      <c r="H42" s="170"/>
      <c r="I42" s="170"/>
      <c r="J42" s="170"/>
      <c r="K42" s="170"/>
      <c r="L42" s="148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6" s="2" customFormat="1" ht="6.96" customHeight="1">
      <c r="A46" s="40"/>
      <c r="B46" s="171"/>
      <c r="C46" s="172"/>
      <c r="D46" s="172"/>
      <c r="E46" s="172"/>
      <c r="F46" s="172"/>
      <c r="G46" s="172"/>
      <c r="H46" s="172"/>
      <c r="I46" s="172"/>
      <c r="J46" s="172"/>
      <c r="K46" s="172"/>
      <c r="L46" s="148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24.96" customHeight="1">
      <c r="A47" s="40"/>
      <c r="B47" s="41"/>
      <c r="C47" s="25" t="s">
        <v>192</v>
      </c>
      <c r="D47" s="42"/>
      <c r="E47" s="42"/>
      <c r="F47" s="42"/>
      <c r="G47" s="42"/>
      <c r="H47" s="42"/>
      <c r="I47" s="42"/>
      <c r="J47" s="42"/>
      <c r="K47" s="42"/>
      <c r="L47" s="148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148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16</v>
      </c>
      <c r="D49" s="42"/>
      <c r="E49" s="42"/>
      <c r="F49" s="42"/>
      <c r="G49" s="42"/>
      <c r="H49" s="42"/>
      <c r="I49" s="42"/>
      <c r="J49" s="42"/>
      <c r="K49" s="42"/>
      <c r="L49" s="148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173" t="str">
        <f>E7</f>
        <v>MVE jez Rajhrad vč. rekonstrukce jezu a rybího přechodu</v>
      </c>
      <c r="F50" s="34"/>
      <c r="G50" s="34"/>
      <c r="H50" s="34"/>
      <c r="I50" s="42"/>
      <c r="J50" s="42"/>
      <c r="K50" s="42"/>
      <c r="L50" s="148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1" customFormat="1" ht="12" customHeight="1">
      <c r="B51" s="23"/>
      <c r="C51" s="34" t="s">
        <v>167</v>
      </c>
      <c r="D51" s="24"/>
      <c r="E51" s="24"/>
      <c r="F51" s="24"/>
      <c r="G51" s="24"/>
      <c r="H51" s="24"/>
      <c r="I51" s="24"/>
      <c r="J51" s="24"/>
      <c r="K51" s="24"/>
      <c r="L51" s="22"/>
    </row>
    <row r="52" s="2" customFormat="1" ht="16.5" customHeight="1">
      <c r="A52" s="40"/>
      <c r="B52" s="41"/>
      <c r="C52" s="42"/>
      <c r="D52" s="42"/>
      <c r="E52" s="173" t="s">
        <v>847</v>
      </c>
      <c r="F52" s="42"/>
      <c r="G52" s="42"/>
      <c r="H52" s="42"/>
      <c r="I52" s="42"/>
      <c r="J52" s="42"/>
      <c r="K52" s="42"/>
      <c r="L52" s="148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12" customHeight="1">
      <c r="A53" s="40"/>
      <c r="B53" s="41"/>
      <c r="C53" s="34" t="s">
        <v>848</v>
      </c>
      <c r="D53" s="42"/>
      <c r="E53" s="42"/>
      <c r="F53" s="42"/>
      <c r="G53" s="42"/>
      <c r="H53" s="42"/>
      <c r="I53" s="42"/>
      <c r="J53" s="42"/>
      <c r="K53" s="42"/>
      <c r="L53" s="148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6.5" customHeight="1">
      <c r="A54" s="40"/>
      <c r="B54" s="41"/>
      <c r="C54" s="42"/>
      <c r="D54" s="42"/>
      <c r="E54" s="71" t="str">
        <f>E11</f>
        <v>SO 01 - Vtokový objekt</v>
      </c>
      <c r="F54" s="42"/>
      <c r="G54" s="42"/>
      <c r="H54" s="42"/>
      <c r="I54" s="42"/>
      <c r="J54" s="42"/>
      <c r="K54" s="42"/>
      <c r="L54" s="148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6.96" customHeight="1">
      <c r="A55" s="40"/>
      <c r="B55" s="41"/>
      <c r="C55" s="42"/>
      <c r="D55" s="42"/>
      <c r="E55" s="42"/>
      <c r="F55" s="42"/>
      <c r="G55" s="42"/>
      <c r="H55" s="42"/>
      <c r="I55" s="42"/>
      <c r="J55" s="42"/>
      <c r="K55" s="42"/>
      <c r="L55" s="148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2" customHeight="1">
      <c r="A56" s="40"/>
      <c r="B56" s="41"/>
      <c r="C56" s="34" t="s">
        <v>21</v>
      </c>
      <c r="D56" s="42"/>
      <c r="E56" s="42"/>
      <c r="F56" s="29" t="str">
        <f>F14</f>
        <v xml:space="preserve">Svratka, říční km 29,430 – jez </v>
      </c>
      <c r="G56" s="42"/>
      <c r="H56" s="42"/>
      <c r="I56" s="34" t="s">
        <v>23</v>
      </c>
      <c r="J56" s="74" t="str">
        <f>IF(J14="","",J14)</f>
        <v>2. 5. 2023</v>
      </c>
      <c r="K56" s="42"/>
      <c r="L56" s="148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6.96" customHeight="1">
      <c r="A57" s="40"/>
      <c r="B57" s="41"/>
      <c r="C57" s="42"/>
      <c r="D57" s="42"/>
      <c r="E57" s="42"/>
      <c r="F57" s="42"/>
      <c r="G57" s="42"/>
      <c r="H57" s="42"/>
      <c r="I57" s="42"/>
      <c r="J57" s="42"/>
      <c r="K57" s="42"/>
      <c r="L57" s="148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5.15" customHeight="1">
      <c r="A58" s="40"/>
      <c r="B58" s="41"/>
      <c r="C58" s="34" t="s">
        <v>25</v>
      </c>
      <c r="D58" s="42"/>
      <c r="E58" s="42"/>
      <c r="F58" s="29" t="str">
        <f>E17</f>
        <v>Povodí Moravy, státní podnik</v>
      </c>
      <c r="G58" s="42"/>
      <c r="H58" s="42"/>
      <c r="I58" s="34" t="s">
        <v>33</v>
      </c>
      <c r="J58" s="38" t="str">
        <f>E23</f>
        <v>AQUATIS a. s.</v>
      </c>
      <c r="K58" s="42"/>
      <c r="L58" s="148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15.15" customHeight="1">
      <c r="A59" s="40"/>
      <c r="B59" s="41"/>
      <c r="C59" s="34" t="s">
        <v>31</v>
      </c>
      <c r="D59" s="42"/>
      <c r="E59" s="42"/>
      <c r="F59" s="29" t="str">
        <f>IF(E20="","",E20)</f>
        <v>Vyplň údaj</v>
      </c>
      <c r="G59" s="42"/>
      <c r="H59" s="42"/>
      <c r="I59" s="34" t="s">
        <v>38</v>
      </c>
      <c r="J59" s="38" t="str">
        <f>E26</f>
        <v>Bc. Aneta Patková</v>
      </c>
      <c r="K59" s="42"/>
      <c r="L59" s="148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s="2" customFormat="1" ht="10.32" customHeight="1">
      <c r="A60" s="40"/>
      <c r="B60" s="41"/>
      <c r="C60" s="42"/>
      <c r="D60" s="42"/>
      <c r="E60" s="42"/>
      <c r="F60" s="42"/>
      <c r="G60" s="42"/>
      <c r="H60" s="42"/>
      <c r="I60" s="42"/>
      <c r="J60" s="42"/>
      <c r="K60" s="42"/>
      <c r="L60" s="148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s="2" customFormat="1" ht="29.28" customHeight="1">
      <c r="A61" s="40"/>
      <c r="B61" s="41"/>
      <c r="C61" s="174" t="s">
        <v>193</v>
      </c>
      <c r="D61" s="175"/>
      <c r="E61" s="175"/>
      <c r="F61" s="175"/>
      <c r="G61" s="175"/>
      <c r="H61" s="175"/>
      <c r="I61" s="175"/>
      <c r="J61" s="176" t="s">
        <v>194</v>
      </c>
      <c r="K61" s="175"/>
      <c r="L61" s="148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10.32" customHeight="1">
      <c r="A62" s="40"/>
      <c r="B62" s="41"/>
      <c r="C62" s="42"/>
      <c r="D62" s="42"/>
      <c r="E62" s="42"/>
      <c r="F62" s="42"/>
      <c r="G62" s="42"/>
      <c r="H62" s="42"/>
      <c r="I62" s="42"/>
      <c r="J62" s="42"/>
      <c r="K62" s="42"/>
      <c r="L62" s="148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22.8" customHeight="1">
      <c r="A63" s="40"/>
      <c r="B63" s="41"/>
      <c r="C63" s="177" t="s">
        <v>74</v>
      </c>
      <c r="D63" s="42"/>
      <c r="E63" s="42"/>
      <c r="F63" s="42"/>
      <c r="G63" s="42"/>
      <c r="H63" s="42"/>
      <c r="I63" s="42"/>
      <c r="J63" s="104">
        <f>J94</f>
        <v>0</v>
      </c>
      <c r="K63" s="42"/>
      <c r="L63" s="148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  <c r="AU63" s="19" t="s">
        <v>195</v>
      </c>
    </row>
    <row r="64" s="9" customFormat="1" ht="24.96" customHeight="1">
      <c r="A64" s="9"/>
      <c r="B64" s="178"/>
      <c r="C64" s="179"/>
      <c r="D64" s="180" t="s">
        <v>196</v>
      </c>
      <c r="E64" s="181"/>
      <c r="F64" s="181"/>
      <c r="G64" s="181"/>
      <c r="H64" s="181"/>
      <c r="I64" s="181"/>
      <c r="J64" s="182">
        <f>J95</f>
        <v>0</v>
      </c>
      <c r="K64" s="179"/>
      <c r="L64" s="183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4"/>
      <c r="C65" s="127"/>
      <c r="D65" s="185" t="s">
        <v>1093</v>
      </c>
      <c r="E65" s="186"/>
      <c r="F65" s="186"/>
      <c r="G65" s="186"/>
      <c r="H65" s="186"/>
      <c r="I65" s="186"/>
      <c r="J65" s="187">
        <f>J96</f>
        <v>0</v>
      </c>
      <c r="K65" s="127"/>
      <c r="L65" s="18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4"/>
      <c r="C66" s="127"/>
      <c r="D66" s="185" t="s">
        <v>1094</v>
      </c>
      <c r="E66" s="186"/>
      <c r="F66" s="186"/>
      <c r="G66" s="186"/>
      <c r="H66" s="186"/>
      <c r="I66" s="186"/>
      <c r="J66" s="187">
        <f>J178</f>
        <v>0</v>
      </c>
      <c r="K66" s="127"/>
      <c r="L66" s="188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4"/>
      <c r="C67" s="127"/>
      <c r="D67" s="185" t="s">
        <v>199</v>
      </c>
      <c r="E67" s="186"/>
      <c r="F67" s="186"/>
      <c r="G67" s="186"/>
      <c r="H67" s="186"/>
      <c r="I67" s="186"/>
      <c r="J67" s="187">
        <f>J243</f>
        <v>0</v>
      </c>
      <c r="K67" s="127"/>
      <c r="L67" s="188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4"/>
      <c r="C68" s="127"/>
      <c r="D68" s="185" t="s">
        <v>201</v>
      </c>
      <c r="E68" s="186"/>
      <c r="F68" s="186"/>
      <c r="G68" s="186"/>
      <c r="H68" s="186"/>
      <c r="I68" s="186"/>
      <c r="J68" s="187">
        <f>J335</f>
        <v>0</v>
      </c>
      <c r="K68" s="127"/>
      <c r="L68" s="188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9" customFormat="1" ht="24.96" customHeight="1">
      <c r="A69" s="9"/>
      <c r="B69" s="178"/>
      <c r="C69" s="179"/>
      <c r="D69" s="180" t="s">
        <v>202</v>
      </c>
      <c r="E69" s="181"/>
      <c r="F69" s="181"/>
      <c r="G69" s="181"/>
      <c r="H69" s="181"/>
      <c r="I69" s="181"/>
      <c r="J69" s="182">
        <f>J339</f>
        <v>0</v>
      </c>
      <c r="K69" s="179"/>
      <c r="L69" s="183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</row>
    <row r="70" s="10" customFormat="1" ht="19.92" customHeight="1">
      <c r="A70" s="10"/>
      <c r="B70" s="184"/>
      <c r="C70" s="127"/>
      <c r="D70" s="185" t="s">
        <v>1095</v>
      </c>
      <c r="E70" s="186"/>
      <c r="F70" s="186"/>
      <c r="G70" s="186"/>
      <c r="H70" s="186"/>
      <c r="I70" s="186"/>
      <c r="J70" s="187">
        <f>J340</f>
        <v>0</v>
      </c>
      <c r="K70" s="127"/>
      <c r="L70" s="188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84"/>
      <c r="C71" s="127"/>
      <c r="D71" s="185" t="s">
        <v>203</v>
      </c>
      <c r="E71" s="186"/>
      <c r="F71" s="186"/>
      <c r="G71" s="186"/>
      <c r="H71" s="186"/>
      <c r="I71" s="186"/>
      <c r="J71" s="187">
        <f>J361</f>
        <v>0</v>
      </c>
      <c r="K71" s="127"/>
      <c r="L71" s="188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9" customFormat="1" ht="24.96" customHeight="1">
      <c r="A72" s="9"/>
      <c r="B72" s="178"/>
      <c r="C72" s="179"/>
      <c r="D72" s="180" t="s">
        <v>1096</v>
      </c>
      <c r="E72" s="181"/>
      <c r="F72" s="181"/>
      <c r="G72" s="181"/>
      <c r="H72" s="181"/>
      <c r="I72" s="181"/>
      <c r="J72" s="182">
        <f>J383</f>
        <v>0</v>
      </c>
      <c r="K72" s="179"/>
      <c r="L72" s="183"/>
      <c r="S72" s="9"/>
      <c r="T72" s="9"/>
      <c r="U72" s="9"/>
      <c r="V72" s="9"/>
      <c r="W72" s="9"/>
      <c r="X72" s="9"/>
      <c r="Y72" s="9"/>
      <c r="Z72" s="9"/>
      <c r="AA72" s="9"/>
      <c r="AB72" s="9"/>
      <c r="AC72" s="9"/>
      <c r="AD72" s="9"/>
      <c r="AE72" s="9"/>
    </row>
    <row r="73" s="2" customFormat="1" ht="21.84" customHeight="1">
      <c r="A73" s="40"/>
      <c r="B73" s="41"/>
      <c r="C73" s="42"/>
      <c r="D73" s="42"/>
      <c r="E73" s="42"/>
      <c r="F73" s="42"/>
      <c r="G73" s="42"/>
      <c r="H73" s="42"/>
      <c r="I73" s="42"/>
      <c r="J73" s="42"/>
      <c r="K73" s="42"/>
      <c r="L73" s="148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6.96" customHeight="1">
      <c r="A74" s="40"/>
      <c r="B74" s="61"/>
      <c r="C74" s="62"/>
      <c r="D74" s="62"/>
      <c r="E74" s="62"/>
      <c r="F74" s="62"/>
      <c r="G74" s="62"/>
      <c r="H74" s="62"/>
      <c r="I74" s="62"/>
      <c r="J74" s="62"/>
      <c r="K74" s="62"/>
      <c r="L74" s="148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8" s="2" customFormat="1" ht="6.96" customHeight="1">
      <c r="A78" s="40"/>
      <c r="B78" s="63"/>
      <c r="C78" s="64"/>
      <c r="D78" s="64"/>
      <c r="E78" s="64"/>
      <c r="F78" s="64"/>
      <c r="G78" s="64"/>
      <c r="H78" s="64"/>
      <c r="I78" s="64"/>
      <c r="J78" s="64"/>
      <c r="K78" s="64"/>
      <c r="L78" s="148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24.96" customHeight="1">
      <c r="A79" s="40"/>
      <c r="B79" s="41"/>
      <c r="C79" s="25" t="s">
        <v>204</v>
      </c>
      <c r="D79" s="42"/>
      <c r="E79" s="42"/>
      <c r="F79" s="42"/>
      <c r="G79" s="42"/>
      <c r="H79" s="42"/>
      <c r="I79" s="42"/>
      <c r="J79" s="42"/>
      <c r="K79" s="42"/>
      <c r="L79" s="148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6.96" customHeight="1">
      <c r="A80" s="40"/>
      <c r="B80" s="41"/>
      <c r="C80" s="42"/>
      <c r="D80" s="42"/>
      <c r="E80" s="42"/>
      <c r="F80" s="42"/>
      <c r="G80" s="42"/>
      <c r="H80" s="42"/>
      <c r="I80" s="42"/>
      <c r="J80" s="42"/>
      <c r="K80" s="42"/>
      <c r="L80" s="148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2" customHeight="1">
      <c r="A81" s="40"/>
      <c r="B81" s="41"/>
      <c r="C81" s="34" t="s">
        <v>16</v>
      </c>
      <c r="D81" s="42"/>
      <c r="E81" s="42"/>
      <c r="F81" s="42"/>
      <c r="G81" s="42"/>
      <c r="H81" s="42"/>
      <c r="I81" s="42"/>
      <c r="J81" s="42"/>
      <c r="K81" s="42"/>
      <c r="L81" s="148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6.5" customHeight="1">
      <c r="A82" s="40"/>
      <c r="B82" s="41"/>
      <c r="C82" s="42"/>
      <c r="D82" s="42"/>
      <c r="E82" s="173" t="str">
        <f>E7</f>
        <v>MVE jez Rajhrad vč. rekonstrukce jezu a rybího přechodu</v>
      </c>
      <c r="F82" s="34"/>
      <c r="G82" s="34"/>
      <c r="H82" s="34"/>
      <c r="I82" s="42"/>
      <c r="J82" s="42"/>
      <c r="K82" s="42"/>
      <c r="L82" s="148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1" customFormat="1" ht="12" customHeight="1">
      <c r="B83" s="23"/>
      <c r="C83" s="34" t="s">
        <v>167</v>
      </c>
      <c r="D83" s="24"/>
      <c r="E83" s="24"/>
      <c r="F83" s="24"/>
      <c r="G83" s="24"/>
      <c r="H83" s="24"/>
      <c r="I83" s="24"/>
      <c r="J83" s="24"/>
      <c r="K83" s="24"/>
      <c r="L83" s="22"/>
    </row>
    <row r="84" s="2" customFormat="1" ht="16.5" customHeight="1">
      <c r="A84" s="40"/>
      <c r="B84" s="41"/>
      <c r="C84" s="42"/>
      <c r="D84" s="42"/>
      <c r="E84" s="173" t="s">
        <v>847</v>
      </c>
      <c r="F84" s="42"/>
      <c r="G84" s="42"/>
      <c r="H84" s="42"/>
      <c r="I84" s="42"/>
      <c r="J84" s="42"/>
      <c r="K84" s="42"/>
      <c r="L84" s="148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2" customHeight="1">
      <c r="A85" s="40"/>
      <c r="B85" s="41"/>
      <c r="C85" s="34" t="s">
        <v>848</v>
      </c>
      <c r="D85" s="42"/>
      <c r="E85" s="42"/>
      <c r="F85" s="42"/>
      <c r="G85" s="42"/>
      <c r="H85" s="42"/>
      <c r="I85" s="42"/>
      <c r="J85" s="42"/>
      <c r="K85" s="42"/>
      <c r="L85" s="148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16.5" customHeight="1">
      <c r="A86" s="40"/>
      <c r="B86" s="41"/>
      <c r="C86" s="42"/>
      <c r="D86" s="42"/>
      <c r="E86" s="71" t="str">
        <f>E11</f>
        <v>SO 01 - Vtokový objekt</v>
      </c>
      <c r="F86" s="42"/>
      <c r="G86" s="42"/>
      <c r="H86" s="42"/>
      <c r="I86" s="42"/>
      <c r="J86" s="42"/>
      <c r="K86" s="42"/>
      <c r="L86" s="148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6.96" customHeight="1">
      <c r="A87" s="40"/>
      <c r="B87" s="41"/>
      <c r="C87" s="42"/>
      <c r="D87" s="42"/>
      <c r="E87" s="42"/>
      <c r="F87" s="42"/>
      <c r="G87" s="42"/>
      <c r="H87" s="42"/>
      <c r="I87" s="42"/>
      <c r="J87" s="42"/>
      <c r="K87" s="42"/>
      <c r="L87" s="148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12" customHeight="1">
      <c r="A88" s="40"/>
      <c r="B88" s="41"/>
      <c r="C88" s="34" t="s">
        <v>21</v>
      </c>
      <c r="D88" s="42"/>
      <c r="E88" s="42"/>
      <c r="F88" s="29" t="str">
        <f>F14</f>
        <v xml:space="preserve">Svratka, říční km 29,430 – jez </v>
      </c>
      <c r="G88" s="42"/>
      <c r="H88" s="42"/>
      <c r="I88" s="34" t="s">
        <v>23</v>
      </c>
      <c r="J88" s="74" t="str">
        <f>IF(J14="","",J14)</f>
        <v>2. 5. 2023</v>
      </c>
      <c r="K88" s="42"/>
      <c r="L88" s="148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6.96" customHeight="1">
      <c r="A89" s="40"/>
      <c r="B89" s="41"/>
      <c r="C89" s="42"/>
      <c r="D89" s="42"/>
      <c r="E89" s="42"/>
      <c r="F89" s="42"/>
      <c r="G89" s="42"/>
      <c r="H89" s="42"/>
      <c r="I89" s="42"/>
      <c r="J89" s="42"/>
      <c r="K89" s="42"/>
      <c r="L89" s="148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2" customFormat="1" ht="15.15" customHeight="1">
      <c r="A90" s="40"/>
      <c r="B90" s="41"/>
      <c r="C90" s="34" t="s">
        <v>25</v>
      </c>
      <c r="D90" s="42"/>
      <c r="E90" s="42"/>
      <c r="F90" s="29" t="str">
        <f>E17</f>
        <v>Povodí Moravy, státní podnik</v>
      </c>
      <c r="G90" s="42"/>
      <c r="H90" s="42"/>
      <c r="I90" s="34" t="s">
        <v>33</v>
      </c>
      <c r="J90" s="38" t="str">
        <f>E23</f>
        <v>AQUATIS a. s.</v>
      </c>
      <c r="K90" s="42"/>
      <c r="L90" s="148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2" customFormat="1" ht="15.15" customHeight="1">
      <c r="A91" s="40"/>
      <c r="B91" s="41"/>
      <c r="C91" s="34" t="s">
        <v>31</v>
      </c>
      <c r="D91" s="42"/>
      <c r="E91" s="42"/>
      <c r="F91" s="29" t="str">
        <f>IF(E20="","",E20)</f>
        <v>Vyplň údaj</v>
      </c>
      <c r="G91" s="42"/>
      <c r="H91" s="42"/>
      <c r="I91" s="34" t="s">
        <v>38</v>
      </c>
      <c r="J91" s="38" t="str">
        <f>E26</f>
        <v>Bc. Aneta Patková</v>
      </c>
      <c r="K91" s="42"/>
      <c r="L91" s="148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</row>
    <row r="92" s="2" customFormat="1" ht="10.32" customHeight="1">
      <c r="A92" s="40"/>
      <c r="B92" s="41"/>
      <c r="C92" s="42"/>
      <c r="D92" s="42"/>
      <c r="E92" s="42"/>
      <c r="F92" s="42"/>
      <c r="G92" s="42"/>
      <c r="H92" s="42"/>
      <c r="I92" s="42"/>
      <c r="J92" s="42"/>
      <c r="K92" s="42"/>
      <c r="L92" s="148"/>
      <c r="S92" s="40"/>
      <c r="T92" s="40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</row>
    <row r="93" s="11" customFormat="1" ht="29.28" customHeight="1">
      <c r="A93" s="189"/>
      <c r="B93" s="190"/>
      <c r="C93" s="191" t="s">
        <v>205</v>
      </c>
      <c r="D93" s="192" t="s">
        <v>61</v>
      </c>
      <c r="E93" s="192" t="s">
        <v>57</v>
      </c>
      <c r="F93" s="192" t="s">
        <v>58</v>
      </c>
      <c r="G93" s="192" t="s">
        <v>206</v>
      </c>
      <c r="H93" s="192" t="s">
        <v>207</v>
      </c>
      <c r="I93" s="192" t="s">
        <v>208</v>
      </c>
      <c r="J93" s="192" t="s">
        <v>194</v>
      </c>
      <c r="K93" s="193" t="s">
        <v>209</v>
      </c>
      <c r="L93" s="194"/>
      <c r="M93" s="94" t="s">
        <v>19</v>
      </c>
      <c r="N93" s="95" t="s">
        <v>46</v>
      </c>
      <c r="O93" s="95" t="s">
        <v>210</v>
      </c>
      <c r="P93" s="95" t="s">
        <v>211</v>
      </c>
      <c r="Q93" s="95" t="s">
        <v>212</v>
      </c>
      <c r="R93" s="95" t="s">
        <v>213</v>
      </c>
      <c r="S93" s="95" t="s">
        <v>214</v>
      </c>
      <c r="T93" s="96" t="s">
        <v>215</v>
      </c>
      <c r="U93" s="189"/>
      <c r="V93" s="189"/>
      <c r="W93" s="189"/>
      <c r="X93" s="189"/>
      <c r="Y93" s="189"/>
      <c r="Z93" s="189"/>
      <c r="AA93" s="189"/>
      <c r="AB93" s="189"/>
      <c r="AC93" s="189"/>
      <c r="AD93" s="189"/>
      <c r="AE93" s="189"/>
    </row>
    <row r="94" s="2" customFormat="1" ht="22.8" customHeight="1">
      <c r="A94" s="40"/>
      <c r="B94" s="41"/>
      <c r="C94" s="101" t="s">
        <v>216</v>
      </c>
      <c r="D94" s="42"/>
      <c r="E94" s="42"/>
      <c r="F94" s="42"/>
      <c r="G94" s="42"/>
      <c r="H94" s="42"/>
      <c r="I94" s="42"/>
      <c r="J94" s="195">
        <f>BK94</f>
        <v>0</v>
      </c>
      <c r="K94" s="42"/>
      <c r="L94" s="46"/>
      <c r="M94" s="97"/>
      <c r="N94" s="196"/>
      <c r="O94" s="98"/>
      <c r="P94" s="197">
        <f>P95+P339+P383</f>
        <v>0</v>
      </c>
      <c r="Q94" s="98"/>
      <c r="R94" s="197">
        <f>R95+R339+R383</f>
        <v>547.6834996489149</v>
      </c>
      <c r="S94" s="98"/>
      <c r="T94" s="198">
        <f>T95+T339+T383</f>
        <v>0</v>
      </c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T94" s="19" t="s">
        <v>75</v>
      </c>
      <c r="AU94" s="19" t="s">
        <v>195</v>
      </c>
      <c r="BK94" s="199">
        <f>BK95+BK339+BK383</f>
        <v>0</v>
      </c>
    </row>
    <row r="95" s="12" customFormat="1" ht="25.92" customHeight="1">
      <c r="A95" s="12"/>
      <c r="B95" s="200"/>
      <c r="C95" s="201"/>
      <c r="D95" s="202" t="s">
        <v>75</v>
      </c>
      <c r="E95" s="203" t="s">
        <v>217</v>
      </c>
      <c r="F95" s="203" t="s">
        <v>218</v>
      </c>
      <c r="G95" s="201"/>
      <c r="H95" s="201"/>
      <c r="I95" s="204"/>
      <c r="J95" s="205">
        <f>BK95</f>
        <v>0</v>
      </c>
      <c r="K95" s="201"/>
      <c r="L95" s="206"/>
      <c r="M95" s="207"/>
      <c r="N95" s="208"/>
      <c r="O95" s="208"/>
      <c r="P95" s="209">
        <f>P96+P178+P243+P335</f>
        <v>0</v>
      </c>
      <c r="Q95" s="208"/>
      <c r="R95" s="209">
        <f>R96+R178+R243+R335</f>
        <v>546.52070064891495</v>
      </c>
      <c r="S95" s="208"/>
      <c r="T95" s="210">
        <f>T96+T178+T243+T335</f>
        <v>0</v>
      </c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R95" s="211" t="s">
        <v>84</v>
      </c>
      <c r="AT95" s="212" t="s">
        <v>75</v>
      </c>
      <c r="AU95" s="212" t="s">
        <v>76</v>
      </c>
      <c r="AY95" s="211" t="s">
        <v>219</v>
      </c>
      <c r="BK95" s="213">
        <f>BK96+BK178+BK243+BK335</f>
        <v>0</v>
      </c>
    </row>
    <row r="96" s="12" customFormat="1" ht="22.8" customHeight="1">
      <c r="A96" s="12"/>
      <c r="B96" s="200"/>
      <c r="C96" s="201"/>
      <c r="D96" s="202" t="s">
        <v>75</v>
      </c>
      <c r="E96" s="214" t="s">
        <v>111</v>
      </c>
      <c r="F96" s="214" t="s">
        <v>1097</v>
      </c>
      <c r="G96" s="201"/>
      <c r="H96" s="201"/>
      <c r="I96" s="204"/>
      <c r="J96" s="215">
        <f>BK96</f>
        <v>0</v>
      </c>
      <c r="K96" s="201"/>
      <c r="L96" s="206"/>
      <c r="M96" s="207"/>
      <c r="N96" s="208"/>
      <c r="O96" s="208"/>
      <c r="P96" s="209">
        <f>SUM(P97:P177)</f>
        <v>0</v>
      </c>
      <c r="Q96" s="208"/>
      <c r="R96" s="209">
        <f>SUM(R97:R177)</f>
        <v>530.66775993999988</v>
      </c>
      <c r="S96" s="208"/>
      <c r="T96" s="210">
        <f>SUM(T97:T177)</f>
        <v>0</v>
      </c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R96" s="211" t="s">
        <v>84</v>
      </c>
      <c r="AT96" s="212" t="s">
        <v>75</v>
      </c>
      <c r="AU96" s="212" t="s">
        <v>84</v>
      </c>
      <c r="AY96" s="211" t="s">
        <v>219</v>
      </c>
      <c r="BK96" s="213">
        <f>SUM(BK97:BK177)</f>
        <v>0</v>
      </c>
    </row>
    <row r="97" s="2" customFormat="1" ht="16.5" customHeight="1">
      <c r="A97" s="40"/>
      <c r="B97" s="41"/>
      <c r="C97" s="216" t="s">
        <v>84</v>
      </c>
      <c r="D97" s="216" t="s">
        <v>221</v>
      </c>
      <c r="E97" s="217" t="s">
        <v>1098</v>
      </c>
      <c r="F97" s="218" t="s">
        <v>1099</v>
      </c>
      <c r="G97" s="219" t="s">
        <v>148</v>
      </c>
      <c r="H97" s="220">
        <v>204.03999999999999</v>
      </c>
      <c r="I97" s="221"/>
      <c r="J97" s="222">
        <f>ROUND(I97*H97,2)</f>
        <v>0</v>
      </c>
      <c r="K97" s="218" t="s">
        <v>224</v>
      </c>
      <c r="L97" s="46"/>
      <c r="M97" s="223" t="s">
        <v>19</v>
      </c>
      <c r="N97" s="224" t="s">
        <v>47</v>
      </c>
      <c r="O97" s="86"/>
      <c r="P97" s="225">
        <f>O97*H97</f>
        <v>0</v>
      </c>
      <c r="Q97" s="225">
        <v>2.3010199999999998</v>
      </c>
      <c r="R97" s="225">
        <f>Q97*H97</f>
        <v>469.50012079999993</v>
      </c>
      <c r="S97" s="225">
        <v>0</v>
      </c>
      <c r="T97" s="226">
        <f>S97*H97</f>
        <v>0</v>
      </c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R97" s="227" t="s">
        <v>225</v>
      </c>
      <c r="AT97" s="227" t="s">
        <v>221</v>
      </c>
      <c r="AU97" s="227" t="s">
        <v>86</v>
      </c>
      <c r="AY97" s="19" t="s">
        <v>219</v>
      </c>
      <c r="BE97" s="228">
        <f>IF(N97="základní",J97,0)</f>
        <v>0</v>
      </c>
      <c r="BF97" s="228">
        <f>IF(N97="snížená",J97,0)</f>
        <v>0</v>
      </c>
      <c r="BG97" s="228">
        <f>IF(N97="zákl. přenesená",J97,0)</f>
        <v>0</v>
      </c>
      <c r="BH97" s="228">
        <f>IF(N97="sníž. přenesená",J97,0)</f>
        <v>0</v>
      </c>
      <c r="BI97" s="228">
        <f>IF(N97="nulová",J97,0)</f>
        <v>0</v>
      </c>
      <c r="BJ97" s="19" t="s">
        <v>84</v>
      </c>
      <c r="BK97" s="228">
        <f>ROUND(I97*H97,2)</f>
        <v>0</v>
      </c>
      <c r="BL97" s="19" t="s">
        <v>225</v>
      </c>
      <c r="BM97" s="227" t="s">
        <v>1100</v>
      </c>
    </row>
    <row r="98" s="2" customFormat="1">
      <c r="A98" s="40"/>
      <c r="B98" s="41"/>
      <c r="C98" s="42"/>
      <c r="D98" s="229" t="s">
        <v>227</v>
      </c>
      <c r="E98" s="42"/>
      <c r="F98" s="230" t="s">
        <v>1101</v>
      </c>
      <c r="G98" s="42"/>
      <c r="H98" s="42"/>
      <c r="I98" s="231"/>
      <c r="J98" s="42"/>
      <c r="K98" s="42"/>
      <c r="L98" s="46"/>
      <c r="M98" s="232"/>
      <c r="N98" s="233"/>
      <c r="O98" s="86"/>
      <c r="P98" s="86"/>
      <c r="Q98" s="86"/>
      <c r="R98" s="86"/>
      <c r="S98" s="86"/>
      <c r="T98" s="87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T98" s="19" t="s">
        <v>227</v>
      </c>
      <c r="AU98" s="19" t="s">
        <v>86</v>
      </c>
    </row>
    <row r="99" s="2" customFormat="1">
      <c r="A99" s="40"/>
      <c r="B99" s="41"/>
      <c r="C99" s="42"/>
      <c r="D99" s="234" t="s">
        <v>229</v>
      </c>
      <c r="E99" s="42"/>
      <c r="F99" s="235" t="s">
        <v>1102</v>
      </c>
      <c r="G99" s="42"/>
      <c r="H99" s="42"/>
      <c r="I99" s="231"/>
      <c r="J99" s="42"/>
      <c r="K99" s="42"/>
      <c r="L99" s="46"/>
      <c r="M99" s="232"/>
      <c r="N99" s="233"/>
      <c r="O99" s="86"/>
      <c r="P99" s="86"/>
      <c r="Q99" s="86"/>
      <c r="R99" s="86"/>
      <c r="S99" s="86"/>
      <c r="T99" s="87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T99" s="19" t="s">
        <v>229</v>
      </c>
      <c r="AU99" s="19" t="s">
        <v>86</v>
      </c>
    </row>
    <row r="100" s="13" customFormat="1">
      <c r="A100" s="13"/>
      <c r="B100" s="236"/>
      <c r="C100" s="237"/>
      <c r="D100" s="229" t="s">
        <v>231</v>
      </c>
      <c r="E100" s="238" t="s">
        <v>19</v>
      </c>
      <c r="F100" s="239" t="s">
        <v>1103</v>
      </c>
      <c r="G100" s="237"/>
      <c r="H100" s="238" t="s">
        <v>19</v>
      </c>
      <c r="I100" s="240"/>
      <c r="J100" s="237"/>
      <c r="K100" s="237"/>
      <c r="L100" s="241"/>
      <c r="M100" s="242"/>
      <c r="N100" s="243"/>
      <c r="O100" s="243"/>
      <c r="P100" s="243"/>
      <c r="Q100" s="243"/>
      <c r="R100" s="243"/>
      <c r="S100" s="243"/>
      <c r="T100" s="244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45" t="s">
        <v>231</v>
      </c>
      <c r="AU100" s="245" t="s">
        <v>86</v>
      </c>
      <c r="AV100" s="13" t="s">
        <v>84</v>
      </c>
      <c r="AW100" s="13" t="s">
        <v>37</v>
      </c>
      <c r="AX100" s="13" t="s">
        <v>76</v>
      </c>
      <c r="AY100" s="245" t="s">
        <v>219</v>
      </c>
    </row>
    <row r="101" s="13" customFormat="1">
      <c r="A101" s="13"/>
      <c r="B101" s="236"/>
      <c r="C101" s="237"/>
      <c r="D101" s="229" t="s">
        <v>231</v>
      </c>
      <c r="E101" s="238" t="s">
        <v>19</v>
      </c>
      <c r="F101" s="239" t="s">
        <v>1104</v>
      </c>
      <c r="G101" s="237"/>
      <c r="H101" s="238" t="s">
        <v>19</v>
      </c>
      <c r="I101" s="240"/>
      <c r="J101" s="237"/>
      <c r="K101" s="237"/>
      <c r="L101" s="241"/>
      <c r="M101" s="242"/>
      <c r="N101" s="243"/>
      <c r="O101" s="243"/>
      <c r="P101" s="243"/>
      <c r="Q101" s="243"/>
      <c r="R101" s="243"/>
      <c r="S101" s="243"/>
      <c r="T101" s="244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45" t="s">
        <v>231</v>
      </c>
      <c r="AU101" s="245" t="s">
        <v>86</v>
      </c>
      <c r="AV101" s="13" t="s">
        <v>84</v>
      </c>
      <c r="AW101" s="13" t="s">
        <v>37</v>
      </c>
      <c r="AX101" s="13" t="s">
        <v>76</v>
      </c>
      <c r="AY101" s="245" t="s">
        <v>219</v>
      </c>
    </row>
    <row r="102" s="14" customFormat="1">
      <c r="A102" s="14"/>
      <c r="B102" s="246"/>
      <c r="C102" s="247"/>
      <c r="D102" s="229" t="s">
        <v>231</v>
      </c>
      <c r="E102" s="248" t="s">
        <v>19</v>
      </c>
      <c r="F102" s="249" t="s">
        <v>1105</v>
      </c>
      <c r="G102" s="247"/>
      <c r="H102" s="250">
        <v>41.469999999999999</v>
      </c>
      <c r="I102" s="251"/>
      <c r="J102" s="247"/>
      <c r="K102" s="247"/>
      <c r="L102" s="252"/>
      <c r="M102" s="253"/>
      <c r="N102" s="254"/>
      <c r="O102" s="254"/>
      <c r="P102" s="254"/>
      <c r="Q102" s="254"/>
      <c r="R102" s="254"/>
      <c r="S102" s="254"/>
      <c r="T102" s="255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T102" s="256" t="s">
        <v>231</v>
      </c>
      <c r="AU102" s="256" t="s">
        <v>86</v>
      </c>
      <c r="AV102" s="14" t="s">
        <v>86</v>
      </c>
      <c r="AW102" s="14" t="s">
        <v>37</v>
      </c>
      <c r="AX102" s="14" t="s">
        <v>76</v>
      </c>
      <c r="AY102" s="256" t="s">
        <v>219</v>
      </c>
    </row>
    <row r="103" s="14" customFormat="1">
      <c r="A103" s="14"/>
      <c r="B103" s="246"/>
      <c r="C103" s="247"/>
      <c r="D103" s="229" t="s">
        <v>231</v>
      </c>
      <c r="E103" s="248" t="s">
        <v>19</v>
      </c>
      <c r="F103" s="249" t="s">
        <v>1106</v>
      </c>
      <c r="G103" s="247"/>
      <c r="H103" s="250">
        <v>101.97</v>
      </c>
      <c r="I103" s="251"/>
      <c r="J103" s="247"/>
      <c r="K103" s="247"/>
      <c r="L103" s="252"/>
      <c r="M103" s="253"/>
      <c r="N103" s="254"/>
      <c r="O103" s="254"/>
      <c r="P103" s="254"/>
      <c r="Q103" s="254"/>
      <c r="R103" s="254"/>
      <c r="S103" s="254"/>
      <c r="T103" s="255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T103" s="256" t="s">
        <v>231</v>
      </c>
      <c r="AU103" s="256" t="s">
        <v>86</v>
      </c>
      <c r="AV103" s="14" t="s">
        <v>86</v>
      </c>
      <c r="AW103" s="14" t="s">
        <v>37</v>
      </c>
      <c r="AX103" s="14" t="s">
        <v>76</v>
      </c>
      <c r="AY103" s="256" t="s">
        <v>219</v>
      </c>
    </row>
    <row r="104" s="14" customFormat="1">
      <c r="A104" s="14"/>
      <c r="B104" s="246"/>
      <c r="C104" s="247"/>
      <c r="D104" s="229" t="s">
        <v>231</v>
      </c>
      <c r="E104" s="248" t="s">
        <v>19</v>
      </c>
      <c r="F104" s="249" t="s">
        <v>1107</v>
      </c>
      <c r="G104" s="247"/>
      <c r="H104" s="250">
        <v>60.600000000000001</v>
      </c>
      <c r="I104" s="251"/>
      <c r="J104" s="247"/>
      <c r="K104" s="247"/>
      <c r="L104" s="252"/>
      <c r="M104" s="253"/>
      <c r="N104" s="254"/>
      <c r="O104" s="254"/>
      <c r="P104" s="254"/>
      <c r="Q104" s="254"/>
      <c r="R104" s="254"/>
      <c r="S104" s="254"/>
      <c r="T104" s="255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T104" s="256" t="s">
        <v>231</v>
      </c>
      <c r="AU104" s="256" t="s">
        <v>86</v>
      </c>
      <c r="AV104" s="14" t="s">
        <v>86</v>
      </c>
      <c r="AW104" s="14" t="s">
        <v>37</v>
      </c>
      <c r="AX104" s="14" t="s">
        <v>76</v>
      </c>
      <c r="AY104" s="256" t="s">
        <v>219</v>
      </c>
    </row>
    <row r="105" s="15" customFormat="1">
      <c r="A105" s="15"/>
      <c r="B105" s="257"/>
      <c r="C105" s="258"/>
      <c r="D105" s="229" t="s">
        <v>231</v>
      </c>
      <c r="E105" s="259" t="s">
        <v>19</v>
      </c>
      <c r="F105" s="260" t="s">
        <v>236</v>
      </c>
      <c r="G105" s="258"/>
      <c r="H105" s="261">
        <v>204.03999999999999</v>
      </c>
      <c r="I105" s="262"/>
      <c r="J105" s="258"/>
      <c r="K105" s="258"/>
      <c r="L105" s="263"/>
      <c r="M105" s="264"/>
      <c r="N105" s="265"/>
      <c r="O105" s="265"/>
      <c r="P105" s="265"/>
      <c r="Q105" s="265"/>
      <c r="R105" s="265"/>
      <c r="S105" s="265"/>
      <c r="T105" s="266"/>
      <c r="U105" s="15"/>
      <c r="V105" s="15"/>
      <c r="W105" s="15"/>
      <c r="X105" s="15"/>
      <c r="Y105" s="15"/>
      <c r="Z105" s="15"/>
      <c r="AA105" s="15"/>
      <c r="AB105" s="15"/>
      <c r="AC105" s="15"/>
      <c r="AD105" s="15"/>
      <c r="AE105" s="15"/>
      <c r="AT105" s="267" t="s">
        <v>231</v>
      </c>
      <c r="AU105" s="267" t="s">
        <v>86</v>
      </c>
      <c r="AV105" s="15" t="s">
        <v>225</v>
      </c>
      <c r="AW105" s="15" t="s">
        <v>37</v>
      </c>
      <c r="AX105" s="15" t="s">
        <v>84</v>
      </c>
      <c r="AY105" s="267" t="s">
        <v>219</v>
      </c>
    </row>
    <row r="106" s="2" customFormat="1" ht="16.5" customHeight="1">
      <c r="A106" s="40"/>
      <c r="B106" s="41"/>
      <c r="C106" s="216" t="s">
        <v>86</v>
      </c>
      <c r="D106" s="216" t="s">
        <v>221</v>
      </c>
      <c r="E106" s="217" t="s">
        <v>1108</v>
      </c>
      <c r="F106" s="218" t="s">
        <v>1109</v>
      </c>
      <c r="G106" s="219" t="s">
        <v>148</v>
      </c>
      <c r="H106" s="220">
        <v>433.30200000000002</v>
      </c>
      <c r="I106" s="221"/>
      <c r="J106" s="222">
        <f>ROUND(I106*H106,2)</f>
        <v>0</v>
      </c>
      <c r="K106" s="218" t="s">
        <v>19</v>
      </c>
      <c r="L106" s="46"/>
      <c r="M106" s="223" t="s">
        <v>19</v>
      </c>
      <c r="N106" s="224" t="s">
        <v>47</v>
      </c>
      <c r="O106" s="86"/>
      <c r="P106" s="225">
        <f>O106*H106</f>
        <v>0</v>
      </c>
      <c r="Q106" s="225">
        <v>0</v>
      </c>
      <c r="R106" s="225">
        <f>Q106*H106</f>
        <v>0</v>
      </c>
      <c r="S106" s="225">
        <v>0</v>
      </c>
      <c r="T106" s="226">
        <f>S106*H106</f>
        <v>0</v>
      </c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R106" s="227" t="s">
        <v>225</v>
      </c>
      <c r="AT106" s="227" t="s">
        <v>221</v>
      </c>
      <c r="AU106" s="227" t="s">
        <v>86</v>
      </c>
      <c r="AY106" s="19" t="s">
        <v>219</v>
      </c>
      <c r="BE106" s="228">
        <f>IF(N106="základní",J106,0)</f>
        <v>0</v>
      </c>
      <c r="BF106" s="228">
        <f>IF(N106="snížená",J106,0)</f>
        <v>0</v>
      </c>
      <c r="BG106" s="228">
        <f>IF(N106="zákl. přenesená",J106,0)</f>
        <v>0</v>
      </c>
      <c r="BH106" s="228">
        <f>IF(N106="sníž. přenesená",J106,0)</f>
        <v>0</v>
      </c>
      <c r="BI106" s="228">
        <f>IF(N106="nulová",J106,0)</f>
        <v>0</v>
      </c>
      <c r="BJ106" s="19" t="s">
        <v>84</v>
      </c>
      <c r="BK106" s="228">
        <f>ROUND(I106*H106,2)</f>
        <v>0</v>
      </c>
      <c r="BL106" s="19" t="s">
        <v>225</v>
      </c>
      <c r="BM106" s="227" t="s">
        <v>1110</v>
      </c>
    </row>
    <row r="107" s="2" customFormat="1">
      <c r="A107" s="40"/>
      <c r="B107" s="41"/>
      <c r="C107" s="42"/>
      <c r="D107" s="229" t="s">
        <v>227</v>
      </c>
      <c r="E107" s="42"/>
      <c r="F107" s="230" t="s">
        <v>1111</v>
      </c>
      <c r="G107" s="42"/>
      <c r="H107" s="42"/>
      <c r="I107" s="231"/>
      <c r="J107" s="42"/>
      <c r="K107" s="42"/>
      <c r="L107" s="46"/>
      <c r="M107" s="232"/>
      <c r="N107" s="233"/>
      <c r="O107" s="86"/>
      <c r="P107" s="86"/>
      <c r="Q107" s="86"/>
      <c r="R107" s="86"/>
      <c r="S107" s="86"/>
      <c r="T107" s="87"/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T107" s="19" t="s">
        <v>227</v>
      </c>
      <c r="AU107" s="19" t="s">
        <v>86</v>
      </c>
    </row>
    <row r="108" s="13" customFormat="1">
      <c r="A108" s="13"/>
      <c r="B108" s="236"/>
      <c r="C108" s="237"/>
      <c r="D108" s="229" t="s">
        <v>231</v>
      </c>
      <c r="E108" s="238" t="s">
        <v>19</v>
      </c>
      <c r="F108" s="239" t="s">
        <v>1112</v>
      </c>
      <c r="G108" s="237"/>
      <c r="H108" s="238" t="s">
        <v>19</v>
      </c>
      <c r="I108" s="240"/>
      <c r="J108" s="237"/>
      <c r="K108" s="237"/>
      <c r="L108" s="241"/>
      <c r="M108" s="242"/>
      <c r="N108" s="243"/>
      <c r="O108" s="243"/>
      <c r="P108" s="243"/>
      <c r="Q108" s="243"/>
      <c r="R108" s="243"/>
      <c r="S108" s="243"/>
      <c r="T108" s="244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45" t="s">
        <v>231</v>
      </c>
      <c r="AU108" s="245" t="s">
        <v>86</v>
      </c>
      <c r="AV108" s="13" t="s">
        <v>84</v>
      </c>
      <c r="AW108" s="13" t="s">
        <v>37</v>
      </c>
      <c r="AX108" s="13" t="s">
        <v>76</v>
      </c>
      <c r="AY108" s="245" t="s">
        <v>219</v>
      </c>
    </row>
    <row r="109" s="14" customFormat="1">
      <c r="A109" s="14"/>
      <c r="B109" s="246"/>
      <c r="C109" s="247"/>
      <c r="D109" s="229" t="s">
        <v>231</v>
      </c>
      <c r="E109" s="248" t="s">
        <v>19</v>
      </c>
      <c r="F109" s="249" t="s">
        <v>1113</v>
      </c>
      <c r="G109" s="247"/>
      <c r="H109" s="250">
        <v>21.93</v>
      </c>
      <c r="I109" s="251"/>
      <c r="J109" s="247"/>
      <c r="K109" s="247"/>
      <c r="L109" s="252"/>
      <c r="M109" s="253"/>
      <c r="N109" s="254"/>
      <c r="O109" s="254"/>
      <c r="P109" s="254"/>
      <c r="Q109" s="254"/>
      <c r="R109" s="254"/>
      <c r="S109" s="254"/>
      <c r="T109" s="255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256" t="s">
        <v>231</v>
      </c>
      <c r="AU109" s="256" t="s">
        <v>86</v>
      </c>
      <c r="AV109" s="14" t="s">
        <v>86</v>
      </c>
      <c r="AW109" s="14" t="s">
        <v>37</v>
      </c>
      <c r="AX109" s="14" t="s">
        <v>76</v>
      </c>
      <c r="AY109" s="256" t="s">
        <v>219</v>
      </c>
    </row>
    <row r="110" s="13" customFormat="1">
      <c r="A110" s="13"/>
      <c r="B110" s="236"/>
      <c r="C110" s="237"/>
      <c r="D110" s="229" t="s">
        <v>231</v>
      </c>
      <c r="E110" s="238" t="s">
        <v>19</v>
      </c>
      <c r="F110" s="239" t="s">
        <v>1114</v>
      </c>
      <c r="G110" s="237"/>
      <c r="H110" s="238" t="s">
        <v>19</v>
      </c>
      <c r="I110" s="240"/>
      <c r="J110" s="237"/>
      <c r="K110" s="237"/>
      <c r="L110" s="241"/>
      <c r="M110" s="242"/>
      <c r="N110" s="243"/>
      <c r="O110" s="243"/>
      <c r="P110" s="243"/>
      <c r="Q110" s="243"/>
      <c r="R110" s="243"/>
      <c r="S110" s="243"/>
      <c r="T110" s="244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45" t="s">
        <v>231</v>
      </c>
      <c r="AU110" s="245" t="s">
        <v>86</v>
      </c>
      <c r="AV110" s="13" t="s">
        <v>84</v>
      </c>
      <c r="AW110" s="13" t="s">
        <v>37</v>
      </c>
      <c r="AX110" s="13" t="s">
        <v>76</v>
      </c>
      <c r="AY110" s="245" t="s">
        <v>219</v>
      </c>
    </row>
    <row r="111" s="14" customFormat="1">
      <c r="A111" s="14"/>
      <c r="B111" s="246"/>
      <c r="C111" s="247"/>
      <c r="D111" s="229" t="s">
        <v>231</v>
      </c>
      <c r="E111" s="248" t="s">
        <v>19</v>
      </c>
      <c r="F111" s="249" t="s">
        <v>1115</v>
      </c>
      <c r="G111" s="247"/>
      <c r="H111" s="250">
        <v>60.299999999999997</v>
      </c>
      <c r="I111" s="251"/>
      <c r="J111" s="247"/>
      <c r="K111" s="247"/>
      <c r="L111" s="252"/>
      <c r="M111" s="253"/>
      <c r="N111" s="254"/>
      <c r="O111" s="254"/>
      <c r="P111" s="254"/>
      <c r="Q111" s="254"/>
      <c r="R111" s="254"/>
      <c r="S111" s="254"/>
      <c r="T111" s="255"/>
      <c r="U111" s="14"/>
      <c r="V111" s="14"/>
      <c r="W111" s="14"/>
      <c r="X111" s="14"/>
      <c r="Y111" s="14"/>
      <c r="Z111" s="14"/>
      <c r="AA111" s="14"/>
      <c r="AB111" s="14"/>
      <c r="AC111" s="14"/>
      <c r="AD111" s="14"/>
      <c r="AE111" s="14"/>
      <c r="AT111" s="256" t="s">
        <v>231</v>
      </c>
      <c r="AU111" s="256" t="s">
        <v>86</v>
      </c>
      <c r="AV111" s="14" t="s">
        <v>86</v>
      </c>
      <c r="AW111" s="14" t="s">
        <v>37</v>
      </c>
      <c r="AX111" s="14" t="s">
        <v>76</v>
      </c>
      <c r="AY111" s="256" t="s">
        <v>219</v>
      </c>
    </row>
    <row r="112" s="14" customFormat="1">
      <c r="A112" s="14"/>
      <c r="B112" s="246"/>
      <c r="C112" s="247"/>
      <c r="D112" s="229" t="s">
        <v>231</v>
      </c>
      <c r="E112" s="248" t="s">
        <v>19</v>
      </c>
      <c r="F112" s="249" t="s">
        <v>1116</v>
      </c>
      <c r="G112" s="247"/>
      <c r="H112" s="250">
        <v>29.399999999999999</v>
      </c>
      <c r="I112" s="251"/>
      <c r="J112" s="247"/>
      <c r="K112" s="247"/>
      <c r="L112" s="252"/>
      <c r="M112" s="253"/>
      <c r="N112" s="254"/>
      <c r="O112" s="254"/>
      <c r="P112" s="254"/>
      <c r="Q112" s="254"/>
      <c r="R112" s="254"/>
      <c r="S112" s="254"/>
      <c r="T112" s="255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T112" s="256" t="s">
        <v>231</v>
      </c>
      <c r="AU112" s="256" t="s">
        <v>86</v>
      </c>
      <c r="AV112" s="14" t="s">
        <v>86</v>
      </c>
      <c r="AW112" s="14" t="s">
        <v>37</v>
      </c>
      <c r="AX112" s="14" t="s">
        <v>76</v>
      </c>
      <c r="AY112" s="256" t="s">
        <v>219</v>
      </c>
    </row>
    <row r="113" s="14" customFormat="1">
      <c r="A113" s="14"/>
      <c r="B113" s="246"/>
      <c r="C113" s="247"/>
      <c r="D113" s="229" t="s">
        <v>231</v>
      </c>
      <c r="E113" s="248" t="s">
        <v>19</v>
      </c>
      <c r="F113" s="249" t="s">
        <v>1117</v>
      </c>
      <c r="G113" s="247"/>
      <c r="H113" s="250">
        <v>34.700000000000003</v>
      </c>
      <c r="I113" s="251"/>
      <c r="J113" s="247"/>
      <c r="K113" s="247"/>
      <c r="L113" s="252"/>
      <c r="M113" s="253"/>
      <c r="N113" s="254"/>
      <c r="O113" s="254"/>
      <c r="P113" s="254"/>
      <c r="Q113" s="254"/>
      <c r="R113" s="254"/>
      <c r="S113" s="254"/>
      <c r="T113" s="255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256" t="s">
        <v>231</v>
      </c>
      <c r="AU113" s="256" t="s">
        <v>86</v>
      </c>
      <c r="AV113" s="14" t="s">
        <v>86</v>
      </c>
      <c r="AW113" s="14" t="s">
        <v>37</v>
      </c>
      <c r="AX113" s="14" t="s">
        <v>76</v>
      </c>
      <c r="AY113" s="256" t="s">
        <v>219</v>
      </c>
    </row>
    <row r="114" s="14" customFormat="1">
      <c r="A114" s="14"/>
      <c r="B114" s="246"/>
      <c r="C114" s="247"/>
      <c r="D114" s="229" t="s">
        <v>231</v>
      </c>
      <c r="E114" s="248" t="s">
        <v>19</v>
      </c>
      <c r="F114" s="249" t="s">
        <v>1118</v>
      </c>
      <c r="G114" s="247"/>
      <c r="H114" s="250">
        <v>44.299999999999997</v>
      </c>
      <c r="I114" s="251"/>
      <c r="J114" s="247"/>
      <c r="K114" s="247"/>
      <c r="L114" s="252"/>
      <c r="M114" s="253"/>
      <c r="N114" s="254"/>
      <c r="O114" s="254"/>
      <c r="P114" s="254"/>
      <c r="Q114" s="254"/>
      <c r="R114" s="254"/>
      <c r="S114" s="254"/>
      <c r="T114" s="255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T114" s="256" t="s">
        <v>231</v>
      </c>
      <c r="AU114" s="256" t="s">
        <v>86</v>
      </c>
      <c r="AV114" s="14" t="s">
        <v>86</v>
      </c>
      <c r="AW114" s="14" t="s">
        <v>37</v>
      </c>
      <c r="AX114" s="14" t="s">
        <v>76</v>
      </c>
      <c r="AY114" s="256" t="s">
        <v>219</v>
      </c>
    </row>
    <row r="115" s="14" customFormat="1">
      <c r="A115" s="14"/>
      <c r="B115" s="246"/>
      <c r="C115" s="247"/>
      <c r="D115" s="229" t="s">
        <v>231</v>
      </c>
      <c r="E115" s="248" t="s">
        <v>19</v>
      </c>
      <c r="F115" s="249" t="s">
        <v>1119</v>
      </c>
      <c r="G115" s="247"/>
      <c r="H115" s="250">
        <v>20.649999999999999</v>
      </c>
      <c r="I115" s="251"/>
      <c r="J115" s="247"/>
      <c r="K115" s="247"/>
      <c r="L115" s="252"/>
      <c r="M115" s="253"/>
      <c r="N115" s="254"/>
      <c r="O115" s="254"/>
      <c r="P115" s="254"/>
      <c r="Q115" s="254"/>
      <c r="R115" s="254"/>
      <c r="S115" s="254"/>
      <c r="T115" s="255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256" t="s">
        <v>231</v>
      </c>
      <c r="AU115" s="256" t="s">
        <v>86</v>
      </c>
      <c r="AV115" s="14" t="s">
        <v>86</v>
      </c>
      <c r="AW115" s="14" t="s">
        <v>37</v>
      </c>
      <c r="AX115" s="14" t="s">
        <v>76</v>
      </c>
      <c r="AY115" s="256" t="s">
        <v>219</v>
      </c>
    </row>
    <row r="116" s="14" customFormat="1">
      <c r="A116" s="14"/>
      <c r="B116" s="246"/>
      <c r="C116" s="247"/>
      <c r="D116" s="229" t="s">
        <v>231</v>
      </c>
      <c r="E116" s="248" t="s">
        <v>19</v>
      </c>
      <c r="F116" s="249" t="s">
        <v>1120</v>
      </c>
      <c r="G116" s="247"/>
      <c r="H116" s="250">
        <v>26.5</v>
      </c>
      <c r="I116" s="251"/>
      <c r="J116" s="247"/>
      <c r="K116" s="247"/>
      <c r="L116" s="252"/>
      <c r="M116" s="253"/>
      <c r="N116" s="254"/>
      <c r="O116" s="254"/>
      <c r="P116" s="254"/>
      <c r="Q116" s="254"/>
      <c r="R116" s="254"/>
      <c r="S116" s="254"/>
      <c r="T116" s="255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T116" s="256" t="s">
        <v>231</v>
      </c>
      <c r="AU116" s="256" t="s">
        <v>86</v>
      </c>
      <c r="AV116" s="14" t="s">
        <v>86</v>
      </c>
      <c r="AW116" s="14" t="s">
        <v>37</v>
      </c>
      <c r="AX116" s="14" t="s">
        <v>76</v>
      </c>
      <c r="AY116" s="256" t="s">
        <v>219</v>
      </c>
    </row>
    <row r="117" s="14" customFormat="1">
      <c r="A117" s="14"/>
      <c r="B117" s="246"/>
      <c r="C117" s="247"/>
      <c r="D117" s="229" t="s">
        <v>231</v>
      </c>
      <c r="E117" s="248" t="s">
        <v>19</v>
      </c>
      <c r="F117" s="249" t="s">
        <v>1121</v>
      </c>
      <c r="G117" s="247"/>
      <c r="H117" s="250">
        <v>34.200000000000003</v>
      </c>
      <c r="I117" s="251"/>
      <c r="J117" s="247"/>
      <c r="K117" s="247"/>
      <c r="L117" s="252"/>
      <c r="M117" s="253"/>
      <c r="N117" s="254"/>
      <c r="O117" s="254"/>
      <c r="P117" s="254"/>
      <c r="Q117" s="254"/>
      <c r="R117" s="254"/>
      <c r="S117" s="254"/>
      <c r="T117" s="255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T117" s="256" t="s">
        <v>231</v>
      </c>
      <c r="AU117" s="256" t="s">
        <v>86</v>
      </c>
      <c r="AV117" s="14" t="s">
        <v>86</v>
      </c>
      <c r="AW117" s="14" t="s">
        <v>37</v>
      </c>
      <c r="AX117" s="14" t="s">
        <v>76</v>
      </c>
      <c r="AY117" s="256" t="s">
        <v>219</v>
      </c>
    </row>
    <row r="118" s="14" customFormat="1">
      <c r="A118" s="14"/>
      <c r="B118" s="246"/>
      <c r="C118" s="247"/>
      <c r="D118" s="229" t="s">
        <v>231</v>
      </c>
      <c r="E118" s="248" t="s">
        <v>19</v>
      </c>
      <c r="F118" s="249" t="s">
        <v>1122</v>
      </c>
      <c r="G118" s="247"/>
      <c r="H118" s="250">
        <v>34.799999999999997</v>
      </c>
      <c r="I118" s="251"/>
      <c r="J118" s="247"/>
      <c r="K118" s="247"/>
      <c r="L118" s="252"/>
      <c r="M118" s="253"/>
      <c r="N118" s="254"/>
      <c r="O118" s="254"/>
      <c r="P118" s="254"/>
      <c r="Q118" s="254"/>
      <c r="R118" s="254"/>
      <c r="S118" s="254"/>
      <c r="T118" s="255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T118" s="256" t="s">
        <v>231</v>
      </c>
      <c r="AU118" s="256" t="s">
        <v>86</v>
      </c>
      <c r="AV118" s="14" t="s">
        <v>86</v>
      </c>
      <c r="AW118" s="14" t="s">
        <v>37</v>
      </c>
      <c r="AX118" s="14" t="s">
        <v>76</v>
      </c>
      <c r="AY118" s="256" t="s">
        <v>219</v>
      </c>
    </row>
    <row r="119" s="14" customFormat="1">
      <c r="A119" s="14"/>
      <c r="B119" s="246"/>
      <c r="C119" s="247"/>
      <c r="D119" s="229" t="s">
        <v>231</v>
      </c>
      <c r="E119" s="248" t="s">
        <v>19</v>
      </c>
      <c r="F119" s="249" t="s">
        <v>1123</v>
      </c>
      <c r="G119" s="247"/>
      <c r="H119" s="250">
        <v>13.359999999999999</v>
      </c>
      <c r="I119" s="251"/>
      <c r="J119" s="247"/>
      <c r="K119" s="247"/>
      <c r="L119" s="252"/>
      <c r="M119" s="253"/>
      <c r="N119" s="254"/>
      <c r="O119" s="254"/>
      <c r="P119" s="254"/>
      <c r="Q119" s="254"/>
      <c r="R119" s="254"/>
      <c r="S119" s="254"/>
      <c r="T119" s="255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T119" s="256" t="s">
        <v>231</v>
      </c>
      <c r="AU119" s="256" t="s">
        <v>86</v>
      </c>
      <c r="AV119" s="14" t="s">
        <v>86</v>
      </c>
      <c r="AW119" s="14" t="s">
        <v>37</v>
      </c>
      <c r="AX119" s="14" t="s">
        <v>76</v>
      </c>
      <c r="AY119" s="256" t="s">
        <v>219</v>
      </c>
    </row>
    <row r="120" s="13" customFormat="1">
      <c r="A120" s="13"/>
      <c r="B120" s="236"/>
      <c r="C120" s="237"/>
      <c r="D120" s="229" t="s">
        <v>231</v>
      </c>
      <c r="E120" s="238" t="s">
        <v>19</v>
      </c>
      <c r="F120" s="239" t="s">
        <v>1124</v>
      </c>
      <c r="G120" s="237"/>
      <c r="H120" s="238" t="s">
        <v>19</v>
      </c>
      <c r="I120" s="240"/>
      <c r="J120" s="237"/>
      <c r="K120" s="237"/>
      <c r="L120" s="241"/>
      <c r="M120" s="242"/>
      <c r="N120" s="243"/>
      <c r="O120" s="243"/>
      <c r="P120" s="243"/>
      <c r="Q120" s="243"/>
      <c r="R120" s="243"/>
      <c r="S120" s="243"/>
      <c r="T120" s="244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45" t="s">
        <v>231</v>
      </c>
      <c r="AU120" s="245" t="s">
        <v>86</v>
      </c>
      <c r="AV120" s="13" t="s">
        <v>84</v>
      </c>
      <c r="AW120" s="13" t="s">
        <v>37</v>
      </c>
      <c r="AX120" s="13" t="s">
        <v>76</v>
      </c>
      <c r="AY120" s="245" t="s">
        <v>219</v>
      </c>
    </row>
    <row r="121" s="14" customFormat="1">
      <c r="A121" s="14"/>
      <c r="B121" s="246"/>
      <c r="C121" s="247"/>
      <c r="D121" s="229" t="s">
        <v>231</v>
      </c>
      <c r="E121" s="248" t="s">
        <v>19</v>
      </c>
      <c r="F121" s="249" t="s">
        <v>1125</v>
      </c>
      <c r="G121" s="247"/>
      <c r="H121" s="250">
        <v>12.225</v>
      </c>
      <c r="I121" s="251"/>
      <c r="J121" s="247"/>
      <c r="K121" s="247"/>
      <c r="L121" s="252"/>
      <c r="M121" s="253"/>
      <c r="N121" s="254"/>
      <c r="O121" s="254"/>
      <c r="P121" s="254"/>
      <c r="Q121" s="254"/>
      <c r="R121" s="254"/>
      <c r="S121" s="254"/>
      <c r="T121" s="255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T121" s="256" t="s">
        <v>231</v>
      </c>
      <c r="AU121" s="256" t="s">
        <v>86</v>
      </c>
      <c r="AV121" s="14" t="s">
        <v>86</v>
      </c>
      <c r="AW121" s="14" t="s">
        <v>37</v>
      </c>
      <c r="AX121" s="14" t="s">
        <v>76</v>
      </c>
      <c r="AY121" s="256" t="s">
        <v>219</v>
      </c>
    </row>
    <row r="122" s="13" customFormat="1">
      <c r="A122" s="13"/>
      <c r="B122" s="236"/>
      <c r="C122" s="237"/>
      <c r="D122" s="229" t="s">
        <v>231</v>
      </c>
      <c r="E122" s="238" t="s">
        <v>19</v>
      </c>
      <c r="F122" s="239" t="s">
        <v>1126</v>
      </c>
      <c r="G122" s="237"/>
      <c r="H122" s="238" t="s">
        <v>19</v>
      </c>
      <c r="I122" s="240"/>
      <c r="J122" s="237"/>
      <c r="K122" s="237"/>
      <c r="L122" s="241"/>
      <c r="M122" s="242"/>
      <c r="N122" s="243"/>
      <c r="O122" s="243"/>
      <c r="P122" s="243"/>
      <c r="Q122" s="243"/>
      <c r="R122" s="243"/>
      <c r="S122" s="243"/>
      <c r="T122" s="244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45" t="s">
        <v>231</v>
      </c>
      <c r="AU122" s="245" t="s">
        <v>86</v>
      </c>
      <c r="AV122" s="13" t="s">
        <v>84</v>
      </c>
      <c r="AW122" s="13" t="s">
        <v>37</v>
      </c>
      <c r="AX122" s="13" t="s">
        <v>76</v>
      </c>
      <c r="AY122" s="245" t="s">
        <v>219</v>
      </c>
    </row>
    <row r="123" s="14" customFormat="1">
      <c r="A123" s="14"/>
      <c r="B123" s="246"/>
      <c r="C123" s="247"/>
      <c r="D123" s="229" t="s">
        <v>231</v>
      </c>
      <c r="E123" s="248" t="s">
        <v>19</v>
      </c>
      <c r="F123" s="249" t="s">
        <v>1127</v>
      </c>
      <c r="G123" s="247"/>
      <c r="H123" s="250">
        <v>8.5500000000000007</v>
      </c>
      <c r="I123" s="251"/>
      <c r="J123" s="247"/>
      <c r="K123" s="247"/>
      <c r="L123" s="252"/>
      <c r="M123" s="253"/>
      <c r="N123" s="254"/>
      <c r="O123" s="254"/>
      <c r="P123" s="254"/>
      <c r="Q123" s="254"/>
      <c r="R123" s="254"/>
      <c r="S123" s="254"/>
      <c r="T123" s="255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256" t="s">
        <v>231</v>
      </c>
      <c r="AU123" s="256" t="s">
        <v>86</v>
      </c>
      <c r="AV123" s="14" t="s">
        <v>86</v>
      </c>
      <c r="AW123" s="14" t="s">
        <v>37</v>
      </c>
      <c r="AX123" s="14" t="s">
        <v>76</v>
      </c>
      <c r="AY123" s="256" t="s">
        <v>219</v>
      </c>
    </row>
    <row r="124" s="14" customFormat="1">
      <c r="A124" s="14"/>
      <c r="B124" s="246"/>
      <c r="C124" s="247"/>
      <c r="D124" s="229" t="s">
        <v>231</v>
      </c>
      <c r="E124" s="248" t="s">
        <v>19</v>
      </c>
      <c r="F124" s="249" t="s">
        <v>1128</v>
      </c>
      <c r="G124" s="247"/>
      <c r="H124" s="250">
        <v>37.978999999999999</v>
      </c>
      <c r="I124" s="251"/>
      <c r="J124" s="247"/>
      <c r="K124" s="247"/>
      <c r="L124" s="252"/>
      <c r="M124" s="253"/>
      <c r="N124" s="254"/>
      <c r="O124" s="254"/>
      <c r="P124" s="254"/>
      <c r="Q124" s="254"/>
      <c r="R124" s="254"/>
      <c r="S124" s="254"/>
      <c r="T124" s="255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56" t="s">
        <v>231</v>
      </c>
      <c r="AU124" s="256" t="s">
        <v>86</v>
      </c>
      <c r="AV124" s="14" t="s">
        <v>86</v>
      </c>
      <c r="AW124" s="14" t="s">
        <v>37</v>
      </c>
      <c r="AX124" s="14" t="s">
        <v>76</v>
      </c>
      <c r="AY124" s="256" t="s">
        <v>219</v>
      </c>
    </row>
    <row r="125" s="14" customFormat="1">
      <c r="A125" s="14"/>
      <c r="B125" s="246"/>
      <c r="C125" s="247"/>
      <c r="D125" s="229" t="s">
        <v>231</v>
      </c>
      <c r="E125" s="248" t="s">
        <v>19</v>
      </c>
      <c r="F125" s="249" t="s">
        <v>1129</v>
      </c>
      <c r="G125" s="247"/>
      <c r="H125" s="250">
        <v>27.204000000000001</v>
      </c>
      <c r="I125" s="251"/>
      <c r="J125" s="247"/>
      <c r="K125" s="247"/>
      <c r="L125" s="252"/>
      <c r="M125" s="253"/>
      <c r="N125" s="254"/>
      <c r="O125" s="254"/>
      <c r="P125" s="254"/>
      <c r="Q125" s="254"/>
      <c r="R125" s="254"/>
      <c r="S125" s="254"/>
      <c r="T125" s="255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256" t="s">
        <v>231</v>
      </c>
      <c r="AU125" s="256" t="s">
        <v>86</v>
      </c>
      <c r="AV125" s="14" t="s">
        <v>86</v>
      </c>
      <c r="AW125" s="14" t="s">
        <v>37</v>
      </c>
      <c r="AX125" s="14" t="s">
        <v>76</v>
      </c>
      <c r="AY125" s="256" t="s">
        <v>219</v>
      </c>
    </row>
    <row r="126" s="14" customFormat="1">
      <c r="A126" s="14"/>
      <c r="B126" s="246"/>
      <c r="C126" s="247"/>
      <c r="D126" s="229" t="s">
        <v>231</v>
      </c>
      <c r="E126" s="248" t="s">
        <v>19</v>
      </c>
      <c r="F126" s="249" t="s">
        <v>1130</v>
      </c>
      <c r="G126" s="247"/>
      <c r="H126" s="250">
        <v>27.204000000000001</v>
      </c>
      <c r="I126" s="251"/>
      <c r="J126" s="247"/>
      <c r="K126" s="247"/>
      <c r="L126" s="252"/>
      <c r="M126" s="253"/>
      <c r="N126" s="254"/>
      <c r="O126" s="254"/>
      <c r="P126" s="254"/>
      <c r="Q126" s="254"/>
      <c r="R126" s="254"/>
      <c r="S126" s="254"/>
      <c r="T126" s="255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56" t="s">
        <v>231</v>
      </c>
      <c r="AU126" s="256" t="s">
        <v>86</v>
      </c>
      <c r="AV126" s="14" t="s">
        <v>86</v>
      </c>
      <c r="AW126" s="14" t="s">
        <v>37</v>
      </c>
      <c r="AX126" s="14" t="s">
        <v>76</v>
      </c>
      <c r="AY126" s="256" t="s">
        <v>219</v>
      </c>
    </row>
    <row r="127" s="15" customFormat="1">
      <c r="A127" s="15"/>
      <c r="B127" s="257"/>
      <c r="C127" s="258"/>
      <c r="D127" s="229" t="s">
        <v>231</v>
      </c>
      <c r="E127" s="259" t="s">
        <v>1061</v>
      </c>
      <c r="F127" s="260" t="s">
        <v>236</v>
      </c>
      <c r="G127" s="258"/>
      <c r="H127" s="261">
        <v>433.30200000000002</v>
      </c>
      <c r="I127" s="262"/>
      <c r="J127" s="258"/>
      <c r="K127" s="258"/>
      <c r="L127" s="263"/>
      <c r="M127" s="264"/>
      <c r="N127" s="265"/>
      <c r="O127" s="265"/>
      <c r="P127" s="265"/>
      <c r="Q127" s="265"/>
      <c r="R127" s="265"/>
      <c r="S127" s="265"/>
      <c r="T127" s="266"/>
      <c r="U127" s="15"/>
      <c r="V127" s="15"/>
      <c r="W127" s="15"/>
      <c r="X127" s="15"/>
      <c r="Y127" s="15"/>
      <c r="Z127" s="15"/>
      <c r="AA127" s="15"/>
      <c r="AB127" s="15"/>
      <c r="AC127" s="15"/>
      <c r="AD127" s="15"/>
      <c r="AE127" s="15"/>
      <c r="AT127" s="267" t="s">
        <v>231</v>
      </c>
      <c r="AU127" s="267" t="s">
        <v>86</v>
      </c>
      <c r="AV127" s="15" t="s">
        <v>225</v>
      </c>
      <c r="AW127" s="15" t="s">
        <v>37</v>
      </c>
      <c r="AX127" s="15" t="s">
        <v>84</v>
      </c>
      <c r="AY127" s="267" t="s">
        <v>219</v>
      </c>
    </row>
    <row r="128" s="2" customFormat="1" ht="16.5" customHeight="1">
      <c r="A128" s="40"/>
      <c r="B128" s="41"/>
      <c r="C128" s="216" t="s">
        <v>111</v>
      </c>
      <c r="D128" s="216" t="s">
        <v>221</v>
      </c>
      <c r="E128" s="217" t="s">
        <v>1131</v>
      </c>
      <c r="F128" s="218" t="s">
        <v>1132</v>
      </c>
      <c r="G128" s="219" t="s">
        <v>152</v>
      </c>
      <c r="H128" s="220">
        <v>550.21799999999996</v>
      </c>
      <c r="I128" s="221"/>
      <c r="J128" s="222">
        <f>ROUND(I128*H128,2)</f>
        <v>0</v>
      </c>
      <c r="K128" s="218" t="s">
        <v>224</v>
      </c>
      <c r="L128" s="46"/>
      <c r="M128" s="223" t="s">
        <v>19</v>
      </c>
      <c r="N128" s="224" t="s">
        <v>47</v>
      </c>
      <c r="O128" s="86"/>
      <c r="P128" s="225">
        <f>O128*H128</f>
        <v>0</v>
      </c>
      <c r="Q128" s="225">
        <v>0.00726</v>
      </c>
      <c r="R128" s="225">
        <f>Q128*H128</f>
        <v>3.9945826799999997</v>
      </c>
      <c r="S128" s="225">
        <v>0</v>
      </c>
      <c r="T128" s="226">
        <f>S128*H128</f>
        <v>0</v>
      </c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R128" s="227" t="s">
        <v>225</v>
      </c>
      <c r="AT128" s="227" t="s">
        <v>221</v>
      </c>
      <c r="AU128" s="227" t="s">
        <v>86</v>
      </c>
      <c r="AY128" s="19" t="s">
        <v>219</v>
      </c>
      <c r="BE128" s="228">
        <f>IF(N128="základní",J128,0)</f>
        <v>0</v>
      </c>
      <c r="BF128" s="228">
        <f>IF(N128="snížená",J128,0)</f>
        <v>0</v>
      </c>
      <c r="BG128" s="228">
        <f>IF(N128="zákl. přenesená",J128,0)</f>
        <v>0</v>
      </c>
      <c r="BH128" s="228">
        <f>IF(N128="sníž. přenesená",J128,0)</f>
        <v>0</v>
      </c>
      <c r="BI128" s="228">
        <f>IF(N128="nulová",J128,0)</f>
        <v>0</v>
      </c>
      <c r="BJ128" s="19" t="s">
        <v>84</v>
      </c>
      <c r="BK128" s="228">
        <f>ROUND(I128*H128,2)</f>
        <v>0</v>
      </c>
      <c r="BL128" s="19" t="s">
        <v>225</v>
      </c>
      <c r="BM128" s="227" t="s">
        <v>1133</v>
      </c>
    </row>
    <row r="129" s="2" customFormat="1">
      <c r="A129" s="40"/>
      <c r="B129" s="41"/>
      <c r="C129" s="42"/>
      <c r="D129" s="229" t="s">
        <v>227</v>
      </c>
      <c r="E129" s="42"/>
      <c r="F129" s="230" t="s">
        <v>1134</v>
      </c>
      <c r="G129" s="42"/>
      <c r="H129" s="42"/>
      <c r="I129" s="231"/>
      <c r="J129" s="42"/>
      <c r="K129" s="42"/>
      <c r="L129" s="46"/>
      <c r="M129" s="232"/>
      <c r="N129" s="233"/>
      <c r="O129" s="86"/>
      <c r="P129" s="86"/>
      <c r="Q129" s="86"/>
      <c r="R129" s="86"/>
      <c r="S129" s="86"/>
      <c r="T129" s="87"/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T129" s="19" t="s">
        <v>227</v>
      </c>
      <c r="AU129" s="19" t="s">
        <v>86</v>
      </c>
    </row>
    <row r="130" s="2" customFormat="1">
      <c r="A130" s="40"/>
      <c r="B130" s="41"/>
      <c r="C130" s="42"/>
      <c r="D130" s="234" t="s">
        <v>229</v>
      </c>
      <c r="E130" s="42"/>
      <c r="F130" s="235" t="s">
        <v>1135</v>
      </c>
      <c r="G130" s="42"/>
      <c r="H130" s="42"/>
      <c r="I130" s="231"/>
      <c r="J130" s="42"/>
      <c r="K130" s="42"/>
      <c r="L130" s="46"/>
      <c r="M130" s="232"/>
      <c r="N130" s="233"/>
      <c r="O130" s="86"/>
      <c r="P130" s="86"/>
      <c r="Q130" s="86"/>
      <c r="R130" s="86"/>
      <c r="S130" s="86"/>
      <c r="T130" s="87"/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T130" s="19" t="s">
        <v>229</v>
      </c>
      <c r="AU130" s="19" t="s">
        <v>86</v>
      </c>
    </row>
    <row r="131" s="2" customFormat="1">
      <c r="A131" s="40"/>
      <c r="B131" s="41"/>
      <c r="C131" s="42"/>
      <c r="D131" s="229" t="s">
        <v>275</v>
      </c>
      <c r="E131" s="42"/>
      <c r="F131" s="268" t="s">
        <v>1136</v>
      </c>
      <c r="G131" s="42"/>
      <c r="H131" s="42"/>
      <c r="I131" s="231"/>
      <c r="J131" s="42"/>
      <c r="K131" s="42"/>
      <c r="L131" s="46"/>
      <c r="M131" s="232"/>
      <c r="N131" s="233"/>
      <c r="O131" s="86"/>
      <c r="P131" s="86"/>
      <c r="Q131" s="86"/>
      <c r="R131" s="86"/>
      <c r="S131" s="86"/>
      <c r="T131" s="87"/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T131" s="19" t="s">
        <v>275</v>
      </c>
      <c r="AU131" s="19" t="s">
        <v>86</v>
      </c>
    </row>
    <row r="132" s="13" customFormat="1">
      <c r="A132" s="13"/>
      <c r="B132" s="236"/>
      <c r="C132" s="237"/>
      <c r="D132" s="229" t="s">
        <v>231</v>
      </c>
      <c r="E132" s="238" t="s">
        <v>19</v>
      </c>
      <c r="F132" s="239" t="s">
        <v>1112</v>
      </c>
      <c r="G132" s="237"/>
      <c r="H132" s="238" t="s">
        <v>19</v>
      </c>
      <c r="I132" s="240"/>
      <c r="J132" s="237"/>
      <c r="K132" s="237"/>
      <c r="L132" s="241"/>
      <c r="M132" s="242"/>
      <c r="N132" s="243"/>
      <c r="O132" s="243"/>
      <c r="P132" s="243"/>
      <c r="Q132" s="243"/>
      <c r="R132" s="243"/>
      <c r="S132" s="243"/>
      <c r="T132" s="244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5" t="s">
        <v>231</v>
      </c>
      <c r="AU132" s="245" t="s">
        <v>86</v>
      </c>
      <c r="AV132" s="13" t="s">
        <v>84</v>
      </c>
      <c r="AW132" s="13" t="s">
        <v>37</v>
      </c>
      <c r="AX132" s="13" t="s">
        <v>76</v>
      </c>
      <c r="AY132" s="245" t="s">
        <v>219</v>
      </c>
    </row>
    <row r="133" s="14" customFormat="1">
      <c r="A133" s="14"/>
      <c r="B133" s="246"/>
      <c r="C133" s="247"/>
      <c r="D133" s="229" t="s">
        <v>231</v>
      </c>
      <c r="E133" s="248" t="s">
        <v>19</v>
      </c>
      <c r="F133" s="249" t="s">
        <v>1137</v>
      </c>
      <c r="G133" s="247"/>
      <c r="H133" s="250">
        <v>9.9000000000000004</v>
      </c>
      <c r="I133" s="251"/>
      <c r="J133" s="247"/>
      <c r="K133" s="247"/>
      <c r="L133" s="252"/>
      <c r="M133" s="253"/>
      <c r="N133" s="254"/>
      <c r="O133" s="254"/>
      <c r="P133" s="254"/>
      <c r="Q133" s="254"/>
      <c r="R133" s="254"/>
      <c r="S133" s="254"/>
      <c r="T133" s="255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56" t="s">
        <v>231</v>
      </c>
      <c r="AU133" s="256" t="s">
        <v>86</v>
      </c>
      <c r="AV133" s="14" t="s">
        <v>86</v>
      </c>
      <c r="AW133" s="14" t="s">
        <v>37</v>
      </c>
      <c r="AX133" s="14" t="s">
        <v>76</v>
      </c>
      <c r="AY133" s="256" t="s">
        <v>219</v>
      </c>
    </row>
    <row r="134" s="14" customFormat="1">
      <c r="A134" s="14"/>
      <c r="B134" s="246"/>
      <c r="C134" s="247"/>
      <c r="D134" s="229" t="s">
        <v>231</v>
      </c>
      <c r="E134" s="248" t="s">
        <v>19</v>
      </c>
      <c r="F134" s="249" t="s">
        <v>1138</v>
      </c>
      <c r="G134" s="247"/>
      <c r="H134" s="250">
        <v>67.829999999999998</v>
      </c>
      <c r="I134" s="251"/>
      <c r="J134" s="247"/>
      <c r="K134" s="247"/>
      <c r="L134" s="252"/>
      <c r="M134" s="253"/>
      <c r="N134" s="254"/>
      <c r="O134" s="254"/>
      <c r="P134" s="254"/>
      <c r="Q134" s="254"/>
      <c r="R134" s="254"/>
      <c r="S134" s="254"/>
      <c r="T134" s="255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56" t="s">
        <v>231</v>
      </c>
      <c r="AU134" s="256" t="s">
        <v>86</v>
      </c>
      <c r="AV134" s="14" t="s">
        <v>86</v>
      </c>
      <c r="AW134" s="14" t="s">
        <v>37</v>
      </c>
      <c r="AX134" s="14" t="s">
        <v>76</v>
      </c>
      <c r="AY134" s="256" t="s">
        <v>219</v>
      </c>
    </row>
    <row r="135" s="14" customFormat="1">
      <c r="A135" s="14"/>
      <c r="B135" s="246"/>
      <c r="C135" s="247"/>
      <c r="D135" s="229" t="s">
        <v>231</v>
      </c>
      <c r="E135" s="248" t="s">
        <v>19</v>
      </c>
      <c r="F135" s="249" t="s">
        <v>1139</v>
      </c>
      <c r="G135" s="247"/>
      <c r="H135" s="250">
        <v>85.5</v>
      </c>
      <c r="I135" s="251"/>
      <c r="J135" s="247"/>
      <c r="K135" s="247"/>
      <c r="L135" s="252"/>
      <c r="M135" s="253"/>
      <c r="N135" s="254"/>
      <c r="O135" s="254"/>
      <c r="P135" s="254"/>
      <c r="Q135" s="254"/>
      <c r="R135" s="254"/>
      <c r="S135" s="254"/>
      <c r="T135" s="255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56" t="s">
        <v>231</v>
      </c>
      <c r="AU135" s="256" t="s">
        <v>86</v>
      </c>
      <c r="AV135" s="14" t="s">
        <v>86</v>
      </c>
      <c r="AW135" s="14" t="s">
        <v>37</v>
      </c>
      <c r="AX135" s="14" t="s">
        <v>76</v>
      </c>
      <c r="AY135" s="256" t="s">
        <v>219</v>
      </c>
    </row>
    <row r="136" s="14" customFormat="1">
      <c r="A136" s="14"/>
      <c r="B136" s="246"/>
      <c r="C136" s="247"/>
      <c r="D136" s="229" t="s">
        <v>231</v>
      </c>
      <c r="E136" s="248" t="s">
        <v>19</v>
      </c>
      <c r="F136" s="249" t="s">
        <v>1140</v>
      </c>
      <c r="G136" s="247"/>
      <c r="H136" s="250">
        <v>27.399999999999999</v>
      </c>
      <c r="I136" s="251"/>
      <c r="J136" s="247"/>
      <c r="K136" s="247"/>
      <c r="L136" s="252"/>
      <c r="M136" s="253"/>
      <c r="N136" s="254"/>
      <c r="O136" s="254"/>
      <c r="P136" s="254"/>
      <c r="Q136" s="254"/>
      <c r="R136" s="254"/>
      <c r="S136" s="254"/>
      <c r="T136" s="255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56" t="s">
        <v>231</v>
      </c>
      <c r="AU136" s="256" t="s">
        <v>86</v>
      </c>
      <c r="AV136" s="14" t="s">
        <v>86</v>
      </c>
      <c r="AW136" s="14" t="s">
        <v>37</v>
      </c>
      <c r="AX136" s="14" t="s">
        <v>76</v>
      </c>
      <c r="AY136" s="256" t="s">
        <v>219</v>
      </c>
    </row>
    <row r="137" s="13" customFormat="1">
      <c r="A137" s="13"/>
      <c r="B137" s="236"/>
      <c r="C137" s="237"/>
      <c r="D137" s="229" t="s">
        <v>231</v>
      </c>
      <c r="E137" s="238" t="s">
        <v>19</v>
      </c>
      <c r="F137" s="239" t="s">
        <v>1126</v>
      </c>
      <c r="G137" s="237"/>
      <c r="H137" s="238" t="s">
        <v>19</v>
      </c>
      <c r="I137" s="240"/>
      <c r="J137" s="237"/>
      <c r="K137" s="237"/>
      <c r="L137" s="241"/>
      <c r="M137" s="242"/>
      <c r="N137" s="243"/>
      <c r="O137" s="243"/>
      <c r="P137" s="243"/>
      <c r="Q137" s="243"/>
      <c r="R137" s="243"/>
      <c r="S137" s="243"/>
      <c r="T137" s="244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5" t="s">
        <v>231</v>
      </c>
      <c r="AU137" s="245" t="s">
        <v>86</v>
      </c>
      <c r="AV137" s="13" t="s">
        <v>84</v>
      </c>
      <c r="AW137" s="13" t="s">
        <v>37</v>
      </c>
      <c r="AX137" s="13" t="s">
        <v>76</v>
      </c>
      <c r="AY137" s="245" t="s">
        <v>219</v>
      </c>
    </row>
    <row r="138" s="14" customFormat="1">
      <c r="A138" s="14"/>
      <c r="B138" s="246"/>
      <c r="C138" s="247"/>
      <c r="D138" s="229" t="s">
        <v>231</v>
      </c>
      <c r="E138" s="248" t="s">
        <v>19</v>
      </c>
      <c r="F138" s="249" t="s">
        <v>1141</v>
      </c>
      <c r="G138" s="247"/>
      <c r="H138" s="250">
        <v>1.8999999999999999</v>
      </c>
      <c r="I138" s="251"/>
      <c r="J138" s="247"/>
      <c r="K138" s="247"/>
      <c r="L138" s="252"/>
      <c r="M138" s="253"/>
      <c r="N138" s="254"/>
      <c r="O138" s="254"/>
      <c r="P138" s="254"/>
      <c r="Q138" s="254"/>
      <c r="R138" s="254"/>
      <c r="S138" s="254"/>
      <c r="T138" s="255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56" t="s">
        <v>231</v>
      </c>
      <c r="AU138" s="256" t="s">
        <v>86</v>
      </c>
      <c r="AV138" s="14" t="s">
        <v>86</v>
      </c>
      <c r="AW138" s="14" t="s">
        <v>37</v>
      </c>
      <c r="AX138" s="14" t="s">
        <v>76</v>
      </c>
      <c r="AY138" s="256" t="s">
        <v>219</v>
      </c>
    </row>
    <row r="139" s="14" customFormat="1">
      <c r="A139" s="14"/>
      <c r="B139" s="246"/>
      <c r="C139" s="247"/>
      <c r="D139" s="229" t="s">
        <v>231</v>
      </c>
      <c r="E139" s="248" t="s">
        <v>19</v>
      </c>
      <c r="F139" s="249" t="s">
        <v>1142</v>
      </c>
      <c r="G139" s="247"/>
      <c r="H139" s="250">
        <v>21.385000000000002</v>
      </c>
      <c r="I139" s="251"/>
      <c r="J139" s="247"/>
      <c r="K139" s="247"/>
      <c r="L139" s="252"/>
      <c r="M139" s="253"/>
      <c r="N139" s="254"/>
      <c r="O139" s="254"/>
      <c r="P139" s="254"/>
      <c r="Q139" s="254"/>
      <c r="R139" s="254"/>
      <c r="S139" s="254"/>
      <c r="T139" s="255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56" t="s">
        <v>231</v>
      </c>
      <c r="AU139" s="256" t="s">
        <v>86</v>
      </c>
      <c r="AV139" s="14" t="s">
        <v>86</v>
      </c>
      <c r="AW139" s="14" t="s">
        <v>37</v>
      </c>
      <c r="AX139" s="14" t="s">
        <v>76</v>
      </c>
      <c r="AY139" s="256" t="s">
        <v>219</v>
      </c>
    </row>
    <row r="140" s="14" customFormat="1">
      <c r="A140" s="14"/>
      <c r="B140" s="246"/>
      <c r="C140" s="247"/>
      <c r="D140" s="229" t="s">
        <v>231</v>
      </c>
      <c r="E140" s="248" t="s">
        <v>19</v>
      </c>
      <c r="F140" s="249" t="s">
        <v>1143</v>
      </c>
      <c r="G140" s="247"/>
      <c r="H140" s="250">
        <v>96.727999999999994</v>
      </c>
      <c r="I140" s="251"/>
      <c r="J140" s="247"/>
      <c r="K140" s="247"/>
      <c r="L140" s="252"/>
      <c r="M140" s="253"/>
      <c r="N140" s="254"/>
      <c r="O140" s="254"/>
      <c r="P140" s="254"/>
      <c r="Q140" s="254"/>
      <c r="R140" s="254"/>
      <c r="S140" s="254"/>
      <c r="T140" s="255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56" t="s">
        <v>231</v>
      </c>
      <c r="AU140" s="256" t="s">
        <v>86</v>
      </c>
      <c r="AV140" s="14" t="s">
        <v>86</v>
      </c>
      <c r="AW140" s="14" t="s">
        <v>37</v>
      </c>
      <c r="AX140" s="14" t="s">
        <v>76</v>
      </c>
      <c r="AY140" s="256" t="s">
        <v>219</v>
      </c>
    </row>
    <row r="141" s="14" customFormat="1">
      <c r="A141" s="14"/>
      <c r="B141" s="246"/>
      <c r="C141" s="247"/>
      <c r="D141" s="229" t="s">
        <v>231</v>
      </c>
      <c r="E141" s="248" t="s">
        <v>19</v>
      </c>
      <c r="F141" s="249" t="s">
        <v>1144</v>
      </c>
      <c r="G141" s="247"/>
      <c r="H141" s="250">
        <v>239.57499999999999</v>
      </c>
      <c r="I141" s="251"/>
      <c r="J141" s="247"/>
      <c r="K141" s="247"/>
      <c r="L141" s="252"/>
      <c r="M141" s="253"/>
      <c r="N141" s="254"/>
      <c r="O141" s="254"/>
      <c r="P141" s="254"/>
      <c r="Q141" s="254"/>
      <c r="R141" s="254"/>
      <c r="S141" s="254"/>
      <c r="T141" s="255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56" t="s">
        <v>231</v>
      </c>
      <c r="AU141" s="256" t="s">
        <v>86</v>
      </c>
      <c r="AV141" s="14" t="s">
        <v>86</v>
      </c>
      <c r="AW141" s="14" t="s">
        <v>37</v>
      </c>
      <c r="AX141" s="14" t="s">
        <v>76</v>
      </c>
      <c r="AY141" s="256" t="s">
        <v>219</v>
      </c>
    </row>
    <row r="142" s="15" customFormat="1">
      <c r="A142" s="15"/>
      <c r="B142" s="257"/>
      <c r="C142" s="258"/>
      <c r="D142" s="229" t="s">
        <v>231</v>
      </c>
      <c r="E142" s="259" t="s">
        <v>1064</v>
      </c>
      <c r="F142" s="260" t="s">
        <v>236</v>
      </c>
      <c r="G142" s="258"/>
      <c r="H142" s="261">
        <v>550.21799999999996</v>
      </c>
      <c r="I142" s="262"/>
      <c r="J142" s="258"/>
      <c r="K142" s="258"/>
      <c r="L142" s="263"/>
      <c r="M142" s="264"/>
      <c r="N142" s="265"/>
      <c r="O142" s="265"/>
      <c r="P142" s="265"/>
      <c r="Q142" s="265"/>
      <c r="R142" s="265"/>
      <c r="S142" s="265"/>
      <c r="T142" s="266"/>
      <c r="U142" s="15"/>
      <c r="V142" s="15"/>
      <c r="W142" s="15"/>
      <c r="X142" s="15"/>
      <c r="Y142" s="15"/>
      <c r="Z142" s="15"/>
      <c r="AA142" s="15"/>
      <c r="AB142" s="15"/>
      <c r="AC142" s="15"/>
      <c r="AD142" s="15"/>
      <c r="AE142" s="15"/>
      <c r="AT142" s="267" t="s">
        <v>231</v>
      </c>
      <c r="AU142" s="267" t="s">
        <v>86</v>
      </c>
      <c r="AV142" s="15" t="s">
        <v>225</v>
      </c>
      <c r="AW142" s="15" t="s">
        <v>37</v>
      </c>
      <c r="AX142" s="15" t="s">
        <v>84</v>
      </c>
      <c r="AY142" s="267" t="s">
        <v>219</v>
      </c>
    </row>
    <row r="143" s="2" customFormat="1" ht="16.5" customHeight="1">
      <c r="A143" s="40"/>
      <c r="B143" s="41"/>
      <c r="C143" s="216" t="s">
        <v>225</v>
      </c>
      <c r="D143" s="216" t="s">
        <v>221</v>
      </c>
      <c r="E143" s="217" t="s">
        <v>1145</v>
      </c>
      <c r="F143" s="218" t="s">
        <v>1146</v>
      </c>
      <c r="G143" s="219" t="s">
        <v>152</v>
      </c>
      <c r="H143" s="220">
        <v>324.69</v>
      </c>
      <c r="I143" s="221"/>
      <c r="J143" s="222">
        <f>ROUND(I143*H143,2)</f>
        <v>0</v>
      </c>
      <c r="K143" s="218" t="s">
        <v>224</v>
      </c>
      <c r="L143" s="46"/>
      <c r="M143" s="223" t="s">
        <v>19</v>
      </c>
      <c r="N143" s="224" t="s">
        <v>47</v>
      </c>
      <c r="O143" s="86"/>
      <c r="P143" s="225">
        <f>O143*H143</f>
        <v>0</v>
      </c>
      <c r="Q143" s="225">
        <v>0.0088800000000000007</v>
      </c>
      <c r="R143" s="225">
        <f>Q143*H143</f>
        <v>2.8832472</v>
      </c>
      <c r="S143" s="225">
        <v>0</v>
      </c>
      <c r="T143" s="226">
        <f>S143*H143</f>
        <v>0</v>
      </c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R143" s="227" t="s">
        <v>225</v>
      </c>
      <c r="AT143" s="227" t="s">
        <v>221</v>
      </c>
      <c r="AU143" s="227" t="s">
        <v>86</v>
      </c>
      <c r="AY143" s="19" t="s">
        <v>219</v>
      </c>
      <c r="BE143" s="228">
        <f>IF(N143="základní",J143,0)</f>
        <v>0</v>
      </c>
      <c r="BF143" s="228">
        <f>IF(N143="snížená",J143,0)</f>
        <v>0</v>
      </c>
      <c r="BG143" s="228">
        <f>IF(N143="zákl. přenesená",J143,0)</f>
        <v>0</v>
      </c>
      <c r="BH143" s="228">
        <f>IF(N143="sníž. přenesená",J143,0)</f>
        <v>0</v>
      </c>
      <c r="BI143" s="228">
        <f>IF(N143="nulová",J143,0)</f>
        <v>0</v>
      </c>
      <c r="BJ143" s="19" t="s">
        <v>84</v>
      </c>
      <c r="BK143" s="228">
        <f>ROUND(I143*H143,2)</f>
        <v>0</v>
      </c>
      <c r="BL143" s="19" t="s">
        <v>225</v>
      </c>
      <c r="BM143" s="227" t="s">
        <v>1147</v>
      </c>
    </row>
    <row r="144" s="2" customFormat="1">
      <c r="A144" s="40"/>
      <c r="B144" s="41"/>
      <c r="C144" s="42"/>
      <c r="D144" s="229" t="s">
        <v>227</v>
      </c>
      <c r="E144" s="42"/>
      <c r="F144" s="230" t="s">
        <v>1148</v>
      </c>
      <c r="G144" s="42"/>
      <c r="H144" s="42"/>
      <c r="I144" s="231"/>
      <c r="J144" s="42"/>
      <c r="K144" s="42"/>
      <c r="L144" s="46"/>
      <c r="M144" s="232"/>
      <c r="N144" s="233"/>
      <c r="O144" s="86"/>
      <c r="P144" s="86"/>
      <c r="Q144" s="86"/>
      <c r="R144" s="86"/>
      <c r="S144" s="86"/>
      <c r="T144" s="87"/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T144" s="19" t="s">
        <v>227</v>
      </c>
      <c r="AU144" s="19" t="s">
        <v>86</v>
      </c>
    </row>
    <row r="145" s="2" customFormat="1">
      <c r="A145" s="40"/>
      <c r="B145" s="41"/>
      <c r="C145" s="42"/>
      <c r="D145" s="234" t="s">
        <v>229</v>
      </c>
      <c r="E145" s="42"/>
      <c r="F145" s="235" t="s">
        <v>1149</v>
      </c>
      <c r="G145" s="42"/>
      <c r="H145" s="42"/>
      <c r="I145" s="231"/>
      <c r="J145" s="42"/>
      <c r="K145" s="42"/>
      <c r="L145" s="46"/>
      <c r="M145" s="232"/>
      <c r="N145" s="233"/>
      <c r="O145" s="86"/>
      <c r="P145" s="86"/>
      <c r="Q145" s="86"/>
      <c r="R145" s="86"/>
      <c r="S145" s="86"/>
      <c r="T145" s="87"/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T145" s="19" t="s">
        <v>229</v>
      </c>
      <c r="AU145" s="19" t="s">
        <v>86</v>
      </c>
    </row>
    <row r="146" s="13" customFormat="1">
      <c r="A146" s="13"/>
      <c r="B146" s="236"/>
      <c r="C146" s="237"/>
      <c r="D146" s="229" t="s">
        <v>231</v>
      </c>
      <c r="E146" s="238" t="s">
        <v>19</v>
      </c>
      <c r="F146" s="239" t="s">
        <v>1112</v>
      </c>
      <c r="G146" s="237"/>
      <c r="H146" s="238" t="s">
        <v>19</v>
      </c>
      <c r="I146" s="240"/>
      <c r="J146" s="237"/>
      <c r="K146" s="237"/>
      <c r="L146" s="241"/>
      <c r="M146" s="242"/>
      <c r="N146" s="243"/>
      <c r="O146" s="243"/>
      <c r="P146" s="243"/>
      <c r="Q146" s="243"/>
      <c r="R146" s="243"/>
      <c r="S146" s="243"/>
      <c r="T146" s="244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5" t="s">
        <v>231</v>
      </c>
      <c r="AU146" s="245" t="s">
        <v>86</v>
      </c>
      <c r="AV146" s="13" t="s">
        <v>84</v>
      </c>
      <c r="AW146" s="13" t="s">
        <v>37</v>
      </c>
      <c r="AX146" s="13" t="s">
        <v>76</v>
      </c>
      <c r="AY146" s="245" t="s">
        <v>219</v>
      </c>
    </row>
    <row r="147" s="14" customFormat="1">
      <c r="A147" s="14"/>
      <c r="B147" s="246"/>
      <c r="C147" s="247"/>
      <c r="D147" s="229" t="s">
        <v>231</v>
      </c>
      <c r="E147" s="248" t="s">
        <v>19</v>
      </c>
      <c r="F147" s="249" t="s">
        <v>1150</v>
      </c>
      <c r="G147" s="247"/>
      <c r="H147" s="250">
        <v>2.3999999999999999</v>
      </c>
      <c r="I147" s="251"/>
      <c r="J147" s="247"/>
      <c r="K147" s="247"/>
      <c r="L147" s="252"/>
      <c r="M147" s="253"/>
      <c r="N147" s="254"/>
      <c r="O147" s="254"/>
      <c r="P147" s="254"/>
      <c r="Q147" s="254"/>
      <c r="R147" s="254"/>
      <c r="S147" s="254"/>
      <c r="T147" s="255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56" t="s">
        <v>231</v>
      </c>
      <c r="AU147" s="256" t="s">
        <v>86</v>
      </c>
      <c r="AV147" s="14" t="s">
        <v>86</v>
      </c>
      <c r="AW147" s="14" t="s">
        <v>37</v>
      </c>
      <c r="AX147" s="14" t="s">
        <v>76</v>
      </c>
      <c r="AY147" s="256" t="s">
        <v>219</v>
      </c>
    </row>
    <row r="148" s="14" customFormat="1">
      <c r="A148" s="14"/>
      <c r="B148" s="246"/>
      <c r="C148" s="247"/>
      <c r="D148" s="229" t="s">
        <v>231</v>
      </c>
      <c r="E148" s="248" t="s">
        <v>19</v>
      </c>
      <c r="F148" s="249" t="s">
        <v>1151</v>
      </c>
      <c r="G148" s="247"/>
      <c r="H148" s="250">
        <v>87.420000000000002</v>
      </c>
      <c r="I148" s="251"/>
      <c r="J148" s="247"/>
      <c r="K148" s="247"/>
      <c r="L148" s="252"/>
      <c r="M148" s="253"/>
      <c r="N148" s="254"/>
      <c r="O148" s="254"/>
      <c r="P148" s="254"/>
      <c r="Q148" s="254"/>
      <c r="R148" s="254"/>
      <c r="S148" s="254"/>
      <c r="T148" s="255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56" t="s">
        <v>231</v>
      </c>
      <c r="AU148" s="256" t="s">
        <v>86</v>
      </c>
      <c r="AV148" s="14" t="s">
        <v>86</v>
      </c>
      <c r="AW148" s="14" t="s">
        <v>37</v>
      </c>
      <c r="AX148" s="14" t="s">
        <v>76</v>
      </c>
      <c r="AY148" s="256" t="s">
        <v>219</v>
      </c>
    </row>
    <row r="149" s="14" customFormat="1">
      <c r="A149" s="14"/>
      <c r="B149" s="246"/>
      <c r="C149" s="247"/>
      <c r="D149" s="229" t="s">
        <v>231</v>
      </c>
      <c r="E149" s="248" t="s">
        <v>19</v>
      </c>
      <c r="F149" s="249" t="s">
        <v>1152</v>
      </c>
      <c r="G149" s="247"/>
      <c r="H149" s="250">
        <v>115.83</v>
      </c>
      <c r="I149" s="251"/>
      <c r="J149" s="247"/>
      <c r="K149" s="247"/>
      <c r="L149" s="252"/>
      <c r="M149" s="253"/>
      <c r="N149" s="254"/>
      <c r="O149" s="254"/>
      <c r="P149" s="254"/>
      <c r="Q149" s="254"/>
      <c r="R149" s="254"/>
      <c r="S149" s="254"/>
      <c r="T149" s="255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56" t="s">
        <v>231</v>
      </c>
      <c r="AU149" s="256" t="s">
        <v>86</v>
      </c>
      <c r="AV149" s="14" t="s">
        <v>86</v>
      </c>
      <c r="AW149" s="14" t="s">
        <v>37</v>
      </c>
      <c r="AX149" s="14" t="s">
        <v>76</v>
      </c>
      <c r="AY149" s="256" t="s">
        <v>219</v>
      </c>
    </row>
    <row r="150" s="14" customFormat="1">
      <c r="A150" s="14"/>
      <c r="B150" s="246"/>
      <c r="C150" s="247"/>
      <c r="D150" s="229" t="s">
        <v>231</v>
      </c>
      <c r="E150" s="248" t="s">
        <v>19</v>
      </c>
      <c r="F150" s="249" t="s">
        <v>1153</v>
      </c>
      <c r="G150" s="247"/>
      <c r="H150" s="250">
        <v>115.40000000000001</v>
      </c>
      <c r="I150" s="251"/>
      <c r="J150" s="247"/>
      <c r="K150" s="247"/>
      <c r="L150" s="252"/>
      <c r="M150" s="253"/>
      <c r="N150" s="254"/>
      <c r="O150" s="254"/>
      <c r="P150" s="254"/>
      <c r="Q150" s="254"/>
      <c r="R150" s="254"/>
      <c r="S150" s="254"/>
      <c r="T150" s="255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56" t="s">
        <v>231</v>
      </c>
      <c r="AU150" s="256" t="s">
        <v>86</v>
      </c>
      <c r="AV150" s="14" t="s">
        <v>86</v>
      </c>
      <c r="AW150" s="14" t="s">
        <v>37</v>
      </c>
      <c r="AX150" s="14" t="s">
        <v>76</v>
      </c>
      <c r="AY150" s="256" t="s">
        <v>219</v>
      </c>
    </row>
    <row r="151" s="14" customFormat="1">
      <c r="A151" s="14"/>
      <c r="B151" s="246"/>
      <c r="C151" s="247"/>
      <c r="D151" s="229" t="s">
        <v>231</v>
      </c>
      <c r="E151" s="248" t="s">
        <v>19</v>
      </c>
      <c r="F151" s="249" t="s">
        <v>1154</v>
      </c>
      <c r="G151" s="247"/>
      <c r="H151" s="250">
        <v>3.6400000000000001</v>
      </c>
      <c r="I151" s="251"/>
      <c r="J151" s="247"/>
      <c r="K151" s="247"/>
      <c r="L151" s="252"/>
      <c r="M151" s="253"/>
      <c r="N151" s="254"/>
      <c r="O151" s="254"/>
      <c r="P151" s="254"/>
      <c r="Q151" s="254"/>
      <c r="R151" s="254"/>
      <c r="S151" s="254"/>
      <c r="T151" s="255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56" t="s">
        <v>231</v>
      </c>
      <c r="AU151" s="256" t="s">
        <v>86</v>
      </c>
      <c r="AV151" s="14" t="s">
        <v>86</v>
      </c>
      <c r="AW151" s="14" t="s">
        <v>37</v>
      </c>
      <c r="AX151" s="14" t="s">
        <v>76</v>
      </c>
      <c r="AY151" s="256" t="s">
        <v>219</v>
      </c>
    </row>
    <row r="152" s="15" customFormat="1">
      <c r="A152" s="15"/>
      <c r="B152" s="257"/>
      <c r="C152" s="258"/>
      <c r="D152" s="229" t="s">
        <v>231</v>
      </c>
      <c r="E152" s="259" t="s">
        <v>1076</v>
      </c>
      <c r="F152" s="260" t="s">
        <v>236</v>
      </c>
      <c r="G152" s="258"/>
      <c r="H152" s="261">
        <v>324.69</v>
      </c>
      <c r="I152" s="262"/>
      <c r="J152" s="258"/>
      <c r="K152" s="258"/>
      <c r="L152" s="263"/>
      <c r="M152" s="264"/>
      <c r="N152" s="265"/>
      <c r="O152" s="265"/>
      <c r="P152" s="265"/>
      <c r="Q152" s="265"/>
      <c r="R152" s="265"/>
      <c r="S152" s="265"/>
      <c r="T152" s="266"/>
      <c r="U152" s="15"/>
      <c r="V152" s="15"/>
      <c r="W152" s="15"/>
      <c r="X152" s="15"/>
      <c r="Y152" s="15"/>
      <c r="Z152" s="15"/>
      <c r="AA152" s="15"/>
      <c r="AB152" s="15"/>
      <c r="AC152" s="15"/>
      <c r="AD152" s="15"/>
      <c r="AE152" s="15"/>
      <c r="AT152" s="267" t="s">
        <v>231</v>
      </c>
      <c r="AU152" s="267" t="s">
        <v>86</v>
      </c>
      <c r="AV152" s="15" t="s">
        <v>225</v>
      </c>
      <c r="AW152" s="15" t="s">
        <v>37</v>
      </c>
      <c r="AX152" s="15" t="s">
        <v>84</v>
      </c>
      <c r="AY152" s="267" t="s">
        <v>219</v>
      </c>
    </row>
    <row r="153" s="2" customFormat="1" ht="16.5" customHeight="1">
      <c r="A153" s="40"/>
      <c r="B153" s="41"/>
      <c r="C153" s="216" t="s">
        <v>254</v>
      </c>
      <c r="D153" s="216" t="s">
        <v>221</v>
      </c>
      <c r="E153" s="217" t="s">
        <v>1155</v>
      </c>
      <c r="F153" s="218" t="s">
        <v>1156</v>
      </c>
      <c r="G153" s="219" t="s">
        <v>152</v>
      </c>
      <c r="H153" s="220">
        <v>550.21799999999996</v>
      </c>
      <c r="I153" s="221"/>
      <c r="J153" s="222">
        <f>ROUND(I153*H153,2)</f>
        <v>0</v>
      </c>
      <c r="K153" s="218" t="s">
        <v>224</v>
      </c>
      <c r="L153" s="46"/>
      <c r="M153" s="223" t="s">
        <v>19</v>
      </c>
      <c r="N153" s="224" t="s">
        <v>47</v>
      </c>
      <c r="O153" s="86"/>
      <c r="P153" s="225">
        <f>O153*H153</f>
        <v>0</v>
      </c>
      <c r="Q153" s="225">
        <v>0.00085999999999999998</v>
      </c>
      <c r="R153" s="225">
        <f>Q153*H153</f>
        <v>0.47318747999999994</v>
      </c>
      <c r="S153" s="225">
        <v>0</v>
      </c>
      <c r="T153" s="226">
        <f>S153*H153</f>
        <v>0</v>
      </c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R153" s="227" t="s">
        <v>225</v>
      </c>
      <c r="AT153" s="227" t="s">
        <v>221</v>
      </c>
      <c r="AU153" s="227" t="s">
        <v>86</v>
      </c>
      <c r="AY153" s="19" t="s">
        <v>219</v>
      </c>
      <c r="BE153" s="228">
        <f>IF(N153="základní",J153,0)</f>
        <v>0</v>
      </c>
      <c r="BF153" s="228">
        <f>IF(N153="snížená",J153,0)</f>
        <v>0</v>
      </c>
      <c r="BG153" s="228">
        <f>IF(N153="zákl. přenesená",J153,0)</f>
        <v>0</v>
      </c>
      <c r="BH153" s="228">
        <f>IF(N153="sníž. přenesená",J153,0)</f>
        <v>0</v>
      </c>
      <c r="BI153" s="228">
        <f>IF(N153="nulová",J153,0)</f>
        <v>0</v>
      </c>
      <c r="BJ153" s="19" t="s">
        <v>84</v>
      </c>
      <c r="BK153" s="228">
        <f>ROUND(I153*H153,2)</f>
        <v>0</v>
      </c>
      <c r="BL153" s="19" t="s">
        <v>225</v>
      </c>
      <c r="BM153" s="227" t="s">
        <v>1157</v>
      </c>
    </row>
    <row r="154" s="2" customFormat="1">
      <c r="A154" s="40"/>
      <c r="B154" s="41"/>
      <c r="C154" s="42"/>
      <c r="D154" s="229" t="s">
        <v>227</v>
      </c>
      <c r="E154" s="42"/>
      <c r="F154" s="230" t="s">
        <v>1158</v>
      </c>
      <c r="G154" s="42"/>
      <c r="H154" s="42"/>
      <c r="I154" s="231"/>
      <c r="J154" s="42"/>
      <c r="K154" s="42"/>
      <c r="L154" s="46"/>
      <c r="M154" s="232"/>
      <c r="N154" s="233"/>
      <c r="O154" s="86"/>
      <c r="P154" s="86"/>
      <c r="Q154" s="86"/>
      <c r="R154" s="86"/>
      <c r="S154" s="86"/>
      <c r="T154" s="87"/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T154" s="19" t="s">
        <v>227</v>
      </c>
      <c r="AU154" s="19" t="s">
        <v>86</v>
      </c>
    </row>
    <row r="155" s="2" customFormat="1">
      <c r="A155" s="40"/>
      <c r="B155" s="41"/>
      <c r="C155" s="42"/>
      <c r="D155" s="234" t="s">
        <v>229</v>
      </c>
      <c r="E155" s="42"/>
      <c r="F155" s="235" t="s">
        <v>1159</v>
      </c>
      <c r="G155" s="42"/>
      <c r="H155" s="42"/>
      <c r="I155" s="231"/>
      <c r="J155" s="42"/>
      <c r="K155" s="42"/>
      <c r="L155" s="46"/>
      <c r="M155" s="232"/>
      <c r="N155" s="233"/>
      <c r="O155" s="86"/>
      <c r="P155" s="86"/>
      <c r="Q155" s="86"/>
      <c r="R155" s="86"/>
      <c r="S155" s="86"/>
      <c r="T155" s="87"/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T155" s="19" t="s">
        <v>229</v>
      </c>
      <c r="AU155" s="19" t="s">
        <v>86</v>
      </c>
    </row>
    <row r="156" s="14" customFormat="1">
      <c r="A156" s="14"/>
      <c r="B156" s="246"/>
      <c r="C156" s="247"/>
      <c r="D156" s="229" t="s">
        <v>231</v>
      </c>
      <c r="E156" s="248" t="s">
        <v>19</v>
      </c>
      <c r="F156" s="249" t="s">
        <v>1064</v>
      </c>
      <c r="G156" s="247"/>
      <c r="H156" s="250">
        <v>550.21799999999996</v>
      </c>
      <c r="I156" s="251"/>
      <c r="J156" s="247"/>
      <c r="K156" s="247"/>
      <c r="L156" s="252"/>
      <c r="M156" s="253"/>
      <c r="N156" s="254"/>
      <c r="O156" s="254"/>
      <c r="P156" s="254"/>
      <c r="Q156" s="254"/>
      <c r="R156" s="254"/>
      <c r="S156" s="254"/>
      <c r="T156" s="255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56" t="s">
        <v>231</v>
      </c>
      <c r="AU156" s="256" t="s">
        <v>86</v>
      </c>
      <c r="AV156" s="14" t="s">
        <v>86</v>
      </c>
      <c r="AW156" s="14" t="s">
        <v>37</v>
      </c>
      <c r="AX156" s="14" t="s">
        <v>84</v>
      </c>
      <c r="AY156" s="256" t="s">
        <v>219</v>
      </c>
    </row>
    <row r="157" s="2" customFormat="1" ht="16.5" customHeight="1">
      <c r="A157" s="40"/>
      <c r="B157" s="41"/>
      <c r="C157" s="216" t="s">
        <v>261</v>
      </c>
      <c r="D157" s="216" t="s">
        <v>221</v>
      </c>
      <c r="E157" s="217" t="s">
        <v>1160</v>
      </c>
      <c r="F157" s="218" t="s">
        <v>1161</v>
      </c>
      <c r="G157" s="219" t="s">
        <v>152</v>
      </c>
      <c r="H157" s="220">
        <v>324.69</v>
      </c>
      <c r="I157" s="221"/>
      <c r="J157" s="222">
        <f>ROUND(I157*H157,2)</f>
        <v>0</v>
      </c>
      <c r="K157" s="218" t="s">
        <v>224</v>
      </c>
      <c r="L157" s="46"/>
      <c r="M157" s="223" t="s">
        <v>19</v>
      </c>
      <c r="N157" s="224" t="s">
        <v>47</v>
      </c>
      <c r="O157" s="86"/>
      <c r="P157" s="225">
        <f>O157*H157</f>
        <v>0</v>
      </c>
      <c r="Q157" s="225">
        <v>0.0010200000000000001</v>
      </c>
      <c r="R157" s="225">
        <f>Q157*H157</f>
        <v>0.33118380000000003</v>
      </c>
      <c r="S157" s="225">
        <v>0</v>
      </c>
      <c r="T157" s="226">
        <f>S157*H157</f>
        <v>0</v>
      </c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R157" s="227" t="s">
        <v>225</v>
      </c>
      <c r="AT157" s="227" t="s">
        <v>221</v>
      </c>
      <c r="AU157" s="227" t="s">
        <v>86</v>
      </c>
      <c r="AY157" s="19" t="s">
        <v>219</v>
      </c>
      <c r="BE157" s="228">
        <f>IF(N157="základní",J157,0)</f>
        <v>0</v>
      </c>
      <c r="BF157" s="228">
        <f>IF(N157="snížená",J157,0)</f>
        <v>0</v>
      </c>
      <c r="BG157" s="228">
        <f>IF(N157="zákl. přenesená",J157,0)</f>
        <v>0</v>
      </c>
      <c r="BH157" s="228">
        <f>IF(N157="sníž. přenesená",J157,0)</f>
        <v>0</v>
      </c>
      <c r="BI157" s="228">
        <f>IF(N157="nulová",J157,0)</f>
        <v>0</v>
      </c>
      <c r="BJ157" s="19" t="s">
        <v>84</v>
      </c>
      <c r="BK157" s="228">
        <f>ROUND(I157*H157,2)</f>
        <v>0</v>
      </c>
      <c r="BL157" s="19" t="s">
        <v>225</v>
      </c>
      <c r="BM157" s="227" t="s">
        <v>1162</v>
      </c>
    </row>
    <row r="158" s="2" customFormat="1">
      <c r="A158" s="40"/>
      <c r="B158" s="41"/>
      <c r="C158" s="42"/>
      <c r="D158" s="229" t="s">
        <v>227</v>
      </c>
      <c r="E158" s="42"/>
      <c r="F158" s="230" t="s">
        <v>1163</v>
      </c>
      <c r="G158" s="42"/>
      <c r="H158" s="42"/>
      <c r="I158" s="231"/>
      <c r="J158" s="42"/>
      <c r="K158" s="42"/>
      <c r="L158" s="46"/>
      <c r="M158" s="232"/>
      <c r="N158" s="233"/>
      <c r="O158" s="86"/>
      <c r="P158" s="86"/>
      <c r="Q158" s="86"/>
      <c r="R158" s="86"/>
      <c r="S158" s="86"/>
      <c r="T158" s="87"/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T158" s="19" t="s">
        <v>227</v>
      </c>
      <c r="AU158" s="19" t="s">
        <v>86</v>
      </c>
    </row>
    <row r="159" s="2" customFormat="1">
      <c r="A159" s="40"/>
      <c r="B159" s="41"/>
      <c r="C159" s="42"/>
      <c r="D159" s="234" t="s">
        <v>229</v>
      </c>
      <c r="E159" s="42"/>
      <c r="F159" s="235" t="s">
        <v>1164</v>
      </c>
      <c r="G159" s="42"/>
      <c r="H159" s="42"/>
      <c r="I159" s="231"/>
      <c r="J159" s="42"/>
      <c r="K159" s="42"/>
      <c r="L159" s="46"/>
      <c r="M159" s="232"/>
      <c r="N159" s="233"/>
      <c r="O159" s="86"/>
      <c r="P159" s="86"/>
      <c r="Q159" s="86"/>
      <c r="R159" s="86"/>
      <c r="S159" s="86"/>
      <c r="T159" s="87"/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T159" s="19" t="s">
        <v>229</v>
      </c>
      <c r="AU159" s="19" t="s">
        <v>86</v>
      </c>
    </row>
    <row r="160" s="14" customFormat="1">
      <c r="A160" s="14"/>
      <c r="B160" s="246"/>
      <c r="C160" s="247"/>
      <c r="D160" s="229" t="s">
        <v>231</v>
      </c>
      <c r="E160" s="248" t="s">
        <v>19</v>
      </c>
      <c r="F160" s="249" t="s">
        <v>1076</v>
      </c>
      <c r="G160" s="247"/>
      <c r="H160" s="250">
        <v>324.69</v>
      </c>
      <c r="I160" s="251"/>
      <c r="J160" s="247"/>
      <c r="K160" s="247"/>
      <c r="L160" s="252"/>
      <c r="M160" s="253"/>
      <c r="N160" s="254"/>
      <c r="O160" s="254"/>
      <c r="P160" s="254"/>
      <c r="Q160" s="254"/>
      <c r="R160" s="254"/>
      <c r="S160" s="254"/>
      <c r="T160" s="255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56" t="s">
        <v>231</v>
      </c>
      <c r="AU160" s="256" t="s">
        <v>86</v>
      </c>
      <c r="AV160" s="14" t="s">
        <v>86</v>
      </c>
      <c r="AW160" s="14" t="s">
        <v>37</v>
      </c>
      <c r="AX160" s="14" t="s">
        <v>84</v>
      </c>
      <c r="AY160" s="256" t="s">
        <v>219</v>
      </c>
    </row>
    <row r="161" s="2" customFormat="1" ht="16.5" customHeight="1">
      <c r="A161" s="40"/>
      <c r="B161" s="41"/>
      <c r="C161" s="216" t="s">
        <v>269</v>
      </c>
      <c r="D161" s="216" t="s">
        <v>221</v>
      </c>
      <c r="E161" s="217" t="s">
        <v>1165</v>
      </c>
      <c r="F161" s="218" t="s">
        <v>1166</v>
      </c>
      <c r="G161" s="219" t="s">
        <v>182</v>
      </c>
      <c r="H161" s="220">
        <v>15.166</v>
      </c>
      <c r="I161" s="221"/>
      <c r="J161" s="222">
        <f>ROUND(I161*H161,2)</f>
        <v>0</v>
      </c>
      <c r="K161" s="218" t="s">
        <v>224</v>
      </c>
      <c r="L161" s="46"/>
      <c r="M161" s="223" t="s">
        <v>19</v>
      </c>
      <c r="N161" s="224" t="s">
        <v>47</v>
      </c>
      <c r="O161" s="86"/>
      <c r="P161" s="225">
        <f>O161*H161</f>
        <v>0</v>
      </c>
      <c r="Q161" s="225">
        <v>1.09528</v>
      </c>
      <c r="R161" s="225">
        <f>Q161*H161</f>
        <v>16.61101648</v>
      </c>
      <c r="S161" s="225">
        <v>0</v>
      </c>
      <c r="T161" s="226">
        <f>S161*H161</f>
        <v>0</v>
      </c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R161" s="227" t="s">
        <v>225</v>
      </c>
      <c r="AT161" s="227" t="s">
        <v>221</v>
      </c>
      <c r="AU161" s="227" t="s">
        <v>86</v>
      </c>
      <c r="AY161" s="19" t="s">
        <v>219</v>
      </c>
      <c r="BE161" s="228">
        <f>IF(N161="základní",J161,0)</f>
        <v>0</v>
      </c>
      <c r="BF161" s="228">
        <f>IF(N161="snížená",J161,0)</f>
        <v>0</v>
      </c>
      <c r="BG161" s="228">
        <f>IF(N161="zákl. přenesená",J161,0)</f>
        <v>0</v>
      </c>
      <c r="BH161" s="228">
        <f>IF(N161="sníž. přenesená",J161,0)</f>
        <v>0</v>
      </c>
      <c r="BI161" s="228">
        <f>IF(N161="nulová",J161,0)</f>
        <v>0</v>
      </c>
      <c r="BJ161" s="19" t="s">
        <v>84</v>
      </c>
      <c r="BK161" s="228">
        <f>ROUND(I161*H161,2)</f>
        <v>0</v>
      </c>
      <c r="BL161" s="19" t="s">
        <v>225</v>
      </c>
      <c r="BM161" s="227" t="s">
        <v>1167</v>
      </c>
    </row>
    <row r="162" s="2" customFormat="1">
      <c r="A162" s="40"/>
      <c r="B162" s="41"/>
      <c r="C162" s="42"/>
      <c r="D162" s="229" t="s">
        <v>227</v>
      </c>
      <c r="E162" s="42"/>
      <c r="F162" s="230" t="s">
        <v>1168</v>
      </c>
      <c r="G162" s="42"/>
      <c r="H162" s="42"/>
      <c r="I162" s="231"/>
      <c r="J162" s="42"/>
      <c r="K162" s="42"/>
      <c r="L162" s="46"/>
      <c r="M162" s="232"/>
      <c r="N162" s="233"/>
      <c r="O162" s="86"/>
      <c r="P162" s="86"/>
      <c r="Q162" s="86"/>
      <c r="R162" s="86"/>
      <c r="S162" s="86"/>
      <c r="T162" s="87"/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T162" s="19" t="s">
        <v>227</v>
      </c>
      <c r="AU162" s="19" t="s">
        <v>86</v>
      </c>
    </row>
    <row r="163" s="2" customFormat="1">
      <c r="A163" s="40"/>
      <c r="B163" s="41"/>
      <c r="C163" s="42"/>
      <c r="D163" s="234" t="s">
        <v>229</v>
      </c>
      <c r="E163" s="42"/>
      <c r="F163" s="235" t="s">
        <v>1169</v>
      </c>
      <c r="G163" s="42"/>
      <c r="H163" s="42"/>
      <c r="I163" s="231"/>
      <c r="J163" s="42"/>
      <c r="K163" s="42"/>
      <c r="L163" s="46"/>
      <c r="M163" s="232"/>
      <c r="N163" s="233"/>
      <c r="O163" s="86"/>
      <c r="P163" s="86"/>
      <c r="Q163" s="86"/>
      <c r="R163" s="86"/>
      <c r="S163" s="86"/>
      <c r="T163" s="87"/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  <c r="AT163" s="19" t="s">
        <v>229</v>
      </c>
      <c r="AU163" s="19" t="s">
        <v>86</v>
      </c>
    </row>
    <row r="164" s="14" customFormat="1">
      <c r="A164" s="14"/>
      <c r="B164" s="246"/>
      <c r="C164" s="247"/>
      <c r="D164" s="229" t="s">
        <v>231</v>
      </c>
      <c r="E164" s="248" t="s">
        <v>19</v>
      </c>
      <c r="F164" s="249" t="s">
        <v>1170</v>
      </c>
      <c r="G164" s="247"/>
      <c r="H164" s="250">
        <v>15.166</v>
      </c>
      <c r="I164" s="251"/>
      <c r="J164" s="247"/>
      <c r="K164" s="247"/>
      <c r="L164" s="252"/>
      <c r="M164" s="253"/>
      <c r="N164" s="254"/>
      <c r="O164" s="254"/>
      <c r="P164" s="254"/>
      <c r="Q164" s="254"/>
      <c r="R164" s="254"/>
      <c r="S164" s="254"/>
      <c r="T164" s="255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56" t="s">
        <v>231</v>
      </c>
      <c r="AU164" s="256" t="s">
        <v>86</v>
      </c>
      <c r="AV164" s="14" t="s">
        <v>86</v>
      </c>
      <c r="AW164" s="14" t="s">
        <v>37</v>
      </c>
      <c r="AX164" s="14" t="s">
        <v>84</v>
      </c>
      <c r="AY164" s="256" t="s">
        <v>219</v>
      </c>
    </row>
    <row r="165" s="2" customFormat="1" ht="16.5" customHeight="1">
      <c r="A165" s="40"/>
      <c r="B165" s="41"/>
      <c r="C165" s="216" t="s">
        <v>300</v>
      </c>
      <c r="D165" s="216" t="s">
        <v>221</v>
      </c>
      <c r="E165" s="217" t="s">
        <v>1171</v>
      </c>
      <c r="F165" s="218" t="s">
        <v>1172</v>
      </c>
      <c r="G165" s="219" t="s">
        <v>182</v>
      </c>
      <c r="H165" s="220">
        <v>34.664000000000001</v>
      </c>
      <c r="I165" s="221"/>
      <c r="J165" s="222">
        <f>ROUND(I165*H165,2)</f>
        <v>0</v>
      </c>
      <c r="K165" s="218" t="s">
        <v>224</v>
      </c>
      <c r="L165" s="46"/>
      <c r="M165" s="223" t="s">
        <v>19</v>
      </c>
      <c r="N165" s="224" t="s">
        <v>47</v>
      </c>
      <c r="O165" s="86"/>
      <c r="P165" s="225">
        <f>O165*H165</f>
        <v>0</v>
      </c>
      <c r="Q165" s="225">
        <v>1.0556000000000001</v>
      </c>
      <c r="R165" s="225">
        <f>Q165*H165</f>
        <v>36.591318400000006</v>
      </c>
      <c r="S165" s="225">
        <v>0</v>
      </c>
      <c r="T165" s="226">
        <f>S165*H165</f>
        <v>0</v>
      </c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R165" s="227" t="s">
        <v>225</v>
      </c>
      <c r="AT165" s="227" t="s">
        <v>221</v>
      </c>
      <c r="AU165" s="227" t="s">
        <v>86</v>
      </c>
      <c r="AY165" s="19" t="s">
        <v>219</v>
      </c>
      <c r="BE165" s="228">
        <f>IF(N165="základní",J165,0)</f>
        <v>0</v>
      </c>
      <c r="BF165" s="228">
        <f>IF(N165="snížená",J165,0)</f>
        <v>0</v>
      </c>
      <c r="BG165" s="228">
        <f>IF(N165="zákl. přenesená",J165,0)</f>
        <v>0</v>
      </c>
      <c r="BH165" s="228">
        <f>IF(N165="sníž. přenesená",J165,0)</f>
        <v>0</v>
      </c>
      <c r="BI165" s="228">
        <f>IF(N165="nulová",J165,0)</f>
        <v>0</v>
      </c>
      <c r="BJ165" s="19" t="s">
        <v>84</v>
      </c>
      <c r="BK165" s="228">
        <f>ROUND(I165*H165,2)</f>
        <v>0</v>
      </c>
      <c r="BL165" s="19" t="s">
        <v>225</v>
      </c>
      <c r="BM165" s="227" t="s">
        <v>1173</v>
      </c>
    </row>
    <row r="166" s="2" customFormat="1">
      <c r="A166" s="40"/>
      <c r="B166" s="41"/>
      <c r="C166" s="42"/>
      <c r="D166" s="229" t="s">
        <v>227</v>
      </c>
      <c r="E166" s="42"/>
      <c r="F166" s="230" t="s">
        <v>1174</v>
      </c>
      <c r="G166" s="42"/>
      <c r="H166" s="42"/>
      <c r="I166" s="231"/>
      <c r="J166" s="42"/>
      <c r="K166" s="42"/>
      <c r="L166" s="46"/>
      <c r="M166" s="232"/>
      <c r="N166" s="233"/>
      <c r="O166" s="86"/>
      <c r="P166" s="86"/>
      <c r="Q166" s="86"/>
      <c r="R166" s="86"/>
      <c r="S166" s="86"/>
      <c r="T166" s="87"/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T166" s="19" t="s">
        <v>227</v>
      </c>
      <c r="AU166" s="19" t="s">
        <v>86</v>
      </c>
    </row>
    <row r="167" s="2" customFormat="1">
      <c r="A167" s="40"/>
      <c r="B167" s="41"/>
      <c r="C167" s="42"/>
      <c r="D167" s="234" t="s">
        <v>229</v>
      </c>
      <c r="E167" s="42"/>
      <c r="F167" s="235" t="s">
        <v>1175</v>
      </c>
      <c r="G167" s="42"/>
      <c r="H167" s="42"/>
      <c r="I167" s="231"/>
      <c r="J167" s="42"/>
      <c r="K167" s="42"/>
      <c r="L167" s="46"/>
      <c r="M167" s="232"/>
      <c r="N167" s="233"/>
      <c r="O167" s="86"/>
      <c r="P167" s="86"/>
      <c r="Q167" s="86"/>
      <c r="R167" s="86"/>
      <c r="S167" s="86"/>
      <c r="T167" s="87"/>
      <c r="U167" s="40"/>
      <c r="V167" s="40"/>
      <c r="W167" s="40"/>
      <c r="X167" s="40"/>
      <c r="Y167" s="40"/>
      <c r="Z167" s="40"/>
      <c r="AA167" s="40"/>
      <c r="AB167" s="40"/>
      <c r="AC167" s="40"/>
      <c r="AD167" s="40"/>
      <c r="AE167" s="40"/>
      <c r="AT167" s="19" t="s">
        <v>229</v>
      </c>
      <c r="AU167" s="19" t="s">
        <v>86</v>
      </c>
    </row>
    <row r="168" s="14" customFormat="1">
      <c r="A168" s="14"/>
      <c r="B168" s="246"/>
      <c r="C168" s="247"/>
      <c r="D168" s="229" t="s">
        <v>231</v>
      </c>
      <c r="E168" s="248" t="s">
        <v>19</v>
      </c>
      <c r="F168" s="249" t="s">
        <v>1176</v>
      </c>
      <c r="G168" s="247"/>
      <c r="H168" s="250">
        <v>34.664000000000001</v>
      </c>
      <c r="I168" s="251"/>
      <c r="J168" s="247"/>
      <c r="K168" s="247"/>
      <c r="L168" s="252"/>
      <c r="M168" s="253"/>
      <c r="N168" s="254"/>
      <c r="O168" s="254"/>
      <c r="P168" s="254"/>
      <c r="Q168" s="254"/>
      <c r="R168" s="254"/>
      <c r="S168" s="254"/>
      <c r="T168" s="255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56" t="s">
        <v>231</v>
      </c>
      <c r="AU168" s="256" t="s">
        <v>86</v>
      </c>
      <c r="AV168" s="14" t="s">
        <v>86</v>
      </c>
      <c r="AW168" s="14" t="s">
        <v>37</v>
      </c>
      <c r="AX168" s="14" t="s">
        <v>84</v>
      </c>
      <c r="AY168" s="256" t="s">
        <v>219</v>
      </c>
    </row>
    <row r="169" s="2" customFormat="1" ht="16.5" customHeight="1">
      <c r="A169" s="40"/>
      <c r="B169" s="41"/>
      <c r="C169" s="216" t="s">
        <v>309</v>
      </c>
      <c r="D169" s="216" t="s">
        <v>221</v>
      </c>
      <c r="E169" s="217" t="s">
        <v>1177</v>
      </c>
      <c r="F169" s="218" t="s">
        <v>1178</v>
      </c>
      <c r="G169" s="219" t="s">
        <v>148</v>
      </c>
      <c r="H169" s="220">
        <v>0.39600000000000002</v>
      </c>
      <c r="I169" s="221"/>
      <c r="J169" s="222">
        <f>ROUND(I169*H169,2)</f>
        <v>0</v>
      </c>
      <c r="K169" s="218" t="s">
        <v>224</v>
      </c>
      <c r="L169" s="46"/>
      <c r="M169" s="223" t="s">
        <v>19</v>
      </c>
      <c r="N169" s="224" t="s">
        <v>47</v>
      </c>
      <c r="O169" s="86"/>
      <c r="P169" s="225">
        <f>O169*H169</f>
        <v>0</v>
      </c>
      <c r="Q169" s="225">
        <v>0</v>
      </c>
      <c r="R169" s="225">
        <f>Q169*H169</f>
        <v>0</v>
      </c>
      <c r="S169" s="225">
        <v>0</v>
      </c>
      <c r="T169" s="226">
        <f>S169*H169</f>
        <v>0</v>
      </c>
      <c r="U169" s="40"/>
      <c r="V169" s="40"/>
      <c r="W169" s="40"/>
      <c r="X169" s="40"/>
      <c r="Y169" s="40"/>
      <c r="Z169" s="40"/>
      <c r="AA169" s="40"/>
      <c r="AB169" s="40"/>
      <c r="AC169" s="40"/>
      <c r="AD169" s="40"/>
      <c r="AE169" s="40"/>
      <c r="AR169" s="227" t="s">
        <v>225</v>
      </c>
      <c r="AT169" s="227" t="s">
        <v>221</v>
      </c>
      <c r="AU169" s="227" t="s">
        <v>86</v>
      </c>
      <c r="AY169" s="19" t="s">
        <v>219</v>
      </c>
      <c r="BE169" s="228">
        <f>IF(N169="základní",J169,0)</f>
        <v>0</v>
      </c>
      <c r="BF169" s="228">
        <f>IF(N169="snížená",J169,0)</f>
        <v>0</v>
      </c>
      <c r="BG169" s="228">
        <f>IF(N169="zákl. přenesená",J169,0)</f>
        <v>0</v>
      </c>
      <c r="BH169" s="228">
        <f>IF(N169="sníž. přenesená",J169,0)</f>
        <v>0</v>
      </c>
      <c r="BI169" s="228">
        <f>IF(N169="nulová",J169,0)</f>
        <v>0</v>
      </c>
      <c r="BJ169" s="19" t="s">
        <v>84</v>
      </c>
      <c r="BK169" s="228">
        <f>ROUND(I169*H169,2)</f>
        <v>0</v>
      </c>
      <c r="BL169" s="19" t="s">
        <v>225</v>
      </c>
      <c r="BM169" s="227" t="s">
        <v>1179</v>
      </c>
    </row>
    <row r="170" s="2" customFormat="1">
      <c r="A170" s="40"/>
      <c r="B170" s="41"/>
      <c r="C170" s="42"/>
      <c r="D170" s="229" t="s">
        <v>227</v>
      </c>
      <c r="E170" s="42"/>
      <c r="F170" s="230" t="s">
        <v>1180</v>
      </c>
      <c r="G170" s="42"/>
      <c r="H170" s="42"/>
      <c r="I170" s="231"/>
      <c r="J170" s="42"/>
      <c r="K170" s="42"/>
      <c r="L170" s="46"/>
      <c r="M170" s="232"/>
      <c r="N170" s="233"/>
      <c r="O170" s="86"/>
      <c r="P170" s="86"/>
      <c r="Q170" s="86"/>
      <c r="R170" s="86"/>
      <c r="S170" s="86"/>
      <c r="T170" s="87"/>
      <c r="U170" s="40"/>
      <c r="V170" s="40"/>
      <c r="W170" s="40"/>
      <c r="X170" s="40"/>
      <c r="Y170" s="40"/>
      <c r="Z170" s="40"/>
      <c r="AA170" s="40"/>
      <c r="AB170" s="40"/>
      <c r="AC170" s="40"/>
      <c r="AD170" s="40"/>
      <c r="AE170" s="40"/>
      <c r="AT170" s="19" t="s">
        <v>227</v>
      </c>
      <c r="AU170" s="19" t="s">
        <v>86</v>
      </c>
    </row>
    <row r="171" s="2" customFormat="1">
      <c r="A171" s="40"/>
      <c r="B171" s="41"/>
      <c r="C171" s="42"/>
      <c r="D171" s="234" t="s">
        <v>229</v>
      </c>
      <c r="E171" s="42"/>
      <c r="F171" s="235" t="s">
        <v>1181</v>
      </c>
      <c r="G171" s="42"/>
      <c r="H171" s="42"/>
      <c r="I171" s="231"/>
      <c r="J171" s="42"/>
      <c r="K171" s="42"/>
      <c r="L171" s="46"/>
      <c r="M171" s="232"/>
      <c r="N171" s="233"/>
      <c r="O171" s="86"/>
      <c r="P171" s="86"/>
      <c r="Q171" s="86"/>
      <c r="R171" s="86"/>
      <c r="S171" s="86"/>
      <c r="T171" s="87"/>
      <c r="U171" s="40"/>
      <c r="V171" s="40"/>
      <c r="W171" s="40"/>
      <c r="X171" s="40"/>
      <c r="Y171" s="40"/>
      <c r="Z171" s="40"/>
      <c r="AA171" s="40"/>
      <c r="AB171" s="40"/>
      <c r="AC171" s="40"/>
      <c r="AD171" s="40"/>
      <c r="AE171" s="40"/>
      <c r="AT171" s="19" t="s">
        <v>229</v>
      </c>
      <c r="AU171" s="19" t="s">
        <v>86</v>
      </c>
    </row>
    <row r="172" s="13" customFormat="1">
      <c r="A172" s="13"/>
      <c r="B172" s="236"/>
      <c r="C172" s="237"/>
      <c r="D172" s="229" t="s">
        <v>231</v>
      </c>
      <c r="E172" s="238" t="s">
        <v>19</v>
      </c>
      <c r="F172" s="239" t="s">
        <v>1182</v>
      </c>
      <c r="G172" s="237"/>
      <c r="H172" s="238" t="s">
        <v>19</v>
      </c>
      <c r="I172" s="240"/>
      <c r="J172" s="237"/>
      <c r="K172" s="237"/>
      <c r="L172" s="241"/>
      <c r="M172" s="242"/>
      <c r="N172" s="243"/>
      <c r="O172" s="243"/>
      <c r="P172" s="243"/>
      <c r="Q172" s="243"/>
      <c r="R172" s="243"/>
      <c r="S172" s="243"/>
      <c r="T172" s="244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5" t="s">
        <v>231</v>
      </c>
      <c r="AU172" s="245" t="s">
        <v>86</v>
      </c>
      <c r="AV172" s="13" t="s">
        <v>84</v>
      </c>
      <c r="AW172" s="13" t="s">
        <v>37</v>
      </c>
      <c r="AX172" s="13" t="s">
        <v>76</v>
      </c>
      <c r="AY172" s="245" t="s">
        <v>219</v>
      </c>
    </row>
    <row r="173" s="14" customFormat="1">
      <c r="A173" s="14"/>
      <c r="B173" s="246"/>
      <c r="C173" s="247"/>
      <c r="D173" s="229" t="s">
        <v>231</v>
      </c>
      <c r="E173" s="248" t="s">
        <v>19</v>
      </c>
      <c r="F173" s="249" t="s">
        <v>1183</v>
      </c>
      <c r="G173" s="247"/>
      <c r="H173" s="250">
        <v>0.39600000000000002</v>
      </c>
      <c r="I173" s="251"/>
      <c r="J173" s="247"/>
      <c r="K173" s="247"/>
      <c r="L173" s="252"/>
      <c r="M173" s="253"/>
      <c r="N173" s="254"/>
      <c r="O173" s="254"/>
      <c r="P173" s="254"/>
      <c r="Q173" s="254"/>
      <c r="R173" s="254"/>
      <c r="S173" s="254"/>
      <c r="T173" s="255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56" t="s">
        <v>231</v>
      </c>
      <c r="AU173" s="256" t="s">
        <v>86</v>
      </c>
      <c r="AV173" s="14" t="s">
        <v>86</v>
      </c>
      <c r="AW173" s="14" t="s">
        <v>37</v>
      </c>
      <c r="AX173" s="14" t="s">
        <v>84</v>
      </c>
      <c r="AY173" s="256" t="s">
        <v>219</v>
      </c>
    </row>
    <row r="174" s="2" customFormat="1" ht="16.5" customHeight="1">
      <c r="A174" s="40"/>
      <c r="B174" s="41"/>
      <c r="C174" s="216" t="s">
        <v>317</v>
      </c>
      <c r="D174" s="216" t="s">
        <v>221</v>
      </c>
      <c r="E174" s="217" t="s">
        <v>1184</v>
      </c>
      <c r="F174" s="218" t="s">
        <v>1185</v>
      </c>
      <c r="G174" s="219" t="s">
        <v>182</v>
      </c>
      <c r="H174" s="220">
        <v>0.27000000000000002</v>
      </c>
      <c r="I174" s="221"/>
      <c r="J174" s="222">
        <f>ROUND(I174*H174,2)</f>
        <v>0</v>
      </c>
      <c r="K174" s="218" t="s">
        <v>224</v>
      </c>
      <c r="L174" s="46"/>
      <c r="M174" s="223" t="s">
        <v>19</v>
      </c>
      <c r="N174" s="224" t="s">
        <v>47</v>
      </c>
      <c r="O174" s="86"/>
      <c r="P174" s="225">
        <f>O174*H174</f>
        <v>0</v>
      </c>
      <c r="Q174" s="225">
        <v>1.04853</v>
      </c>
      <c r="R174" s="225">
        <f>Q174*H174</f>
        <v>0.2831031</v>
      </c>
      <c r="S174" s="225">
        <v>0</v>
      </c>
      <c r="T174" s="226">
        <f>S174*H174</f>
        <v>0</v>
      </c>
      <c r="U174" s="40"/>
      <c r="V174" s="40"/>
      <c r="W174" s="40"/>
      <c r="X174" s="40"/>
      <c r="Y174" s="40"/>
      <c r="Z174" s="40"/>
      <c r="AA174" s="40"/>
      <c r="AB174" s="40"/>
      <c r="AC174" s="40"/>
      <c r="AD174" s="40"/>
      <c r="AE174" s="40"/>
      <c r="AR174" s="227" t="s">
        <v>225</v>
      </c>
      <c r="AT174" s="227" t="s">
        <v>221</v>
      </c>
      <c r="AU174" s="227" t="s">
        <v>86</v>
      </c>
      <c r="AY174" s="19" t="s">
        <v>219</v>
      </c>
      <c r="BE174" s="228">
        <f>IF(N174="základní",J174,0)</f>
        <v>0</v>
      </c>
      <c r="BF174" s="228">
        <f>IF(N174="snížená",J174,0)</f>
        <v>0</v>
      </c>
      <c r="BG174" s="228">
        <f>IF(N174="zákl. přenesená",J174,0)</f>
        <v>0</v>
      </c>
      <c r="BH174" s="228">
        <f>IF(N174="sníž. přenesená",J174,0)</f>
        <v>0</v>
      </c>
      <c r="BI174" s="228">
        <f>IF(N174="nulová",J174,0)</f>
        <v>0</v>
      </c>
      <c r="BJ174" s="19" t="s">
        <v>84</v>
      </c>
      <c r="BK174" s="228">
        <f>ROUND(I174*H174,2)</f>
        <v>0</v>
      </c>
      <c r="BL174" s="19" t="s">
        <v>225</v>
      </c>
      <c r="BM174" s="227" t="s">
        <v>1186</v>
      </c>
    </row>
    <row r="175" s="2" customFormat="1">
      <c r="A175" s="40"/>
      <c r="B175" s="41"/>
      <c r="C175" s="42"/>
      <c r="D175" s="229" t="s">
        <v>227</v>
      </c>
      <c r="E175" s="42"/>
      <c r="F175" s="230" t="s">
        <v>1187</v>
      </c>
      <c r="G175" s="42"/>
      <c r="H175" s="42"/>
      <c r="I175" s="231"/>
      <c r="J175" s="42"/>
      <c r="K175" s="42"/>
      <c r="L175" s="46"/>
      <c r="M175" s="232"/>
      <c r="N175" s="233"/>
      <c r="O175" s="86"/>
      <c r="P175" s="86"/>
      <c r="Q175" s="86"/>
      <c r="R175" s="86"/>
      <c r="S175" s="86"/>
      <c r="T175" s="87"/>
      <c r="U175" s="40"/>
      <c r="V175" s="40"/>
      <c r="W175" s="40"/>
      <c r="X175" s="40"/>
      <c r="Y175" s="40"/>
      <c r="Z175" s="40"/>
      <c r="AA175" s="40"/>
      <c r="AB175" s="40"/>
      <c r="AC175" s="40"/>
      <c r="AD175" s="40"/>
      <c r="AE175" s="40"/>
      <c r="AT175" s="19" t="s">
        <v>227</v>
      </c>
      <c r="AU175" s="19" t="s">
        <v>86</v>
      </c>
    </row>
    <row r="176" s="2" customFormat="1">
      <c r="A176" s="40"/>
      <c r="B176" s="41"/>
      <c r="C176" s="42"/>
      <c r="D176" s="234" t="s">
        <v>229</v>
      </c>
      <c r="E176" s="42"/>
      <c r="F176" s="235" t="s">
        <v>1188</v>
      </c>
      <c r="G176" s="42"/>
      <c r="H176" s="42"/>
      <c r="I176" s="231"/>
      <c r="J176" s="42"/>
      <c r="K176" s="42"/>
      <c r="L176" s="46"/>
      <c r="M176" s="232"/>
      <c r="N176" s="233"/>
      <c r="O176" s="86"/>
      <c r="P176" s="86"/>
      <c r="Q176" s="86"/>
      <c r="R176" s="86"/>
      <c r="S176" s="86"/>
      <c r="T176" s="87"/>
      <c r="U176" s="40"/>
      <c r="V176" s="40"/>
      <c r="W176" s="40"/>
      <c r="X176" s="40"/>
      <c r="Y176" s="40"/>
      <c r="Z176" s="40"/>
      <c r="AA176" s="40"/>
      <c r="AB176" s="40"/>
      <c r="AC176" s="40"/>
      <c r="AD176" s="40"/>
      <c r="AE176" s="40"/>
      <c r="AT176" s="19" t="s">
        <v>229</v>
      </c>
      <c r="AU176" s="19" t="s">
        <v>86</v>
      </c>
    </row>
    <row r="177" s="14" customFormat="1">
      <c r="A177" s="14"/>
      <c r="B177" s="246"/>
      <c r="C177" s="247"/>
      <c r="D177" s="229" t="s">
        <v>231</v>
      </c>
      <c r="E177" s="248" t="s">
        <v>19</v>
      </c>
      <c r="F177" s="249" t="s">
        <v>1189</v>
      </c>
      <c r="G177" s="247"/>
      <c r="H177" s="250">
        <v>0.27000000000000002</v>
      </c>
      <c r="I177" s="251"/>
      <c r="J177" s="247"/>
      <c r="K177" s="247"/>
      <c r="L177" s="252"/>
      <c r="M177" s="253"/>
      <c r="N177" s="254"/>
      <c r="O177" s="254"/>
      <c r="P177" s="254"/>
      <c r="Q177" s="254"/>
      <c r="R177" s="254"/>
      <c r="S177" s="254"/>
      <c r="T177" s="255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56" t="s">
        <v>231</v>
      </c>
      <c r="AU177" s="256" t="s">
        <v>86</v>
      </c>
      <c r="AV177" s="14" t="s">
        <v>86</v>
      </c>
      <c r="AW177" s="14" t="s">
        <v>37</v>
      </c>
      <c r="AX177" s="14" t="s">
        <v>84</v>
      </c>
      <c r="AY177" s="256" t="s">
        <v>219</v>
      </c>
    </row>
    <row r="178" s="12" customFormat="1" ht="22.8" customHeight="1">
      <c r="A178" s="12"/>
      <c r="B178" s="200"/>
      <c r="C178" s="201"/>
      <c r="D178" s="202" t="s">
        <v>75</v>
      </c>
      <c r="E178" s="214" t="s">
        <v>225</v>
      </c>
      <c r="F178" s="214" t="s">
        <v>1190</v>
      </c>
      <c r="G178" s="201"/>
      <c r="H178" s="201"/>
      <c r="I178" s="204"/>
      <c r="J178" s="215">
        <f>BK178</f>
        <v>0</v>
      </c>
      <c r="K178" s="201"/>
      <c r="L178" s="206"/>
      <c r="M178" s="207"/>
      <c r="N178" s="208"/>
      <c r="O178" s="208"/>
      <c r="P178" s="209">
        <f>SUM(P179:P242)</f>
        <v>0</v>
      </c>
      <c r="Q178" s="208"/>
      <c r="R178" s="209">
        <f>SUM(R179:R242)</f>
        <v>14.831003909999998</v>
      </c>
      <c r="S178" s="208"/>
      <c r="T178" s="210">
        <f>SUM(T179:T242)</f>
        <v>0</v>
      </c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R178" s="211" t="s">
        <v>84</v>
      </c>
      <c r="AT178" s="212" t="s">
        <v>75</v>
      </c>
      <c r="AU178" s="212" t="s">
        <v>84</v>
      </c>
      <c r="AY178" s="211" t="s">
        <v>219</v>
      </c>
      <c r="BK178" s="213">
        <f>SUM(BK179:BK242)</f>
        <v>0</v>
      </c>
    </row>
    <row r="179" s="2" customFormat="1" ht="16.5" customHeight="1">
      <c r="A179" s="40"/>
      <c r="B179" s="41"/>
      <c r="C179" s="216" t="s">
        <v>327</v>
      </c>
      <c r="D179" s="216" t="s">
        <v>221</v>
      </c>
      <c r="E179" s="217" t="s">
        <v>1191</v>
      </c>
      <c r="F179" s="218" t="s">
        <v>1192</v>
      </c>
      <c r="G179" s="219" t="s">
        <v>148</v>
      </c>
      <c r="H179" s="220">
        <v>55.350000000000001</v>
      </c>
      <c r="I179" s="221"/>
      <c r="J179" s="222">
        <f>ROUND(I179*H179,2)</f>
        <v>0</v>
      </c>
      <c r="K179" s="218" t="s">
        <v>224</v>
      </c>
      <c r="L179" s="46"/>
      <c r="M179" s="223" t="s">
        <v>19</v>
      </c>
      <c r="N179" s="224" t="s">
        <v>47</v>
      </c>
      <c r="O179" s="86"/>
      <c r="P179" s="225">
        <f>O179*H179</f>
        <v>0</v>
      </c>
      <c r="Q179" s="225">
        <v>0</v>
      </c>
      <c r="R179" s="225">
        <f>Q179*H179</f>
        <v>0</v>
      </c>
      <c r="S179" s="225">
        <v>0</v>
      </c>
      <c r="T179" s="226">
        <f>S179*H179</f>
        <v>0</v>
      </c>
      <c r="U179" s="40"/>
      <c r="V179" s="40"/>
      <c r="W179" s="40"/>
      <c r="X179" s="40"/>
      <c r="Y179" s="40"/>
      <c r="Z179" s="40"/>
      <c r="AA179" s="40"/>
      <c r="AB179" s="40"/>
      <c r="AC179" s="40"/>
      <c r="AD179" s="40"/>
      <c r="AE179" s="40"/>
      <c r="AR179" s="227" t="s">
        <v>225</v>
      </c>
      <c r="AT179" s="227" t="s">
        <v>221</v>
      </c>
      <c r="AU179" s="227" t="s">
        <v>86</v>
      </c>
      <c r="AY179" s="19" t="s">
        <v>219</v>
      </c>
      <c r="BE179" s="228">
        <f>IF(N179="základní",J179,0)</f>
        <v>0</v>
      </c>
      <c r="BF179" s="228">
        <f>IF(N179="snížená",J179,0)</f>
        <v>0</v>
      </c>
      <c r="BG179" s="228">
        <f>IF(N179="zákl. přenesená",J179,0)</f>
        <v>0</v>
      </c>
      <c r="BH179" s="228">
        <f>IF(N179="sníž. přenesená",J179,0)</f>
        <v>0</v>
      </c>
      <c r="BI179" s="228">
        <f>IF(N179="nulová",J179,0)</f>
        <v>0</v>
      </c>
      <c r="BJ179" s="19" t="s">
        <v>84</v>
      </c>
      <c r="BK179" s="228">
        <f>ROUND(I179*H179,2)</f>
        <v>0</v>
      </c>
      <c r="BL179" s="19" t="s">
        <v>225</v>
      </c>
      <c r="BM179" s="227" t="s">
        <v>1193</v>
      </c>
    </row>
    <row r="180" s="2" customFormat="1">
      <c r="A180" s="40"/>
      <c r="B180" s="41"/>
      <c r="C180" s="42"/>
      <c r="D180" s="229" t="s">
        <v>227</v>
      </c>
      <c r="E180" s="42"/>
      <c r="F180" s="230" t="s">
        <v>1194</v>
      </c>
      <c r="G180" s="42"/>
      <c r="H180" s="42"/>
      <c r="I180" s="231"/>
      <c r="J180" s="42"/>
      <c r="K180" s="42"/>
      <c r="L180" s="46"/>
      <c r="M180" s="232"/>
      <c r="N180" s="233"/>
      <c r="O180" s="86"/>
      <c r="P180" s="86"/>
      <c r="Q180" s="86"/>
      <c r="R180" s="86"/>
      <c r="S180" s="86"/>
      <c r="T180" s="87"/>
      <c r="U180" s="40"/>
      <c r="V180" s="40"/>
      <c r="W180" s="40"/>
      <c r="X180" s="40"/>
      <c r="Y180" s="40"/>
      <c r="Z180" s="40"/>
      <c r="AA180" s="40"/>
      <c r="AB180" s="40"/>
      <c r="AC180" s="40"/>
      <c r="AD180" s="40"/>
      <c r="AE180" s="40"/>
      <c r="AT180" s="19" t="s">
        <v>227</v>
      </c>
      <c r="AU180" s="19" t="s">
        <v>86</v>
      </c>
    </row>
    <row r="181" s="2" customFormat="1">
      <c r="A181" s="40"/>
      <c r="B181" s="41"/>
      <c r="C181" s="42"/>
      <c r="D181" s="234" t="s">
        <v>229</v>
      </c>
      <c r="E181" s="42"/>
      <c r="F181" s="235" t="s">
        <v>1195</v>
      </c>
      <c r="G181" s="42"/>
      <c r="H181" s="42"/>
      <c r="I181" s="231"/>
      <c r="J181" s="42"/>
      <c r="K181" s="42"/>
      <c r="L181" s="46"/>
      <c r="M181" s="232"/>
      <c r="N181" s="233"/>
      <c r="O181" s="86"/>
      <c r="P181" s="86"/>
      <c r="Q181" s="86"/>
      <c r="R181" s="86"/>
      <c r="S181" s="86"/>
      <c r="T181" s="87"/>
      <c r="U181" s="40"/>
      <c r="V181" s="40"/>
      <c r="W181" s="40"/>
      <c r="X181" s="40"/>
      <c r="Y181" s="40"/>
      <c r="Z181" s="40"/>
      <c r="AA181" s="40"/>
      <c r="AB181" s="40"/>
      <c r="AC181" s="40"/>
      <c r="AD181" s="40"/>
      <c r="AE181" s="40"/>
      <c r="AT181" s="19" t="s">
        <v>229</v>
      </c>
      <c r="AU181" s="19" t="s">
        <v>86</v>
      </c>
    </row>
    <row r="182" s="13" customFormat="1">
      <c r="A182" s="13"/>
      <c r="B182" s="236"/>
      <c r="C182" s="237"/>
      <c r="D182" s="229" t="s">
        <v>231</v>
      </c>
      <c r="E182" s="238" t="s">
        <v>19</v>
      </c>
      <c r="F182" s="239" t="s">
        <v>1182</v>
      </c>
      <c r="G182" s="237"/>
      <c r="H182" s="238" t="s">
        <v>19</v>
      </c>
      <c r="I182" s="240"/>
      <c r="J182" s="237"/>
      <c r="K182" s="237"/>
      <c r="L182" s="241"/>
      <c r="M182" s="242"/>
      <c r="N182" s="243"/>
      <c r="O182" s="243"/>
      <c r="P182" s="243"/>
      <c r="Q182" s="243"/>
      <c r="R182" s="243"/>
      <c r="S182" s="243"/>
      <c r="T182" s="244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5" t="s">
        <v>231</v>
      </c>
      <c r="AU182" s="245" t="s">
        <v>86</v>
      </c>
      <c r="AV182" s="13" t="s">
        <v>84</v>
      </c>
      <c r="AW182" s="13" t="s">
        <v>37</v>
      </c>
      <c r="AX182" s="13" t="s">
        <v>76</v>
      </c>
      <c r="AY182" s="245" t="s">
        <v>219</v>
      </c>
    </row>
    <row r="183" s="14" customFormat="1">
      <c r="A183" s="14"/>
      <c r="B183" s="246"/>
      <c r="C183" s="247"/>
      <c r="D183" s="229" t="s">
        <v>231</v>
      </c>
      <c r="E183" s="248" t="s">
        <v>19</v>
      </c>
      <c r="F183" s="249" t="s">
        <v>1196</v>
      </c>
      <c r="G183" s="247"/>
      <c r="H183" s="250">
        <v>53.549999999999997</v>
      </c>
      <c r="I183" s="251"/>
      <c r="J183" s="247"/>
      <c r="K183" s="247"/>
      <c r="L183" s="252"/>
      <c r="M183" s="253"/>
      <c r="N183" s="254"/>
      <c r="O183" s="254"/>
      <c r="P183" s="254"/>
      <c r="Q183" s="254"/>
      <c r="R183" s="254"/>
      <c r="S183" s="254"/>
      <c r="T183" s="255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56" t="s">
        <v>231</v>
      </c>
      <c r="AU183" s="256" t="s">
        <v>86</v>
      </c>
      <c r="AV183" s="14" t="s">
        <v>86</v>
      </c>
      <c r="AW183" s="14" t="s">
        <v>37</v>
      </c>
      <c r="AX183" s="14" t="s">
        <v>76</v>
      </c>
      <c r="AY183" s="256" t="s">
        <v>219</v>
      </c>
    </row>
    <row r="184" s="14" customFormat="1">
      <c r="A184" s="14"/>
      <c r="B184" s="246"/>
      <c r="C184" s="247"/>
      <c r="D184" s="229" t="s">
        <v>231</v>
      </c>
      <c r="E184" s="248" t="s">
        <v>19</v>
      </c>
      <c r="F184" s="249" t="s">
        <v>1197</v>
      </c>
      <c r="G184" s="247"/>
      <c r="H184" s="250">
        <v>1.8</v>
      </c>
      <c r="I184" s="251"/>
      <c r="J184" s="247"/>
      <c r="K184" s="247"/>
      <c r="L184" s="252"/>
      <c r="M184" s="253"/>
      <c r="N184" s="254"/>
      <c r="O184" s="254"/>
      <c r="P184" s="254"/>
      <c r="Q184" s="254"/>
      <c r="R184" s="254"/>
      <c r="S184" s="254"/>
      <c r="T184" s="255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56" t="s">
        <v>231</v>
      </c>
      <c r="AU184" s="256" t="s">
        <v>86</v>
      </c>
      <c r="AV184" s="14" t="s">
        <v>86</v>
      </c>
      <c r="AW184" s="14" t="s">
        <v>37</v>
      </c>
      <c r="AX184" s="14" t="s">
        <v>76</v>
      </c>
      <c r="AY184" s="256" t="s">
        <v>219</v>
      </c>
    </row>
    <row r="185" s="15" customFormat="1">
      <c r="A185" s="15"/>
      <c r="B185" s="257"/>
      <c r="C185" s="258"/>
      <c r="D185" s="229" t="s">
        <v>231</v>
      </c>
      <c r="E185" s="259" t="s">
        <v>1079</v>
      </c>
      <c r="F185" s="260" t="s">
        <v>236</v>
      </c>
      <c r="G185" s="258"/>
      <c r="H185" s="261">
        <v>55.350000000000001</v>
      </c>
      <c r="I185" s="262"/>
      <c r="J185" s="258"/>
      <c r="K185" s="258"/>
      <c r="L185" s="263"/>
      <c r="M185" s="264"/>
      <c r="N185" s="265"/>
      <c r="O185" s="265"/>
      <c r="P185" s="265"/>
      <c r="Q185" s="265"/>
      <c r="R185" s="265"/>
      <c r="S185" s="265"/>
      <c r="T185" s="266"/>
      <c r="U185" s="15"/>
      <c r="V185" s="15"/>
      <c r="W185" s="15"/>
      <c r="X185" s="15"/>
      <c r="Y185" s="15"/>
      <c r="Z185" s="15"/>
      <c r="AA185" s="15"/>
      <c r="AB185" s="15"/>
      <c r="AC185" s="15"/>
      <c r="AD185" s="15"/>
      <c r="AE185" s="15"/>
      <c r="AT185" s="267" t="s">
        <v>231</v>
      </c>
      <c r="AU185" s="267" t="s">
        <v>86</v>
      </c>
      <c r="AV185" s="15" t="s">
        <v>225</v>
      </c>
      <c r="AW185" s="15" t="s">
        <v>37</v>
      </c>
      <c r="AX185" s="15" t="s">
        <v>84</v>
      </c>
      <c r="AY185" s="267" t="s">
        <v>219</v>
      </c>
    </row>
    <row r="186" s="2" customFormat="1" ht="16.5" customHeight="1">
      <c r="A186" s="40"/>
      <c r="B186" s="41"/>
      <c r="C186" s="216" t="s">
        <v>334</v>
      </c>
      <c r="D186" s="216" t="s">
        <v>221</v>
      </c>
      <c r="E186" s="217" t="s">
        <v>1198</v>
      </c>
      <c r="F186" s="218" t="s">
        <v>1199</v>
      </c>
      <c r="G186" s="219" t="s">
        <v>152</v>
      </c>
      <c r="H186" s="220">
        <v>42.899999999999999</v>
      </c>
      <c r="I186" s="221"/>
      <c r="J186" s="222">
        <f>ROUND(I186*H186,2)</f>
        <v>0</v>
      </c>
      <c r="K186" s="218" t="s">
        <v>224</v>
      </c>
      <c r="L186" s="46"/>
      <c r="M186" s="223" t="s">
        <v>19</v>
      </c>
      <c r="N186" s="224" t="s">
        <v>47</v>
      </c>
      <c r="O186" s="86"/>
      <c r="P186" s="225">
        <f>O186*H186</f>
        <v>0</v>
      </c>
      <c r="Q186" s="225">
        <v>0.01787</v>
      </c>
      <c r="R186" s="225">
        <f>Q186*H186</f>
        <v>0.76662299999999994</v>
      </c>
      <c r="S186" s="225">
        <v>0</v>
      </c>
      <c r="T186" s="226">
        <f>S186*H186</f>
        <v>0</v>
      </c>
      <c r="U186" s="40"/>
      <c r="V186" s="40"/>
      <c r="W186" s="40"/>
      <c r="X186" s="40"/>
      <c r="Y186" s="40"/>
      <c r="Z186" s="40"/>
      <c r="AA186" s="40"/>
      <c r="AB186" s="40"/>
      <c r="AC186" s="40"/>
      <c r="AD186" s="40"/>
      <c r="AE186" s="40"/>
      <c r="AR186" s="227" t="s">
        <v>225</v>
      </c>
      <c r="AT186" s="227" t="s">
        <v>221</v>
      </c>
      <c r="AU186" s="227" t="s">
        <v>86</v>
      </c>
      <c r="AY186" s="19" t="s">
        <v>219</v>
      </c>
      <c r="BE186" s="228">
        <f>IF(N186="základní",J186,0)</f>
        <v>0</v>
      </c>
      <c r="BF186" s="228">
        <f>IF(N186="snížená",J186,0)</f>
        <v>0</v>
      </c>
      <c r="BG186" s="228">
        <f>IF(N186="zákl. přenesená",J186,0)</f>
        <v>0</v>
      </c>
      <c r="BH186" s="228">
        <f>IF(N186="sníž. přenesená",J186,0)</f>
        <v>0</v>
      </c>
      <c r="BI186" s="228">
        <f>IF(N186="nulová",J186,0)</f>
        <v>0</v>
      </c>
      <c r="BJ186" s="19" t="s">
        <v>84</v>
      </c>
      <c r="BK186" s="228">
        <f>ROUND(I186*H186,2)</f>
        <v>0</v>
      </c>
      <c r="BL186" s="19" t="s">
        <v>225</v>
      </c>
      <c r="BM186" s="227" t="s">
        <v>1200</v>
      </c>
    </row>
    <row r="187" s="2" customFormat="1">
      <c r="A187" s="40"/>
      <c r="B187" s="41"/>
      <c r="C187" s="42"/>
      <c r="D187" s="229" t="s">
        <v>227</v>
      </c>
      <c r="E187" s="42"/>
      <c r="F187" s="230" t="s">
        <v>1201</v>
      </c>
      <c r="G187" s="42"/>
      <c r="H187" s="42"/>
      <c r="I187" s="231"/>
      <c r="J187" s="42"/>
      <c r="K187" s="42"/>
      <c r="L187" s="46"/>
      <c r="M187" s="232"/>
      <c r="N187" s="233"/>
      <c r="O187" s="86"/>
      <c r="P187" s="86"/>
      <c r="Q187" s="86"/>
      <c r="R187" s="86"/>
      <c r="S187" s="86"/>
      <c r="T187" s="87"/>
      <c r="U187" s="40"/>
      <c r="V187" s="40"/>
      <c r="W187" s="40"/>
      <c r="X187" s="40"/>
      <c r="Y187" s="40"/>
      <c r="Z187" s="40"/>
      <c r="AA187" s="40"/>
      <c r="AB187" s="40"/>
      <c r="AC187" s="40"/>
      <c r="AD187" s="40"/>
      <c r="AE187" s="40"/>
      <c r="AT187" s="19" t="s">
        <v>227</v>
      </c>
      <c r="AU187" s="19" t="s">
        <v>86</v>
      </c>
    </row>
    <row r="188" s="2" customFormat="1">
      <c r="A188" s="40"/>
      <c r="B188" s="41"/>
      <c r="C188" s="42"/>
      <c r="D188" s="234" t="s">
        <v>229</v>
      </c>
      <c r="E188" s="42"/>
      <c r="F188" s="235" t="s">
        <v>1202</v>
      </c>
      <c r="G188" s="42"/>
      <c r="H188" s="42"/>
      <c r="I188" s="231"/>
      <c r="J188" s="42"/>
      <c r="K188" s="42"/>
      <c r="L188" s="46"/>
      <c r="M188" s="232"/>
      <c r="N188" s="233"/>
      <c r="O188" s="86"/>
      <c r="P188" s="86"/>
      <c r="Q188" s="86"/>
      <c r="R188" s="86"/>
      <c r="S188" s="86"/>
      <c r="T188" s="87"/>
      <c r="U188" s="40"/>
      <c r="V188" s="40"/>
      <c r="W188" s="40"/>
      <c r="X188" s="40"/>
      <c r="Y188" s="40"/>
      <c r="Z188" s="40"/>
      <c r="AA188" s="40"/>
      <c r="AB188" s="40"/>
      <c r="AC188" s="40"/>
      <c r="AD188" s="40"/>
      <c r="AE188" s="40"/>
      <c r="AT188" s="19" t="s">
        <v>229</v>
      </c>
      <c r="AU188" s="19" t="s">
        <v>86</v>
      </c>
    </row>
    <row r="189" s="13" customFormat="1">
      <c r="A189" s="13"/>
      <c r="B189" s="236"/>
      <c r="C189" s="237"/>
      <c r="D189" s="229" t="s">
        <v>231</v>
      </c>
      <c r="E189" s="238" t="s">
        <v>19</v>
      </c>
      <c r="F189" s="239" t="s">
        <v>1182</v>
      </c>
      <c r="G189" s="237"/>
      <c r="H189" s="238" t="s">
        <v>19</v>
      </c>
      <c r="I189" s="240"/>
      <c r="J189" s="237"/>
      <c r="K189" s="237"/>
      <c r="L189" s="241"/>
      <c r="M189" s="242"/>
      <c r="N189" s="243"/>
      <c r="O189" s="243"/>
      <c r="P189" s="243"/>
      <c r="Q189" s="243"/>
      <c r="R189" s="243"/>
      <c r="S189" s="243"/>
      <c r="T189" s="244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45" t="s">
        <v>231</v>
      </c>
      <c r="AU189" s="245" t="s">
        <v>86</v>
      </c>
      <c r="AV189" s="13" t="s">
        <v>84</v>
      </c>
      <c r="AW189" s="13" t="s">
        <v>37</v>
      </c>
      <c r="AX189" s="13" t="s">
        <v>76</v>
      </c>
      <c r="AY189" s="245" t="s">
        <v>219</v>
      </c>
    </row>
    <row r="190" s="14" customFormat="1">
      <c r="A190" s="14"/>
      <c r="B190" s="246"/>
      <c r="C190" s="247"/>
      <c r="D190" s="229" t="s">
        <v>231</v>
      </c>
      <c r="E190" s="248" t="s">
        <v>19</v>
      </c>
      <c r="F190" s="249" t="s">
        <v>1203</v>
      </c>
      <c r="G190" s="247"/>
      <c r="H190" s="250">
        <v>20.899999999999999</v>
      </c>
      <c r="I190" s="251"/>
      <c r="J190" s="247"/>
      <c r="K190" s="247"/>
      <c r="L190" s="252"/>
      <c r="M190" s="253"/>
      <c r="N190" s="254"/>
      <c r="O190" s="254"/>
      <c r="P190" s="254"/>
      <c r="Q190" s="254"/>
      <c r="R190" s="254"/>
      <c r="S190" s="254"/>
      <c r="T190" s="255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56" t="s">
        <v>231</v>
      </c>
      <c r="AU190" s="256" t="s">
        <v>86</v>
      </c>
      <c r="AV190" s="14" t="s">
        <v>86</v>
      </c>
      <c r="AW190" s="14" t="s">
        <v>37</v>
      </c>
      <c r="AX190" s="14" t="s">
        <v>76</v>
      </c>
      <c r="AY190" s="256" t="s">
        <v>219</v>
      </c>
    </row>
    <row r="191" s="14" customFormat="1">
      <c r="A191" s="14"/>
      <c r="B191" s="246"/>
      <c r="C191" s="247"/>
      <c r="D191" s="229" t="s">
        <v>231</v>
      </c>
      <c r="E191" s="248" t="s">
        <v>19</v>
      </c>
      <c r="F191" s="249" t="s">
        <v>1204</v>
      </c>
      <c r="G191" s="247"/>
      <c r="H191" s="250">
        <v>22</v>
      </c>
      <c r="I191" s="251"/>
      <c r="J191" s="247"/>
      <c r="K191" s="247"/>
      <c r="L191" s="252"/>
      <c r="M191" s="253"/>
      <c r="N191" s="254"/>
      <c r="O191" s="254"/>
      <c r="P191" s="254"/>
      <c r="Q191" s="254"/>
      <c r="R191" s="254"/>
      <c r="S191" s="254"/>
      <c r="T191" s="255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56" t="s">
        <v>231</v>
      </c>
      <c r="AU191" s="256" t="s">
        <v>86</v>
      </c>
      <c r="AV191" s="14" t="s">
        <v>86</v>
      </c>
      <c r="AW191" s="14" t="s">
        <v>37</v>
      </c>
      <c r="AX191" s="14" t="s">
        <v>76</v>
      </c>
      <c r="AY191" s="256" t="s">
        <v>219</v>
      </c>
    </row>
    <row r="192" s="15" customFormat="1">
      <c r="A192" s="15"/>
      <c r="B192" s="257"/>
      <c r="C192" s="258"/>
      <c r="D192" s="229" t="s">
        <v>231</v>
      </c>
      <c r="E192" s="259" t="s">
        <v>1082</v>
      </c>
      <c r="F192" s="260" t="s">
        <v>236</v>
      </c>
      <c r="G192" s="258"/>
      <c r="H192" s="261">
        <v>42.899999999999999</v>
      </c>
      <c r="I192" s="262"/>
      <c r="J192" s="258"/>
      <c r="K192" s="258"/>
      <c r="L192" s="263"/>
      <c r="M192" s="264"/>
      <c r="N192" s="265"/>
      <c r="O192" s="265"/>
      <c r="P192" s="265"/>
      <c r="Q192" s="265"/>
      <c r="R192" s="265"/>
      <c r="S192" s="265"/>
      <c r="T192" s="266"/>
      <c r="U192" s="15"/>
      <c r="V192" s="15"/>
      <c r="W192" s="15"/>
      <c r="X192" s="15"/>
      <c r="Y192" s="15"/>
      <c r="Z192" s="15"/>
      <c r="AA192" s="15"/>
      <c r="AB192" s="15"/>
      <c r="AC192" s="15"/>
      <c r="AD192" s="15"/>
      <c r="AE192" s="15"/>
      <c r="AT192" s="267" t="s">
        <v>231</v>
      </c>
      <c r="AU192" s="267" t="s">
        <v>86</v>
      </c>
      <c r="AV192" s="15" t="s">
        <v>225</v>
      </c>
      <c r="AW192" s="15" t="s">
        <v>37</v>
      </c>
      <c r="AX192" s="15" t="s">
        <v>84</v>
      </c>
      <c r="AY192" s="267" t="s">
        <v>219</v>
      </c>
    </row>
    <row r="193" s="2" customFormat="1" ht="16.5" customHeight="1">
      <c r="A193" s="40"/>
      <c r="B193" s="41"/>
      <c r="C193" s="216" t="s">
        <v>341</v>
      </c>
      <c r="D193" s="216" t="s">
        <v>221</v>
      </c>
      <c r="E193" s="217" t="s">
        <v>1205</v>
      </c>
      <c r="F193" s="218" t="s">
        <v>1206</v>
      </c>
      <c r="G193" s="219" t="s">
        <v>152</v>
      </c>
      <c r="H193" s="220">
        <v>42.899999999999999</v>
      </c>
      <c r="I193" s="221"/>
      <c r="J193" s="222">
        <f>ROUND(I193*H193,2)</f>
        <v>0</v>
      </c>
      <c r="K193" s="218" t="s">
        <v>224</v>
      </c>
      <c r="L193" s="46"/>
      <c r="M193" s="223" t="s">
        <v>19</v>
      </c>
      <c r="N193" s="224" t="s">
        <v>47</v>
      </c>
      <c r="O193" s="86"/>
      <c r="P193" s="225">
        <f>O193*H193</f>
        <v>0</v>
      </c>
      <c r="Q193" s="225">
        <v>0</v>
      </c>
      <c r="R193" s="225">
        <f>Q193*H193</f>
        <v>0</v>
      </c>
      <c r="S193" s="225">
        <v>0</v>
      </c>
      <c r="T193" s="226">
        <f>S193*H193</f>
        <v>0</v>
      </c>
      <c r="U193" s="40"/>
      <c r="V193" s="40"/>
      <c r="W193" s="40"/>
      <c r="X193" s="40"/>
      <c r="Y193" s="40"/>
      <c r="Z193" s="40"/>
      <c r="AA193" s="40"/>
      <c r="AB193" s="40"/>
      <c r="AC193" s="40"/>
      <c r="AD193" s="40"/>
      <c r="AE193" s="40"/>
      <c r="AR193" s="227" t="s">
        <v>225</v>
      </c>
      <c r="AT193" s="227" t="s">
        <v>221</v>
      </c>
      <c r="AU193" s="227" t="s">
        <v>86</v>
      </c>
      <c r="AY193" s="19" t="s">
        <v>219</v>
      </c>
      <c r="BE193" s="228">
        <f>IF(N193="základní",J193,0)</f>
        <v>0</v>
      </c>
      <c r="BF193" s="228">
        <f>IF(N193="snížená",J193,0)</f>
        <v>0</v>
      </c>
      <c r="BG193" s="228">
        <f>IF(N193="zákl. přenesená",J193,0)</f>
        <v>0</v>
      </c>
      <c r="BH193" s="228">
        <f>IF(N193="sníž. přenesená",J193,0)</f>
        <v>0</v>
      </c>
      <c r="BI193" s="228">
        <f>IF(N193="nulová",J193,0)</f>
        <v>0</v>
      </c>
      <c r="BJ193" s="19" t="s">
        <v>84</v>
      </c>
      <c r="BK193" s="228">
        <f>ROUND(I193*H193,2)</f>
        <v>0</v>
      </c>
      <c r="BL193" s="19" t="s">
        <v>225</v>
      </c>
      <c r="BM193" s="227" t="s">
        <v>1207</v>
      </c>
    </row>
    <row r="194" s="2" customFormat="1">
      <c r="A194" s="40"/>
      <c r="B194" s="41"/>
      <c r="C194" s="42"/>
      <c r="D194" s="229" t="s">
        <v>227</v>
      </c>
      <c r="E194" s="42"/>
      <c r="F194" s="230" t="s">
        <v>1208</v>
      </c>
      <c r="G194" s="42"/>
      <c r="H194" s="42"/>
      <c r="I194" s="231"/>
      <c r="J194" s="42"/>
      <c r="K194" s="42"/>
      <c r="L194" s="46"/>
      <c r="M194" s="232"/>
      <c r="N194" s="233"/>
      <c r="O194" s="86"/>
      <c r="P194" s="86"/>
      <c r="Q194" s="86"/>
      <c r="R194" s="86"/>
      <c r="S194" s="86"/>
      <c r="T194" s="87"/>
      <c r="U194" s="40"/>
      <c r="V194" s="40"/>
      <c r="W194" s="40"/>
      <c r="X194" s="40"/>
      <c r="Y194" s="40"/>
      <c r="Z194" s="40"/>
      <c r="AA194" s="40"/>
      <c r="AB194" s="40"/>
      <c r="AC194" s="40"/>
      <c r="AD194" s="40"/>
      <c r="AE194" s="40"/>
      <c r="AT194" s="19" t="s">
        <v>227</v>
      </c>
      <c r="AU194" s="19" t="s">
        <v>86</v>
      </c>
    </row>
    <row r="195" s="2" customFormat="1">
      <c r="A195" s="40"/>
      <c r="B195" s="41"/>
      <c r="C195" s="42"/>
      <c r="D195" s="234" t="s">
        <v>229</v>
      </c>
      <c r="E195" s="42"/>
      <c r="F195" s="235" t="s">
        <v>1209</v>
      </c>
      <c r="G195" s="42"/>
      <c r="H195" s="42"/>
      <c r="I195" s="231"/>
      <c r="J195" s="42"/>
      <c r="K195" s="42"/>
      <c r="L195" s="46"/>
      <c r="M195" s="232"/>
      <c r="N195" s="233"/>
      <c r="O195" s="86"/>
      <c r="P195" s="86"/>
      <c r="Q195" s="86"/>
      <c r="R195" s="86"/>
      <c r="S195" s="86"/>
      <c r="T195" s="87"/>
      <c r="U195" s="40"/>
      <c r="V195" s="40"/>
      <c r="W195" s="40"/>
      <c r="X195" s="40"/>
      <c r="Y195" s="40"/>
      <c r="Z195" s="40"/>
      <c r="AA195" s="40"/>
      <c r="AB195" s="40"/>
      <c r="AC195" s="40"/>
      <c r="AD195" s="40"/>
      <c r="AE195" s="40"/>
      <c r="AT195" s="19" t="s">
        <v>229</v>
      </c>
      <c r="AU195" s="19" t="s">
        <v>86</v>
      </c>
    </row>
    <row r="196" s="14" customFormat="1">
      <c r="A196" s="14"/>
      <c r="B196" s="246"/>
      <c r="C196" s="247"/>
      <c r="D196" s="229" t="s">
        <v>231</v>
      </c>
      <c r="E196" s="248" t="s">
        <v>19</v>
      </c>
      <c r="F196" s="249" t="s">
        <v>1082</v>
      </c>
      <c r="G196" s="247"/>
      <c r="H196" s="250">
        <v>42.899999999999999</v>
      </c>
      <c r="I196" s="251"/>
      <c r="J196" s="247"/>
      <c r="K196" s="247"/>
      <c r="L196" s="252"/>
      <c r="M196" s="253"/>
      <c r="N196" s="254"/>
      <c r="O196" s="254"/>
      <c r="P196" s="254"/>
      <c r="Q196" s="254"/>
      <c r="R196" s="254"/>
      <c r="S196" s="254"/>
      <c r="T196" s="255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56" t="s">
        <v>231</v>
      </c>
      <c r="AU196" s="256" t="s">
        <v>86</v>
      </c>
      <c r="AV196" s="14" t="s">
        <v>86</v>
      </c>
      <c r="AW196" s="14" t="s">
        <v>37</v>
      </c>
      <c r="AX196" s="14" t="s">
        <v>84</v>
      </c>
      <c r="AY196" s="256" t="s">
        <v>219</v>
      </c>
    </row>
    <row r="197" s="2" customFormat="1" ht="16.5" customHeight="1">
      <c r="A197" s="40"/>
      <c r="B197" s="41"/>
      <c r="C197" s="216" t="s">
        <v>348</v>
      </c>
      <c r="D197" s="216" t="s">
        <v>221</v>
      </c>
      <c r="E197" s="217" t="s">
        <v>1210</v>
      </c>
      <c r="F197" s="218" t="s">
        <v>1211</v>
      </c>
      <c r="G197" s="219" t="s">
        <v>182</v>
      </c>
      <c r="H197" s="220">
        <v>12.177</v>
      </c>
      <c r="I197" s="221"/>
      <c r="J197" s="222">
        <f>ROUND(I197*H197,2)</f>
        <v>0</v>
      </c>
      <c r="K197" s="218" t="s">
        <v>224</v>
      </c>
      <c r="L197" s="46"/>
      <c r="M197" s="223" t="s">
        <v>19</v>
      </c>
      <c r="N197" s="224" t="s">
        <v>47</v>
      </c>
      <c r="O197" s="86"/>
      <c r="P197" s="225">
        <f>O197*H197</f>
        <v>0</v>
      </c>
      <c r="Q197" s="225">
        <v>1.0492699999999999</v>
      </c>
      <c r="R197" s="225">
        <f>Q197*H197</f>
        <v>12.776960789999999</v>
      </c>
      <c r="S197" s="225">
        <v>0</v>
      </c>
      <c r="T197" s="226">
        <f>S197*H197</f>
        <v>0</v>
      </c>
      <c r="U197" s="40"/>
      <c r="V197" s="40"/>
      <c r="W197" s="40"/>
      <c r="X197" s="40"/>
      <c r="Y197" s="40"/>
      <c r="Z197" s="40"/>
      <c r="AA197" s="40"/>
      <c r="AB197" s="40"/>
      <c r="AC197" s="40"/>
      <c r="AD197" s="40"/>
      <c r="AE197" s="40"/>
      <c r="AR197" s="227" t="s">
        <v>225</v>
      </c>
      <c r="AT197" s="227" t="s">
        <v>221</v>
      </c>
      <c r="AU197" s="227" t="s">
        <v>86</v>
      </c>
      <c r="AY197" s="19" t="s">
        <v>219</v>
      </c>
      <c r="BE197" s="228">
        <f>IF(N197="základní",J197,0)</f>
        <v>0</v>
      </c>
      <c r="BF197" s="228">
        <f>IF(N197="snížená",J197,0)</f>
        <v>0</v>
      </c>
      <c r="BG197" s="228">
        <f>IF(N197="zákl. přenesená",J197,0)</f>
        <v>0</v>
      </c>
      <c r="BH197" s="228">
        <f>IF(N197="sníž. přenesená",J197,0)</f>
        <v>0</v>
      </c>
      <c r="BI197" s="228">
        <f>IF(N197="nulová",J197,0)</f>
        <v>0</v>
      </c>
      <c r="BJ197" s="19" t="s">
        <v>84</v>
      </c>
      <c r="BK197" s="228">
        <f>ROUND(I197*H197,2)</f>
        <v>0</v>
      </c>
      <c r="BL197" s="19" t="s">
        <v>225</v>
      </c>
      <c r="BM197" s="227" t="s">
        <v>1212</v>
      </c>
    </row>
    <row r="198" s="2" customFormat="1">
      <c r="A198" s="40"/>
      <c r="B198" s="41"/>
      <c r="C198" s="42"/>
      <c r="D198" s="229" t="s">
        <v>227</v>
      </c>
      <c r="E198" s="42"/>
      <c r="F198" s="230" t="s">
        <v>1213</v>
      </c>
      <c r="G198" s="42"/>
      <c r="H198" s="42"/>
      <c r="I198" s="231"/>
      <c r="J198" s="42"/>
      <c r="K198" s="42"/>
      <c r="L198" s="46"/>
      <c r="M198" s="232"/>
      <c r="N198" s="233"/>
      <c r="O198" s="86"/>
      <c r="P198" s="86"/>
      <c r="Q198" s="86"/>
      <c r="R198" s="86"/>
      <c r="S198" s="86"/>
      <c r="T198" s="87"/>
      <c r="U198" s="40"/>
      <c r="V198" s="40"/>
      <c r="W198" s="40"/>
      <c r="X198" s="40"/>
      <c r="Y198" s="40"/>
      <c r="Z198" s="40"/>
      <c r="AA198" s="40"/>
      <c r="AB198" s="40"/>
      <c r="AC198" s="40"/>
      <c r="AD198" s="40"/>
      <c r="AE198" s="40"/>
      <c r="AT198" s="19" t="s">
        <v>227</v>
      </c>
      <c r="AU198" s="19" t="s">
        <v>86</v>
      </c>
    </row>
    <row r="199" s="2" customFormat="1">
      <c r="A199" s="40"/>
      <c r="B199" s="41"/>
      <c r="C199" s="42"/>
      <c r="D199" s="234" t="s">
        <v>229</v>
      </c>
      <c r="E199" s="42"/>
      <c r="F199" s="235" t="s">
        <v>1214</v>
      </c>
      <c r="G199" s="42"/>
      <c r="H199" s="42"/>
      <c r="I199" s="231"/>
      <c r="J199" s="42"/>
      <c r="K199" s="42"/>
      <c r="L199" s="46"/>
      <c r="M199" s="232"/>
      <c r="N199" s="233"/>
      <c r="O199" s="86"/>
      <c r="P199" s="86"/>
      <c r="Q199" s="86"/>
      <c r="R199" s="86"/>
      <c r="S199" s="86"/>
      <c r="T199" s="87"/>
      <c r="U199" s="40"/>
      <c r="V199" s="40"/>
      <c r="W199" s="40"/>
      <c r="X199" s="40"/>
      <c r="Y199" s="40"/>
      <c r="Z199" s="40"/>
      <c r="AA199" s="40"/>
      <c r="AB199" s="40"/>
      <c r="AC199" s="40"/>
      <c r="AD199" s="40"/>
      <c r="AE199" s="40"/>
      <c r="AT199" s="19" t="s">
        <v>229</v>
      </c>
      <c r="AU199" s="19" t="s">
        <v>86</v>
      </c>
    </row>
    <row r="200" s="14" customFormat="1">
      <c r="A200" s="14"/>
      <c r="B200" s="246"/>
      <c r="C200" s="247"/>
      <c r="D200" s="229" t="s">
        <v>231</v>
      </c>
      <c r="E200" s="248" t="s">
        <v>19</v>
      </c>
      <c r="F200" s="249" t="s">
        <v>1215</v>
      </c>
      <c r="G200" s="247"/>
      <c r="H200" s="250">
        <v>12.177</v>
      </c>
      <c r="I200" s="251"/>
      <c r="J200" s="247"/>
      <c r="K200" s="247"/>
      <c r="L200" s="252"/>
      <c r="M200" s="253"/>
      <c r="N200" s="254"/>
      <c r="O200" s="254"/>
      <c r="P200" s="254"/>
      <c r="Q200" s="254"/>
      <c r="R200" s="254"/>
      <c r="S200" s="254"/>
      <c r="T200" s="255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56" t="s">
        <v>231</v>
      </c>
      <c r="AU200" s="256" t="s">
        <v>86</v>
      </c>
      <c r="AV200" s="14" t="s">
        <v>86</v>
      </c>
      <c r="AW200" s="14" t="s">
        <v>37</v>
      </c>
      <c r="AX200" s="14" t="s">
        <v>84</v>
      </c>
      <c r="AY200" s="256" t="s">
        <v>219</v>
      </c>
    </row>
    <row r="201" s="2" customFormat="1" ht="16.5" customHeight="1">
      <c r="A201" s="40"/>
      <c r="B201" s="41"/>
      <c r="C201" s="216" t="s">
        <v>8</v>
      </c>
      <c r="D201" s="216" t="s">
        <v>221</v>
      </c>
      <c r="E201" s="217" t="s">
        <v>1216</v>
      </c>
      <c r="F201" s="218" t="s">
        <v>1217</v>
      </c>
      <c r="G201" s="219" t="s">
        <v>152</v>
      </c>
      <c r="H201" s="220">
        <v>107.09999999999999</v>
      </c>
      <c r="I201" s="221"/>
      <c r="J201" s="222">
        <f>ROUND(I201*H201,2)</f>
        <v>0</v>
      </c>
      <c r="K201" s="218" t="s">
        <v>224</v>
      </c>
      <c r="L201" s="46"/>
      <c r="M201" s="223" t="s">
        <v>19</v>
      </c>
      <c r="N201" s="224" t="s">
        <v>47</v>
      </c>
      <c r="O201" s="86"/>
      <c r="P201" s="225">
        <f>O201*H201</f>
        <v>0</v>
      </c>
      <c r="Q201" s="225">
        <v>0.01087</v>
      </c>
      <c r="R201" s="225">
        <f>Q201*H201</f>
        <v>1.1641769999999998</v>
      </c>
      <c r="S201" s="225">
        <v>0</v>
      </c>
      <c r="T201" s="226">
        <f>S201*H201</f>
        <v>0</v>
      </c>
      <c r="U201" s="40"/>
      <c r="V201" s="40"/>
      <c r="W201" s="40"/>
      <c r="X201" s="40"/>
      <c r="Y201" s="40"/>
      <c r="Z201" s="40"/>
      <c r="AA201" s="40"/>
      <c r="AB201" s="40"/>
      <c r="AC201" s="40"/>
      <c r="AD201" s="40"/>
      <c r="AE201" s="40"/>
      <c r="AR201" s="227" t="s">
        <v>225</v>
      </c>
      <c r="AT201" s="227" t="s">
        <v>221</v>
      </c>
      <c r="AU201" s="227" t="s">
        <v>86</v>
      </c>
      <c r="AY201" s="19" t="s">
        <v>219</v>
      </c>
      <c r="BE201" s="228">
        <f>IF(N201="základní",J201,0)</f>
        <v>0</v>
      </c>
      <c r="BF201" s="228">
        <f>IF(N201="snížená",J201,0)</f>
        <v>0</v>
      </c>
      <c r="BG201" s="228">
        <f>IF(N201="zákl. přenesená",J201,0)</f>
        <v>0</v>
      </c>
      <c r="BH201" s="228">
        <f>IF(N201="sníž. přenesená",J201,0)</f>
        <v>0</v>
      </c>
      <c r="BI201" s="228">
        <f>IF(N201="nulová",J201,0)</f>
        <v>0</v>
      </c>
      <c r="BJ201" s="19" t="s">
        <v>84</v>
      </c>
      <c r="BK201" s="228">
        <f>ROUND(I201*H201,2)</f>
        <v>0</v>
      </c>
      <c r="BL201" s="19" t="s">
        <v>225</v>
      </c>
      <c r="BM201" s="227" t="s">
        <v>1218</v>
      </c>
    </row>
    <row r="202" s="2" customFormat="1">
      <c r="A202" s="40"/>
      <c r="B202" s="41"/>
      <c r="C202" s="42"/>
      <c r="D202" s="229" t="s">
        <v>227</v>
      </c>
      <c r="E202" s="42"/>
      <c r="F202" s="230" t="s">
        <v>1219</v>
      </c>
      <c r="G202" s="42"/>
      <c r="H202" s="42"/>
      <c r="I202" s="231"/>
      <c r="J202" s="42"/>
      <c r="K202" s="42"/>
      <c r="L202" s="46"/>
      <c r="M202" s="232"/>
      <c r="N202" s="233"/>
      <c r="O202" s="86"/>
      <c r="P202" s="86"/>
      <c r="Q202" s="86"/>
      <c r="R202" s="86"/>
      <c r="S202" s="86"/>
      <c r="T202" s="87"/>
      <c r="U202" s="40"/>
      <c r="V202" s="40"/>
      <c r="W202" s="40"/>
      <c r="X202" s="40"/>
      <c r="Y202" s="40"/>
      <c r="Z202" s="40"/>
      <c r="AA202" s="40"/>
      <c r="AB202" s="40"/>
      <c r="AC202" s="40"/>
      <c r="AD202" s="40"/>
      <c r="AE202" s="40"/>
      <c r="AT202" s="19" t="s">
        <v>227</v>
      </c>
      <c r="AU202" s="19" t="s">
        <v>86</v>
      </c>
    </row>
    <row r="203" s="2" customFormat="1">
      <c r="A203" s="40"/>
      <c r="B203" s="41"/>
      <c r="C203" s="42"/>
      <c r="D203" s="234" t="s">
        <v>229</v>
      </c>
      <c r="E203" s="42"/>
      <c r="F203" s="235" t="s">
        <v>1220</v>
      </c>
      <c r="G203" s="42"/>
      <c r="H203" s="42"/>
      <c r="I203" s="231"/>
      <c r="J203" s="42"/>
      <c r="K203" s="42"/>
      <c r="L203" s="46"/>
      <c r="M203" s="232"/>
      <c r="N203" s="233"/>
      <c r="O203" s="86"/>
      <c r="P203" s="86"/>
      <c r="Q203" s="86"/>
      <c r="R203" s="86"/>
      <c r="S203" s="86"/>
      <c r="T203" s="87"/>
      <c r="U203" s="40"/>
      <c r="V203" s="40"/>
      <c r="W203" s="40"/>
      <c r="X203" s="40"/>
      <c r="Y203" s="40"/>
      <c r="Z203" s="40"/>
      <c r="AA203" s="40"/>
      <c r="AB203" s="40"/>
      <c r="AC203" s="40"/>
      <c r="AD203" s="40"/>
      <c r="AE203" s="40"/>
      <c r="AT203" s="19" t="s">
        <v>229</v>
      </c>
      <c r="AU203" s="19" t="s">
        <v>86</v>
      </c>
    </row>
    <row r="204" s="13" customFormat="1">
      <c r="A204" s="13"/>
      <c r="B204" s="236"/>
      <c r="C204" s="237"/>
      <c r="D204" s="229" t="s">
        <v>231</v>
      </c>
      <c r="E204" s="238" t="s">
        <v>19</v>
      </c>
      <c r="F204" s="239" t="s">
        <v>1182</v>
      </c>
      <c r="G204" s="237"/>
      <c r="H204" s="238" t="s">
        <v>19</v>
      </c>
      <c r="I204" s="240"/>
      <c r="J204" s="237"/>
      <c r="K204" s="237"/>
      <c r="L204" s="241"/>
      <c r="M204" s="242"/>
      <c r="N204" s="243"/>
      <c r="O204" s="243"/>
      <c r="P204" s="243"/>
      <c r="Q204" s="243"/>
      <c r="R204" s="243"/>
      <c r="S204" s="243"/>
      <c r="T204" s="244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45" t="s">
        <v>231</v>
      </c>
      <c r="AU204" s="245" t="s">
        <v>86</v>
      </c>
      <c r="AV204" s="13" t="s">
        <v>84</v>
      </c>
      <c r="AW204" s="13" t="s">
        <v>37</v>
      </c>
      <c r="AX204" s="13" t="s">
        <v>76</v>
      </c>
      <c r="AY204" s="245" t="s">
        <v>219</v>
      </c>
    </row>
    <row r="205" s="14" customFormat="1">
      <c r="A205" s="14"/>
      <c r="B205" s="246"/>
      <c r="C205" s="247"/>
      <c r="D205" s="229" t="s">
        <v>231</v>
      </c>
      <c r="E205" s="248" t="s">
        <v>19</v>
      </c>
      <c r="F205" s="249" t="s">
        <v>1221</v>
      </c>
      <c r="G205" s="247"/>
      <c r="H205" s="250">
        <v>107.09999999999999</v>
      </c>
      <c r="I205" s="251"/>
      <c r="J205" s="247"/>
      <c r="K205" s="247"/>
      <c r="L205" s="252"/>
      <c r="M205" s="253"/>
      <c r="N205" s="254"/>
      <c r="O205" s="254"/>
      <c r="P205" s="254"/>
      <c r="Q205" s="254"/>
      <c r="R205" s="254"/>
      <c r="S205" s="254"/>
      <c r="T205" s="255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56" t="s">
        <v>231</v>
      </c>
      <c r="AU205" s="256" t="s">
        <v>86</v>
      </c>
      <c r="AV205" s="14" t="s">
        <v>86</v>
      </c>
      <c r="AW205" s="14" t="s">
        <v>37</v>
      </c>
      <c r="AX205" s="14" t="s">
        <v>76</v>
      </c>
      <c r="AY205" s="256" t="s">
        <v>219</v>
      </c>
    </row>
    <row r="206" s="15" customFormat="1">
      <c r="A206" s="15"/>
      <c r="B206" s="257"/>
      <c r="C206" s="258"/>
      <c r="D206" s="229" t="s">
        <v>231</v>
      </c>
      <c r="E206" s="259" t="s">
        <v>1085</v>
      </c>
      <c r="F206" s="260" t="s">
        <v>236</v>
      </c>
      <c r="G206" s="258"/>
      <c r="H206" s="261">
        <v>107.09999999999999</v>
      </c>
      <c r="I206" s="262"/>
      <c r="J206" s="258"/>
      <c r="K206" s="258"/>
      <c r="L206" s="263"/>
      <c r="M206" s="264"/>
      <c r="N206" s="265"/>
      <c r="O206" s="265"/>
      <c r="P206" s="265"/>
      <c r="Q206" s="265"/>
      <c r="R206" s="265"/>
      <c r="S206" s="265"/>
      <c r="T206" s="266"/>
      <c r="U206" s="15"/>
      <c r="V206" s="15"/>
      <c r="W206" s="15"/>
      <c r="X206" s="15"/>
      <c r="Y206" s="15"/>
      <c r="Z206" s="15"/>
      <c r="AA206" s="15"/>
      <c r="AB206" s="15"/>
      <c r="AC206" s="15"/>
      <c r="AD206" s="15"/>
      <c r="AE206" s="15"/>
      <c r="AT206" s="267" t="s">
        <v>231</v>
      </c>
      <c r="AU206" s="267" t="s">
        <v>86</v>
      </c>
      <c r="AV206" s="15" t="s">
        <v>225</v>
      </c>
      <c r="AW206" s="15" t="s">
        <v>37</v>
      </c>
      <c r="AX206" s="15" t="s">
        <v>84</v>
      </c>
      <c r="AY206" s="267" t="s">
        <v>219</v>
      </c>
    </row>
    <row r="207" s="2" customFormat="1" ht="16.5" customHeight="1">
      <c r="A207" s="40"/>
      <c r="B207" s="41"/>
      <c r="C207" s="216" t="s">
        <v>369</v>
      </c>
      <c r="D207" s="216" t="s">
        <v>221</v>
      </c>
      <c r="E207" s="217" t="s">
        <v>1222</v>
      </c>
      <c r="F207" s="218" t="s">
        <v>1223</v>
      </c>
      <c r="G207" s="219" t="s">
        <v>152</v>
      </c>
      <c r="H207" s="220">
        <v>107.09999999999999</v>
      </c>
      <c r="I207" s="221"/>
      <c r="J207" s="222">
        <f>ROUND(I207*H207,2)</f>
        <v>0</v>
      </c>
      <c r="K207" s="218" t="s">
        <v>224</v>
      </c>
      <c r="L207" s="46"/>
      <c r="M207" s="223" t="s">
        <v>19</v>
      </c>
      <c r="N207" s="224" t="s">
        <v>47</v>
      </c>
      <c r="O207" s="86"/>
      <c r="P207" s="225">
        <f>O207*H207</f>
        <v>0</v>
      </c>
      <c r="Q207" s="225">
        <v>0</v>
      </c>
      <c r="R207" s="225">
        <f>Q207*H207</f>
        <v>0</v>
      </c>
      <c r="S207" s="225">
        <v>0</v>
      </c>
      <c r="T207" s="226">
        <f>S207*H207</f>
        <v>0</v>
      </c>
      <c r="U207" s="40"/>
      <c r="V207" s="40"/>
      <c r="W207" s="40"/>
      <c r="X207" s="40"/>
      <c r="Y207" s="40"/>
      <c r="Z207" s="40"/>
      <c r="AA207" s="40"/>
      <c r="AB207" s="40"/>
      <c r="AC207" s="40"/>
      <c r="AD207" s="40"/>
      <c r="AE207" s="40"/>
      <c r="AR207" s="227" t="s">
        <v>225</v>
      </c>
      <c r="AT207" s="227" t="s">
        <v>221</v>
      </c>
      <c r="AU207" s="227" t="s">
        <v>86</v>
      </c>
      <c r="AY207" s="19" t="s">
        <v>219</v>
      </c>
      <c r="BE207" s="228">
        <f>IF(N207="základní",J207,0)</f>
        <v>0</v>
      </c>
      <c r="BF207" s="228">
        <f>IF(N207="snížená",J207,0)</f>
        <v>0</v>
      </c>
      <c r="BG207" s="228">
        <f>IF(N207="zákl. přenesená",J207,0)</f>
        <v>0</v>
      </c>
      <c r="BH207" s="228">
        <f>IF(N207="sníž. přenesená",J207,0)</f>
        <v>0</v>
      </c>
      <c r="BI207" s="228">
        <f>IF(N207="nulová",J207,0)</f>
        <v>0</v>
      </c>
      <c r="BJ207" s="19" t="s">
        <v>84</v>
      </c>
      <c r="BK207" s="228">
        <f>ROUND(I207*H207,2)</f>
        <v>0</v>
      </c>
      <c r="BL207" s="19" t="s">
        <v>225</v>
      </c>
      <c r="BM207" s="227" t="s">
        <v>1224</v>
      </c>
    </row>
    <row r="208" s="2" customFormat="1">
      <c r="A208" s="40"/>
      <c r="B208" s="41"/>
      <c r="C208" s="42"/>
      <c r="D208" s="229" t="s">
        <v>227</v>
      </c>
      <c r="E208" s="42"/>
      <c r="F208" s="230" t="s">
        <v>1225</v>
      </c>
      <c r="G208" s="42"/>
      <c r="H208" s="42"/>
      <c r="I208" s="231"/>
      <c r="J208" s="42"/>
      <c r="K208" s="42"/>
      <c r="L208" s="46"/>
      <c r="M208" s="232"/>
      <c r="N208" s="233"/>
      <c r="O208" s="86"/>
      <c r="P208" s="86"/>
      <c r="Q208" s="86"/>
      <c r="R208" s="86"/>
      <c r="S208" s="86"/>
      <c r="T208" s="87"/>
      <c r="U208" s="40"/>
      <c r="V208" s="40"/>
      <c r="W208" s="40"/>
      <c r="X208" s="40"/>
      <c r="Y208" s="40"/>
      <c r="Z208" s="40"/>
      <c r="AA208" s="40"/>
      <c r="AB208" s="40"/>
      <c r="AC208" s="40"/>
      <c r="AD208" s="40"/>
      <c r="AE208" s="40"/>
      <c r="AT208" s="19" t="s">
        <v>227</v>
      </c>
      <c r="AU208" s="19" t="s">
        <v>86</v>
      </c>
    </row>
    <row r="209" s="2" customFormat="1">
      <c r="A209" s="40"/>
      <c r="B209" s="41"/>
      <c r="C209" s="42"/>
      <c r="D209" s="234" t="s">
        <v>229</v>
      </c>
      <c r="E209" s="42"/>
      <c r="F209" s="235" t="s">
        <v>1226</v>
      </c>
      <c r="G209" s="42"/>
      <c r="H209" s="42"/>
      <c r="I209" s="231"/>
      <c r="J209" s="42"/>
      <c r="K209" s="42"/>
      <c r="L209" s="46"/>
      <c r="M209" s="232"/>
      <c r="N209" s="233"/>
      <c r="O209" s="86"/>
      <c r="P209" s="86"/>
      <c r="Q209" s="86"/>
      <c r="R209" s="86"/>
      <c r="S209" s="86"/>
      <c r="T209" s="87"/>
      <c r="U209" s="40"/>
      <c r="V209" s="40"/>
      <c r="W209" s="40"/>
      <c r="X209" s="40"/>
      <c r="Y209" s="40"/>
      <c r="Z209" s="40"/>
      <c r="AA209" s="40"/>
      <c r="AB209" s="40"/>
      <c r="AC209" s="40"/>
      <c r="AD209" s="40"/>
      <c r="AE209" s="40"/>
      <c r="AT209" s="19" t="s">
        <v>229</v>
      </c>
      <c r="AU209" s="19" t="s">
        <v>86</v>
      </c>
    </row>
    <row r="210" s="14" customFormat="1">
      <c r="A210" s="14"/>
      <c r="B210" s="246"/>
      <c r="C210" s="247"/>
      <c r="D210" s="229" t="s">
        <v>231</v>
      </c>
      <c r="E210" s="248" t="s">
        <v>19</v>
      </c>
      <c r="F210" s="249" t="s">
        <v>1085</v>
      </c>
      <c r="G210" s="247"/>
      <c r="H210" s="250">
        <v>107.09999999999999</v>
      </c>
      <c r="I210" s="251"/>
      <c r="J210" s="247"/>
      <c r="K210" s="247"/>
      <c r="L210" s="252"/>
      <c r="M210" s="253"/>
      <c r="N210" s="254"/>
      <c r="O210" s="254"/>
      <c r="P210" s="254"/>
      <c r="Q210" s="254"/>
      <c r="R210" s="254"/>
      <c r="S210" s="254"/>
      <c r="T210" s="255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56" t="s">
        <v>231</v>
      </c>
      <c r="AU210" s="256" t="s">
        <v>86</v>
      </c>
      <c r="AV210" s="14" t="s">
        <v>86</v>
      </c>
      <c r="AW210" s="14" t="s">
        <v>37</v>
      </c>
      <c r="AX210" s="14" t="s">
        <v>84</v>
      </c>
      <c r="AY210" s="256" t="s">
        <v>219</v>
      </c>
    </row>
    <row r="211" s="2" customFormat="1" ht="16.5" customHeight="1">
      <c r="A211" s="40"/>
      <c r="B211" s="41"/>
      <c r="C211" s="216" t="s">
        <v>376</v>
      </c>
      <c r="D211" s="216" t="s">
        <v>221</v>
      </c>
      <c r="E211" s="217" t="s">
        <v>1227</v>
      </c>
      <c r="F211" s="218" t="s">
        <v>1228</v>
      </c>
      <c r="G211" s="219" t="s">
        <v>152</v>
      </c>
      <c r="H211" s="220">
        <v>3.5640000000000001</v>
      </c>
      <c r="I211" s="221"/>
      <c r="J211" s="222">
        <f>ROUND(I211*H211,2)</f>
        <v>0</v>
      </c>
      <c r="K211" s="218" t="s">
        <v>224</v>
      </c>
      <c r="L211" s="46"/>
      <c r="M211" s="223" t="s">
        <v>19</v>
      </c>
      <c r="N211" s="224" t="s">
        <v>47</v>
      </c>
      <c r="O211" s="86"/>
      <c r="P211" s="225">
        <f>O211*H211</f>
        <v>0</v>
      </c>
      <c r="Q211" s="225">
        <v>0.03458</v>
      </c>
      <c r="R211" s="225">
        <f>Q211*H211</f>
        <v>0.12324312</v>
      </c>
      <c r="S211" s="225">
        <v>0</v>
      </c>
      <c r="T211" s="226">
        <f>S211*H211</f>
        <v>0</v>
      </c>
      <c r="U211" s="40"/>
      <c r="V211" s="40"/>
      <c r="W211" s="40"/>
      <c r="X211" s="40"/>
      <c r="Y211" s="40"/>
      <c r="Z211" s="40"/>
      <c r="AA211" s="40"/>
      <c r="AB211" s="40"/>
      <c r="AC211" s="40"/>
      <c r="AD211" s="40"/>
      <c r="AE211" s="40"/>
      <c r="AR211" s="227" t="s">
        <v>225</v>
      </c>
      <c r="AT211" s="227" t="s">
        <v>221</v>
      </c>
      <c r="AU211" s="227" t="s">
        <v>86</v>
      </c>
      <c r="AY211" s="19" t="s">
        <v>219</v>
      </c>
      <c r="BE211" s="228">
        <f>IF(N211="základní",J211,0)</f>
        <v>0</v>
      </c>
      <c r="BF211" s="228">
        <f>IF(N211="snížená",J211,0)</f>
        <v>0</v>
      </c>
      <c r="BG211" s="228">
        <f>IF(N211="zákl. přenesená",J211,0)</f>
        <v>0</v>
      </c>
      <c r="BH211" s="228">
        <f>IF(N211="sníž. přenesená",J211,0)</f>
        <v>0</v>
      </c>
      <c r="BI211" s="228">
        <f>IF(N211="nulová",J211,0)</f>
        <v>0</v>
      </c>
      <c r="BJ211" s="19" t="s">
        <v>84</v>
      </c>
      <c r="BK211" s="228">
        <f>ROUND(I211*H211,2)</f>
        <v>0</v>
      </c>
      <c r="BL211" s="19" t="s">
        <v>225</v>
      </c>
      <c r="BM211" s="227" t="s">
        <v>1229</v>
      </c>
    </row>
    <row r="212" s="2" customFormat="1">
      <c r="A212" s="40"/>
      <c r="B212" s="41"/>
      <c r="C212" s="42"/>
      <c r="D212" s="229" t="s">
        <v>227</v>
      </c>
      <c r="E212" s="42"/>
      <c r="F212" s="230" t="s">
        <v>1228</v>
      </c>
      <c r="G212" s="42"/>
      <c r="H212" s="42"/>
      <c r="I212" s="231"/>
      <c r="J212" s="42"/>
      <c r="K212" s="42"/>
      <c r="L212" s="46"/>
      <c r="M212" s="232"/>
      <c r="N212" s="233"/>
      <c r="O212" s="86"/>
      <c r="P212" s="86"/>
      <c r="Q212" s="86"/>
      <c r="R212" s="86"/>
      <c r="S212" s="86"/>
      <c r="T212" s="87"/>
      <c r="U212" s="40"/>
      <c r="V212" s="40"/>
      <c r="W212" s="40"/>
      <c r="X212" s="40"/>
      <c r="Y212" s="40"/>
      <c r="Z212" s="40"/>
      <c r="AA212" s="40"/>
      <c r="AB212" s="40"/>
      <c r="AC212" s="40"/>
      <c r="AD212" s="40"/>
      <c r="AE212" s="40"/>
      <c r="AT212" s="19" t="s">
        <v>227</v>
      </c>
      <c r="AU212" s="19" t="s">
        <v>86</v>
      </c>
    </row>
    <row r="213" s="2" customFormat="1">
      <c r="A213" s="40"/>
      <c r="B213" s="41"/>
      <c r="C213" s="42"/>
      <c r="D213" s="234" t="s">
        <v>229</v>
      </c>
      <c r="E213" s="42"/>
      <c r="F213" s="235" t="s">
        <v>1230</v>
      </c>
      <c r="G213" s="42"/>
      <c r="H213" s="42"/>
      <c r="I213" s="231"/>
      <c r="J213" s="42"/>
      <c r="K213" s="42"/>
      <c r="L213" s="46"/>
      <c r="M213" s="232"/>
      <c r="N213" s="233"/>
      <c r="O213" s="86"/>
      <c r="P213" s="86"/>
      <c r="Q213" s="86"/>
      <c r="R213" s="86"/>
      <c r="S213" s="86"/>
      <c r="T213" s="87"/>
      <c r="U213" s="40"/>
      <c r="V213" s="40"/>
      <c r="W213" s="40"/>
      <c r="X213" s="40"/>
      <c r="Y213" s="40"/>
      <c r="Z213" s="40"/>
      <c r="AA213" s="40"/>
      <c r="AB213" s="40"/>
      <c r="AC213" s="40"/>
      <c r="AD213" s="40"/>
      <c r="AE213" s="40"/>
      <c r="AT213" s="19" t="s">
        <v>229</v>
      </c>
      <c r="AU213" s="19" t="s">
        <v>86</v>
      </c>
    </row>
    <row r="214" s="13" customFormat="1">
      <c r="A214" s="13"/>
      <c r="B214" s="236"/>
      <c r="C214" s="237"/>
      <c r="D214" s="229" t="s">
        <v>231</v>
      </c>
      <c r="E214" s="238" t="s">
        <v>19</v>
      </c>
      <c r="F214" s="239" t="s">
        <v>1182</v>
      </c>
      <c r="G214" s="237"/>
      <c r="H214" s="238" t="s">
        <v>19</v>
      </c>
      <c r="I214" s="240"/>
      <c r="J214" s="237"/>
      <c r="K214" s="237"/>
      <c r="L214" s="241"/>
      <c r="M214" s="242"/>
      <c r="N214" s="243"/>
      <c r="O214" s="243"/>
      <c r="P214" s="243"/>
      <c r="Q214" s="243"/>
      <c r="R214" s="243"/>
      <c r="S214" s="243"/>
      <c r="T214" s="244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45" t="s">
        <v>231</v>
      </c>
      <c r="AU214" s="245" t="s">
        <v>86</v>
      </c>
      <c r="AV214" s="13" t="s">
        <v>84</v>
      </c>
      <c r="AW214" s="13" t="s">
        <v>37</v>
      </c>
      <c r="AX214" s="13" t="s">
        <v>76</v>
      </c>
      <c r="AY214" s="245" t="s">
        <v>219</v>
      </c>
    </row>
    <row r="215" s="14" customFormat="1">
      <c r="A215" s="14"/>
      <c r="B215" s="246"/>
      <c r="C215" s="247"/>
      <c r="D215" s="229" t="s">
        <v>231</v>
      </c>
      <c r="E215" s="248" t="s">
        <v>19</v>
      </c>
      <c r="F215" s="249" t="s">
        <v>1231</v>
      </c>
      <c r="G215" s="247"/>
      <c r="H215" s="250">
        <v>3.5640000000000001</v>
      </c>
      <c r="I215" s="251"/>
      <c r="J215" s="247"/>
      <c r="K215" s="247"/>
      <c r="L215" s="252"/>
      <c r="M215" s="253"/>
      <c r="N215" s="254"/>
      <c r="O215" s="254"/>
      <c r="P215" s="254"/>
      <c r="Q215" s="254"/>
      <c r="R215" s="254"/>
      <c r="S215" s="254"/>
      <c r="T215" s="255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56" t="s">
        <v>231</v>
      </c>
      <c r="AU215" s="256" t="s">
        <v>86</v>
      </c>
      <c r="AV215" s="14" t="s">
        <v>86</v>
      </c>
      <c r="AW215" s="14" t="s">
        <v>37</v>
      </c>
      <c r="AX215" s="14" t="s">
        <v>84</v>
      </c>
      <c r="AY215" s="256" t="s">
        <v>219</v>
      </c>
    </row>
    <row r="216" s="2" customFormat="1" ht="16.5" customHeight="1">
      <c r="A216" s="40"/>
      <c r="B216" s="41"/>
      <c r="C216" s="216" t="s">
        <v>385</v>
      </c>
      <c r="D216" s="216" t="s">
        <v>221</v>
      </c>
      <c r="E216" s="217" t="s">
        <v>1232</v>
      </c>
      <c r="F216" s="218" t="s">
        <v>1233</v>
      </c>
      <c r="G216" s="219" t="s">
        <v>517</v>
      </c>
      <c r="H216" s="220">
        <v>4</v>
      </c>
      <c r="I216" s="221"/>
      <c r="J216" s="222">
        <f>ROUND(I216*H216,2)</f>
        <v>0</v>
      </c>
      <c r="K216" s="218" t="s">
        <v>224</v>
      </c>
      <c r="L216" s="46"/>
      <c r="M216" s="223" t="s">
        <v>19</v>
      </c>
      <c r="N216" s="224" t="s">
        <v>47</v>
      </c>
      <c r="O216" s="86"/>
      <c r="P216" s="225">
        <f>O216*H216</f>
        <v>0</v>
      </c>
      <c r="Q216" s="225">
        <v>0</v>
      </c>
      <c r="R216" s="225">
        <f>Q216*H216</f>
        <v>0</v>
      </c>
      <c r="S216" s="225">
        <v>0</v>
      </c>
      <c r="T216" s="226">
        <f>S216*H216</f>
        <v>0</v>
      </c>
      <c r="U216" s="40"/>
      <c r="V216" s="40"/>
      <c r="W216" s="40"/>
      <c r="X216" s="40"/>
      <c r="Y216" s="40"/>
      <c r="Z216" s="40"/>
      <c r="AA216" s="40"/>
      <c r="AB216" s="40"/>
      <c r="AC216" s="40"/>
      <c r="AD216" s="40"/>
      <c r="AE216" s="40"/>
      <c r="AR216" s="227" t="s">
        <v>225</v>
      </c>
      <c r="AT216" s="227" t="s">
        <v>221</v>
      </c>
      <c r="AU216" s="227" t="s">
        <v>86</v>
      </c>
      <c r="AY216" s="19" t="s">
        <v>219</v>
      </c>
      <c r="BE216" s="228">
        <f>IF(N216="základní",J216,0)</f>
        <v>0</v>
      </c>
      <c r="BF216" s="228">
        <f>IF(N216="snížená",J216,0)</f>
        <v>0</v>
      </c>
      <c r="BG216" s="228">
        <f>IF(N216="zákl. přenesená",J216,0)</f>
        <v>0</v>
      </c>
      <c r="BH216" s="228">
        <f>IF(N216="sníž. přenesená",J216,0)</f>
        <v>0</v>
      </c>
      <c r="BI216" s="228">
        <f>IF(N216="nulová",J216,0)</f>
        <v>0</v>
      </c>
      <c r="BJ216" s="19" t="s">
        <v>84</v>
      </c>
      <c r="BK216" s="228">
        <f>ROUND(I216*H216,2)</f>
        <v>0</v>
      </c>
      <c r="BL216" s="19" t="s">
        <v>225</v>
      </c>
      <c r="BM216" s="227" t="s">
        <v>1234</v>
      </c>
    </row>
    <row r="217" s="2" customFormat="1">
      <c r="A217" s="40"/>
      <c r="B217" s="41"/>
      <c r="C217" s="42"/>
      <c r="D217" s="229" t="s">
        <v>227</v>
      </c>
      <c r="E217" s="42"/>
      <c r="F217" s="230" t="s">
        <v>1233</v>
      </c>
      <c r="G217" s="42"/>
      <c r="H217" s="42"/>
      <c r="I217" s="231"/>
      <c r="J217" s="42"/>
      <c r="K217" s="42"/>
      <c r="L217" s="46"/>
      <c r="M217" s="232"/>
      <c r="N217" s="233"/>
      <c r="O217" s="86"/>
      <c r="P217" s="86"/>
      <c r="Q217" s="86"/>
      <c r="R217" s="86"/>
      <c r="S217" s="86"/>
      <c r="T217" s="87"/>
      <c r="U217" s="40"/>
      <c r="V217" s="40"/>
      <c r="W217" s="40"/>
      <c r="X217" s="40"/>
      <c r="Y217" s="40"/>
      <c r="Z217" s="40"/>
      <c r="AA217" s="40"/>
      <c r="AB217" s="40"/>
      <c r="AC217" s="40"/>
      <c r="AD217" s="40"/>
      <c r="AE217" s="40"/>
      <c r="AT217" s="19" t="s">
        <v>227</v>
      </c>
      <c r="AU217" s="19" t="s">
        <v>86</v>
      </c>
    </row>
    <row r="218" s="2" customFormat="1">
      <c r="A218" s="40"/>
      <c r="B218" s="41"/>
      <c r="C218" s="42"/>
      <c r="D218" s="234" t="s">
        <v>229</v>
      </c>
      <c r="E218" s="42"/>
      <c r="F218" s="235" t="s">
        <v>1235</v>
      </c>
      <c r="G218" s="42"/>
      <c r="H218" s="42"/>
      <c r="I218" s="231"/>
      <c r="J218" s="42"/>
      <c r="K218" s="42"/>
      <c r="L218" s="46"/>
      <c r="M218" s="232"/>
      <c r="N218" s="233"/>
      <c r="O218" s="86"/>
      <c r="P218" s="86"/>
      <c r="Q218" s="86"/>
      <c r="R218" s="86"/>
      <c r="S218" s="86"/>
      <c r="T218" s="87"/>
      <c r="U218" s="40"/>
      <c r="V218" s="40"/>
      <c r="W218" s="40"/>
      <c r="X218" s="40"/>
      <c r="Y218" s="40"/>
      <c r="Z218" s="40"/>
      <c r="AA218" s="40"/>
      <c r="AB218" s="40"/>
      <c r="AC218" s="40"/>
      <c r="AD218" s="40"/>
      <c r="AE218" s="40"/>
      <c r="AT218" s="19" t="s">
        <v>229</v>
      </c>
      <c r="AU218" s="19" t="s">
        <v>86</v>
      </c>
    </row>
    <row r="219" s="14" customFormat="1">
      <c r="A219" s="14"/>
      <c r="B219" s="246"/>
      <c r="C219" s="247"/>
      <c r="D219" s="229" t="s">
        <v>231</v>
      </c>
      <c r="E219" s="248" t="s">
        <v>19</v>
      </c>
      <c r="F219" s="249" t="s">
        <v>1236</v>
      </c>
      <c r="G219" s="247"/>
      <c r="H219" s="250">
        <v>4</v>
      </c>
      <c r="I219" s="251"/>
      <c r="J219" s="247"/>
      <c r="K219" s="247"/>
      <c r="L219" s="252"/>
      <c r="M219" s="253"/>
      <c r="N219" s="254"/>
      <c r="O219" s="254"/>
      <c r="P219" s="254"/>
      <c r="Q219" s="254"/>
      <c r="R219" s="254"/>
      <c r="S219" s="254"/>
      <c r="T219" s="255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56" t="s">
        <v>231</v>
      </c>
      <c r="AU219" s="256" t="s">
        <v>86</v>
      </c>
      <c r="AV219" s="14" t="s">
        <v>86</v>
      </c>
      <c r="AW219" s="14" t="s">
        <v>37</v>
      </c>
      <c r="AX219" s="14" t="s">
        <v>84</v>
      </c>
      <c r="AY219" s="256" t="s">
        <v>219</v>
      </c>
    </row>
    <row r="220" s="2" customFormat="1" ht="16.5" customHeight="1">
      <c r="A220" s="40"/>
      <c r="B220" s="41"/>
      <c r="C220" s="283" t="s">
        <v>392</v>
      </c>
      <c r="D220" s="283" t="s">
        <v>623</v>
      </c>
      <c r="E220" s="284" t="s">
        <v>1237</v>
      </c>
      <c r="F220" s="285" t="s">
        <v>1238</v>
      </c>
      <c r="G220" s="286" t="s">
        <v>517</v>
      </c>
      <c r="H220" s="287">
        <v>2</v>
      </c>
      <c r="I220" s="288"/>
      <c r="J220" s="289">
        <f>ROUND(I220*H220,2)</f>
        <v>0</v>
      </c>
      <c r="K220" s="285" t="s">
        <v>19</v>
      </c>
      <c r="L220" s="290"/>
      <c r="M220" s="291" t="s">
        <v>19</v>
      </c>
      <c r="N220" s="292" t="s">
        <v>47</v>
      </c>
      <c r="O220" s="86"/>
      <c r="P220" s="225">
        <f>O220*H220</f>
        <v>0</v>
      </c>
      <c r="Q220" s="225">
        <v>0</v>
      </c>
      <c r="R220" s="225">
        <f>Q220*H220</f>
        <v>0</v>
      </c>
      <c r="S220" s="225">
        <v>0</v>
      </c>
      <c r="T220" s="226">
        <f>S220*H220</f>
        <v>0</v>
      </c>
      <c r="U220" s="40"/>
      <c r="V220" s="40"/>
      <c r="W220" s="40"/>
      <c r="X220" s="40"/>
      <c r="Y220" s="40"/>
      <c r="Z220" s="40"/>
      <c r="AA220" s="40"/>
      <c r="AB220" s="40"/>
      <c r="AC220" s="40"/>
      <c r="AD220" s="40"/>
      <c r="AE220" s="40"/>
      <c r="AR220" s="227" t="s">
        <v>300</v>
      </c>
      <c r="AT220" s="227" t="s">
        <v>623</v>
      </c>
      <c r="AU220" s="227" t="s">
        <v>86</v>
      </c>
      <c r="AY220" s="19" t="s">
        <v>219</v>
      </c>
      <c r="BE220" s="228">
        <f>IF(N220="základní",J220,0)</f>
        <v>0</v>
      </c>
      <c r="BF220" s="228">
        <f>IF(N220="snížená",J220,0)</f>
        <v>0</v>
      </c>
      <c r="BG220" s="228">
        <f>IF(N220="zákl. přenesená",J220,0)</f>
        <v>0</v>
      </c>
      <c r="BH220" s="228">
        <f>IF(N220="sníž. přenesená",J220,0)</f>
        <v>0</v>
      </c>
      <c r="BI220" s="228">
        <f>IF(N220="nulová",J220,0)</f>
        <v>0</v>
      </c>
      <c r="BJ220" s="19" t="s">
        <v>84</v>
      </c>
      <c r="BK220" s="228">
        <f>ROUND(I220*H220,2)</f>
        <v>0</v>
      </c>
      <c r="BL220" s="19" t="s">
        <v>225</v>
      </c>
      <c r="BM220" s="227" t="s">
        <v>1239</v>
      </c>
    </row>
    <row r="221" s="2" customFormat="1">
      <c r="A221" s="40"/>
      <c r="B221" s="41"/>
      <c r="C221" s="42"/>
      <c r="D221" s="229" t="s">
        <v>227</v>
      </c>
      <c r="E221" s="42"/>
      <c r="F221" s="230" t="s">
        <v>1238</v>
      </c>
      <c r="G221" s="42"/>
      <c r="H221" s="42"/>
      <c r="I221" s="231"/>
      <c r="J221" s="42"/>
      <c r="K221" s="42"/>
      <c r="L221" s="46"/>
      <c r="M221" s="232"/>
      <c r="N221" s="233"/>
      <c r="O221" s="86"/>
      <c r="P221" s="86"/>
      <c r="Q221" s="86"/>
      <c r="R221" s="86"/>
      <c r="S221" s="86"/>
      <c r="T221" s="87"/>
      <c r="U221" s="40"/>
      <c r="V221" s="40"/>
      <c r="W221" s="40"/>
      <c r="X221" s="40"/>
      <c r="Y221" s="40"/>
      <c r="Z221" s="40"/>
      <c r="AA221" s="40"/>
      <c r="AB221" s="40"/>
      <c r="AC221" s="40"/>
      <c r="AD221" s="40"/>
      <c r="AE221" s="40"/>
      <c r="AT221" s="19" t="s">
        <v>227</v>
      </c>
      <c r="AU221" s="19" t="s">
        <v>86</v>
      </c>
    </row>
    <row r="222" s="2" customFormat="1" ht="16.5" customHeight="1">
      <c r="A222" s="40"/>
      <c r="B222" s="41"/>
      <c r="C222" s="283" t="s">
        <v>410</v>
      </c>
      <c r="D222" s="283" t="s">
        <v>623</v>
      </c>
      <c r="E222" s="284" t="s">
        <v>1240</v>
      </c>
      <c r="F222" s="285" t="s">
        <v>1241</v>
      </c>
      <c r="G222" s="286" t="s">
        <v>517</v>
      </c>
      <c r="H222" s="287">
        <v>2</v>
      </c>
      <c r="I222" s="288"/>
      <c r="J222" s="289">
        <f>ROUND(I222*H222,2)</f>
        <v>0</v>
      </c>
      <c r="K222" s="285" t="s">
        <v>19</v>
      </c>
      <c r="L222" s="290"/>
      <c r="M222" s="291" t="s">
        <v>19</v>
      </c>
      <c r="N222" s="292" t="s">
        <v>47</v>
      </c>
      <c r="O222" s="86"/>
      <c r="P222" s="225">
        <f>O222*H222</f>
        <v>0</v>
      </c>
      <c r="Q222" s="225">
        <v>0</v>
      </c>
      <c r="R222" s="225">
        <f>Q222*H222</f>
        <v>0</v>
      </c>
      <c r="S222" s="225">
        <v>0</v>
      </c>
      <c r="T222" s="226">
        <f>S222*H222</f>
        <v>0</v>
      </c>
      <c r="U222" s="40"/>
      <c r="V222" s="40"/>
      <c r="W222" s="40"/>
      <c r="X222" s="40"/>
      <c r="Y222" s="40"/>
      <c r="Z222" s="40"/>
      <c r="AA222" s="40"/>
      <c r="AB222" s="40"/>
      <c r="AC222" s="40"/>
      <c r="AD222" s="40"/>
      <c r="AE222" s="40"/>
      <c r="AR222" s="227" t="s">
        <v>300</v>
      </c>
      <c r="AT222" s="227" t="s">
        <v>623</v>
      </c>
      <c r="AU222" s="227" t="s">
        <v>86</v>
      </c>
      <c r="AY222" s="19" t="s">
        <v>219</v>
      </c>
      <c r="BE222" s="228">
        <f>IF(N222="základní",J222,0)</f>
        <v>0</v>
      </c>
      <c r="BF222" s="228">
        <f>IF(N222="snížená",J222,0)</f>
        <v>0</v>
      </c>
      <c r="BG222" s="228">
        <f>IF(N222="zákl. přenesená",J222,0)</f>
        <v>0</v>
      </c>
      <c r="BH222" s="228">
        <f>IF(N222="sníž. přenesená",J222,0)</f>
        <v>0</v>
      </c>
      <c r="BI222" s="228">
        <f>IF(N222="nulová",J222,0)</f>
        <v>0</v>
      </c>
      <c r="BJ222" s="19" t="s">
        <v>84</v>
      </c>
      <c r="BK222" s="228">
        <f>ROUND(I222*H222,2)</f>
        <v>0</v>
      </c>
      <c r="BL222" s="19" t="s">
        <v>225</v>
      </c>
      <c r="BM222" s="227" t="s">
        <v>1242</v>
      </c>
    </row>
    <row r="223" s="2" customFormat="1">
      <c r="A223" s="40"/>
      <c r="B223" s="41"/>
      <c r="C223" s="42"/>
      <c r="D223" s="229" t="s">
        <v>227</v>
      </c>
      <c r="E223" s="42"/>
      <c r="F223" s="230" t="s">
        <v>1241</v>
      </c>
      <c r="G223" s="42"/>
      <c r="H223" s="42"/>
      <c r="I223" s="231"/>
      <c r="J223" s="42"/>
      <c r="K223" s="42"/>
      <c r="L223" s="46"/>
      <c r="M223" s="232"/>
      <c r="N223" s="233"/>
      <c r="O223" s="86"/>
      <c r="P223" s="86"/>
      <c r="Q223" s="86"/>
      <c r="R223" s="86"/>
      <c r="S223" s="86"/>
      <c r="T223" s="87"/>
      <c r="U223" s="40"/>
      <c r="V223" s="40"/>
      <c r="W223" s="40"/>
      <c r="X223" s="40"/>
      <c r="Y223" s="40"/>
      <c r="Z223" s="40"/>
      <c r="AA223" s="40"/>
      <c r="AB223" s="40"/>
      <c r="AC223" s="40"/>
      <c r="AD223" s="40"/>
      <c r="AE223" s="40"/>
      <c r="AT223" s="19" t="s">
        <v>227</v>
      </c>
      <c r="AU223" s="19" t="s">
        <v>86</v>
      </c>
    </row>
    <row r="224" s="2" customFormat="1" ht="16.5" customHeight="1">
      <c r="A224" s="40"/>
      <c r="B224" s="41"/>
      <c r="C224" s="216" t="s">
        <v>7</v>
      </c>
      <c r="D224" s="216" t="s">
        <v>221</v>
      </c>
      <c r="E224" s="217" t="s">
        <v>1243</v>
      </c>
      <c r="F224" s="218" t="s">
        <v>1244</v>
      </c>
      <c r="G224" s="219" t="s">
        <v>517</v>
      </c>
      <c r="H224" s="220">
        <v>6</v>
      </c>
      <c r="I224" s="221"/>
      <c r="J224" s="222">
        <f>ROUND(I224*H224,2)</f>
        <v>0</v>
      </c>
      <c r="K224" s="218" t="s">
        <v>224</v>
      </c>
      <c r="L224" s="46"/>
      <c r="M224" s="223" t="s">
        <v>19</v>
      </c>
      <c r="N224" s="224" t="s">
        <v>47</v>
      </c>
      <c r="O224" s="86"/>
      <c r="P224" s="225">
        <f>O224*H224</f>
        <v>0</v>
      </c>
      <c r="Q224" s="225">
        <v>0</v>
      </c>
      <c r="R224" s="225">
        <f>Q224*H224</f>
        <v>0</v>
      </c>
      <c r="S224" s="225">
        <v>0</v>
      </c>
      <c r="T224" s="226">
        <f>S224*H224</f>
        <v>0</v>
      </c>
      <c r="U224" s="40"/>
      <c r="V224" s="40"/>
      <c r="W224" s="40"/>
      <c r="X224" s="40"/>
      <c r="Y224" s="40"/>
      <c r="Z224" s="40"/>
      <c r="AA224" s="40"/>
      <c r="AB224" s="40"/>
      <c r="AC224" s="40"/>
      <c r="AD224" s="40"/>
      <c r="AE224" s="40"/>
      <c r="AR224" s="227" t="s">
        <v>225</v>
      </c>
      <c r="AT224" s="227" t="s">
        <v>221</v>
      </c>
      <c r="AU224" s="227" t="s">
        <v>86</v>
      </c>
      <c r="AY224" s="19" t="s">
        <v>219</v>
      </c>
      <c r="BE224" s="228">
        <f>IF(N224="základní",J224,0)</f>
        <v>0</v>
      </c>
      <c r="BF224" s="228">
        <f>IF(N224="snížená",J224,0)</f>
        <v>0</v>
      </c>
      <c r="BG224" s="228">
        <f>IF(N224="zákl. přenesená",J224,0)</f>
        <v>0</v>
      </c>
      <c r="BH224" s="228">
        <f>IF(N224="sníž. přenesená",J224,0)</f>
        <v>0</v>
      </c>
      <c r="BI224" s="228">
        <f>IF(N224="nulová",J224,0)</f>
        <v>0</v>
      </c>
      <c r="BJ224" s="19" t="s">
        <v>84</v>
      </c>
      <c r="BK224" s="228">
        <f>ROUND(I224*H224,2)</f>
        <v>0</v>
      </c>
      <c r="BL224" s="19" t="s">
        <v>225</v>
      </c>
      <c r="BM224" s="227" t="s">
        <v>1245</v>
      </c>
    </row>
    <row r="225" s="2" customFormat="1">
      <c r="A225" s="40"/>
      <c r="B225" s="41"/>
      <c r="C225" s="42"/>
      <c r="D225" s="229" t="s">
        <v>227</v>
      </c>
      <c r="E225" s="42"/>
      <c r="F225" s="230" t="s">
        <v>1244</v>
      </c>
      <c r="G225" s="42"/>
      <c r="H225" s="42"/>
      <c r="I225" s="231"/>
      <c r="J225" s="42"/>
      <c r="K225" s="42"/>
      <c r="L225" s="46"/>
      <c r="M225" s="232"/>
      <c r="N225" s="233"/>
      <c r="O225" s="86"/>
      <c r="P225" s="86"/>
      <c r="Q225" s="86"/>
      <c r="R225" s="86"/>
      <c r="S225" s="86"/>
      <c r="T225" s="87"/>
      <c r="U225" s="40"/>
      <c r="V225" s="40"/>
      <c r="W225" s="40"/>
      <c r="X225" s="40"/>
      <c r="Y225" s="40"/>
      <c r="Z225" s="40"/>
      <c r="AA225" s="40"/>
      <c r="AB225" s="40"/>
      <c r="AC225" s="40"/>
      <c r="AD225" s="40"/>
      <c r="AE225" s="40"/>
      <c r="AT225" s="19" t="s">
        <v>227</v>
      </c>
      <c r="AU225" s="19" t="s">
        <v>86</v>
      </c>
    </row>
    <row r="226" s="2" customFormat="1">
      <c r="A226" s="40"/>
      <c r="B226" s="41"/>
      <c r="C226" s="42"/>
      <c r="D226" s="234" t="s">
        <v>229</v>
      </c>
      <c r="E226" s="42"/>
      <c r="F226" s="235" t="s">
        <v>1246</v>
      </c>
      <c r="G226" s="42"/>
      <c r="H226" s="42"/>
      <c r="I226" s="231"/>
      <c r="J226" s="42"/>
      <c r="K226" s="42"/>
      <c r="L226" s="46"/>
      <c r="M226" s="232"/>
      <c r="N226" s="233"/>
      <c r="O226" s="86"/>
      <c r="P226" s="86"/>
      <c r="Q226" s="86"/>
      <c r="R226" s="86"/>
      <c r="S226" s="86"/>
      <c r="T226" s="87"/>
      <c r="U226" s="40"/>
      <c r="V226" s="40"/>
      <c r="W226" s="40"/>
      <c r="X226" s="40"/>
      <c r="Y226" s="40"/>
      <c r="Z226" s="40"/>
      <c r="AA226" s="40"/>
      <c r="AB226" s="40"/>
      <c r="AC226" s="40"/>
      <c r="AD226" s="40"/>
      <c r="AE226" s="40"/>
      <c r="AT226" s="19" t="s">
        <v>229</v>
      </c>
      <c r="AU226" s="19" t="s">
        <v>86</v>
      </c>
    </row>
    <row r="227" s="14" customFormat="1">
      <c r="A227" s="14"/>
      <c r="B227" s="246"/>
      <c r="C227" s="247"/>
      <c r="D227" s="229" t="s">
        <v>231</v>
      </c>
      <c r="E227" s="248" t="s">
        <v>19</v>
      </c>
      <c r="F227" s="249" t="s">
        <v>1247</v>
      </c>
      <c r="G227" s="247"/>
      <c r="H227" s="250">
        <v>2</v>
      </c>
      <c r="I227" s="251"/>
      <c r="J227" s="247"/>
      <c r="K227" s="247"/>
      <c r="L227" s="252"/>
      <c r="M227" s="253"/>
      <c r="N227" s="254"/>
      <c r="O227" s="254"/>
      <c r="P227" s="254"/>
      <c r="Q227" s="254"/>
      <c r="R227" s="254"/>
      <c r="S227" s="254"/>
      <c r="T227" s="255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56" t="s">
        <v>231</v>
      </c>
      <c r="AU227" s="256" t="s">
        <v>86</v>
      </c>
      <c r="AV227" s="14" t="s">
        <v>86</v>
      </c>
      <c r="AW227" s="14" t="s">
        <v>37</v>
      </c>
      <c r="AX227" s="14" t="s">
        <v>76</v>
      </c>
      <c r="AY227" s="256" t="s">
        <v>219</v>
      </c>
    </row>
    <row r="228" s="14" customFormat="1">
      <c r="A228" s="14"/>
      <c r="B228" s="246"/>
      <c r="C228" s="247"/>
      <c r="D228" s="229" t="s">
        <v>231</v>
      </c>
      <c r="E228" s="248" t="s">
        <v>19</v>
      </c>
      <c r="F228" s="249" t="s">
        <v>1248</v>
      </c>
      <c r="G228" s="247"/>
      <c r="H228" s="250">
        <v>2</v>
      </c>
      <c r="I228" s="251"/>
      <c r="J228" s="247"/>
      <c r="K228" s="247"/>
      <c r="L228" s="252"/>
      <c r="M228" s="253"/>
      <c r="N228" s="254"/>
      <c r="O228" s="254"/>
      <c r="P228" s="254"/>
      <c r="Q228" s="254"/>
      <c r="R228" s="254"/>
      <c r="S228" s="254"/>
      <c r="T228" s="255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56" t="s">
        <v>231</v>
      </c>
      <c r="AU228" s="256" t="s">
        <v>86</v>
      </c>
      <c r="AV228" s="14" t="s">
        <v>86</v>
      </c>
      <c r="AW228" s="14" t="s">
        <v>37</v>
      </c>
      <c r="AX228" s="14" t="s">
        <v>76</v>
      </c>
      <c r="AY228" s="256" t="s">
        <v>219</v>
      </c>
    </row>
    <row r="229" s="14" customFormat="1">
      <c r="A229" s="14"/>
      <c r="B229" s="246"/>
      <c r="C229" s="247"/>
      <c r="D229" s="229" t="s">
        <v>231</v>
      </c>
      <c r="E229" s="248" t="s">
        <v>19</v>
      </c>
      <c r="F229" s="249" t="s">
        <v>1249</v>
      </c>
      <c r="G229" s="247"/>
      <c r="H229" s="250">
        <v>2</v>
      </c>
      <c r="I229" s="251"/>
      <c r="J229" s="247"/>
      <c r="K229" s="247"/>
      <c r="L229" s="252"/>
      <c r="M229" s="253"/>
      <c r="N229" s="254"/>
      <c r="O229" s="254"/>
      <c r="P229" s="254"/>
      <c r="Q229" s="254"/>
      <c r="R229" s="254"/>
      <c r="S229" s="254"/>
      <c r="T229" s="255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56" t="s">
        <v>231</v>
      </c>
      <c r="AU229" s="256" t="s">
        <v>86</v>
      </c>
      <c r="AV229" s="14" t="s">
        <v>86</v>
      </c>
      <c r="AW229" s="14" t="s">
        <v>37</v>
      </c>
      <c r="AX229" s="14" t="s">
        <v>76</v>
      </c>
      <c r="AY229" s="256" t="s">
        <v>219</v>
      </c>
    </row>
    <row r="230" s="15" customFormat="1">
      <c r="A230" s="15"/>
      <c r="B230" s="257"/>
      <c r="C230" s="258"/>
      <c r="D230" s="229" t="s">
        <v>231</v>
      </c>
      <c r="E230" s="259" t="s">
        <v>19</v>
      </c>
      <c r="F230" s="260" t="s">
        <v>236</v>
      </c>
      <c r="G230" s="258"/>
      <c r="H230" s="261">
        <v>6</v>
      </c>
      <c r="I230" s="262"/>
      <c r="J230" s="258"/>
      <c r="K230" s="258"/>
      <c r="L230" s="263"/>
      <c r="M230" s="264"/>
      <c r="N230" s="265"/>
      <c r="O230" s="265"/>
      <c r="P230" s="265"/>
      <c r="Q230" s="265"/>
      <c r="R230" s="265"/>
      <c r="S230" s="265"/>
      <c r="T230" s="266"/>
      <c r="U230" s="15"/>
      <c r="V230" s="15"/>
      <c r="W230" s="15"/>
      <c r="X230" s="15"/>
      <c r="Y230" s="15"/>
      <c r="Z230" s="15"/>
      <c r="AA230" s="15"/>
      <c r="AB230" s="15"/>
      <c r="AC230" s="15"/>
      <c r="AD230" s="15"/>
      <c r="AE230" s="15"/>
      <c r="AT230" s="267" t="s">
        <v>231</v>
      </c>
      <c r="AU230" s="267" t="s">
        <v>86</v>
      </c>
      <c r="AV230" s="15" t="s">
        <v>225</v>
      </c>
      <c r="AW230" s="15" t="s">
        <v>37</v>
      </c>
      <c r="AX230" s="15" t="s">
        <v>84</v>
      </c>
      <c r="AY230" s="267" t="s">
        <v>219</v>
      </c>
    </row>
    <row r="231" s="2" customFormat="1" ht="16.5" customHeight="1">
      <c r="A231" s="40"/>
      <c r="B231" s="41"/>
      <c r="C231" s="283" t="s">
        <v>423</v>
      </c>
      <c r="D231" s="283" t="s">
        <v>623</v>
      </c>
      <c r="E231" s="284" t="s">
        <v>1250</v>
      </c>
      <c r="F231" s="285" t="s">
        <v>1251</v>
      </c>
      <c r="G231" s="286" t="s">
        <v>517</v>
      </c>
      <c r="H231" s="287">
        <v>2</v>
      </c>
      <c r="I231" s="288"/>
      <c r="J231" s="289">
        <f>ROUND(I231*H231,2)</f>
        <v>0</v>
      </c>
      <c r="K231" s="285" t="s">
        <v>19</v>
      </c>
      <c r="L231" s="290"/>
      <c r="M231" s="291" t="s">
        <v>19</v>
      </c>
      <c r="N231" s="292" t="s">
        <v>47</v>
      </c>
      <c r="O231" s="86"/>
      <c r="P231" s="225">
        <f>O231*H231</f>
        <v>0</v>
      </c>
      <c r="Q231" s="225">
        <v>0</v>
      </c>
      <c r="R231" s="225">
        <f>Q231*H231</f>
        <v>0</v>
      </c>
      <c r="S231" s="225">
        <v>0</v>
      </c>
      <c r="T231" s="226">
        <f>S231*H231</f>
        <v>0</v>
      </c>
      <c r="U231" s="40"/>
      <c r="V231" s="40"/>
      <c r="W231" s="40"/>
      <c r="X231" s="40"/>
      <c r="Y231" s="40"/>
      <c r="Z231" s="40"/>
      <c r="AA231" s="40"/>
      <c r="AB231" s="40"/>
      <c r="AC231" s="40"/>
      <c r="AD231" s="40"/>
      <c r="AE231" s="40"/>
      <c r="AR231" s="227" t="s">
        <v>300</v>
      </c>
      <c r="AT231" s="227" t="s">
        <v>623</v>
      </c>
      <c r="AU231" s="227" t="s">
        <v>86</v>
      </c>
      <c r="AY231" s="19" t="s">
        <v>219</v>
      </c>
      <c r="BE231" s="228">
        <f>IF(N231="základní",J231,0)</f>
        <v>0</v>
      </c>
      <c r="BF231" s="228">
        <f>IF(N231="snížená",J231,0)</f>
        <v>0</v>
      </c>
      <c r="BG231" s="228">
        <f>IF(N231="zákl. přenesená",J231,0)</f>
        <v>0</v>
      </c>
      <c r="BH231" s="228">
        <f>IF(N231="sníž. přenesená",J231,0)</f>
        <v>0</v>
      </c>
      <c r="BI231" s="228">
        <f>IF(N231="nulová",J231,0)</f>
        <v>0</v>
      </c>
      <c r="BJ231" s="19" t="s">
        <v>84</v>
      </c>
      <c r="BK231" s="228">
        <f>ROUND(I231*H231,2)</f>
        <v>0</v>
      </c>
      <c r="BL231" s="19" t="s">
        <v>225</v>
      </c>
      <c r="BM231" s="227" t="s">
        <v>1252</v>
      </c>
    </row>
    <row r="232" s="2" customFormat="1">
      <c r="A232" s="40"/>
      <c r="B232" s="41"/>
      <c r="C232" s="42"/>
      <c r="D232" s="229" t="s">
        <v>227</v>
      </c>
      <c r="E232" s="42"/>
      <c r="F232" s="230" t="s">
        <v>1251</v>
      </c>
      <c r="G232" s="42"/>
      <c r="H232" s="42"/>
      <c r="I232" s="231"/>
      <c r="J232" s="42"/>
      <c r="K232" s="42"/>
      <c r="L232" s="46"/>
      <c r="M232" s="232"/>
      <c r="N232" s="233"/>
      <c r="O232" s="86"/>
      <c r="P232" s="86"/>
      <c r="Q232" s="86"/>
      <c r="R232" s="86"/>
      <c r="S232" s="86"/>
      <c r="T232" s="87"/>
      <c r="U232" s="40"/>
      <c r="V232" s="40"/>
      <c r="W232" s="40"/>
      <c r="X232" s="40"/>
      <c r="Y232" s="40"/>
      <c r="Z232" s="40"/>
      <c r="AA232" s="40"/>
      <c r="AB232" s="40"/>
      <c r="AC232" s="40"/>
      <c r="AD232" s="40"/>
      <c r="AE232" s="40"/>
      <c r="AT232" s="19" t="s">
        <v>227</v>
      </c>
      <c r="AU232" s="19" t="s">
        <v>86</v>
      </c>
    </row>
    <row r="233" s="2" customFormat="1" ht="16.5" customHeight="1">
      <c r="A233" s="40"/>
      <c r="B233" s="41"/>
      <c r="C233" s="283" t="s">
        <v>432</v>
      </c>
      <c r="D233" s="283" t="s">
        <v>623</v>
      </c>
      <c r="E233" s="284" t="s">
        <v>1253</v>
      </c>
      <c r="F233" s="285" t="s">
        <v>1254</v>
      </c>
      <c r="G233" s="286" t="s">
        <v>517</v>
      </c>
      <c r="H233" s="287">
        <v>2</v>
      </c>
      <c r="I233" s="288"/>
      <c r="J233" s="289">
        <f>ROUND(I233*H233,2)</f>
        <v>0</v>
      </c>
      <c r="K233" s="285" t="s">
        <v>19</v>
      </c>
      <c r="L233" s="290"/>
      <c r="M233" s="291" t="s">
        <v>19</v>
      </c>
      <c r="N233" s="292" t="s">
        <v>47</v>
      </c>
      <c r="O233" s="86"/>
      <c r="P233" s="225">
        <f>O233*H233</f>
        <v>0</v>
      </c>
      <c r="Q233" s="225">
        <v>0</v>
      </c>
      <c r="R233" s="225">
        <f>Q233*H233</f>
        <v>0</v>
      </c>
      <c r="S233" s="225">
        <v>0</v>
      </c>
      <c r="T233" s="226">
        <f>S233*H233</f>
        <v>0</v>
      </c>
      <c r="U233" s="40"/>
      <c r="V233" s="40"/>
      <c r="W233" s="40"/>
      <c r="X233" s="40"/>
      <c r="Y233" s="40"/>
      <c r="Z233" s="40"/>
      <c r="AA233" s="40"/>
      <c r="AB233" s="40"/>
      <c r="AC233" s="40"/>
      <c r="AD233" s="40"/>
      <c r="AE233" s="40"/>
      <c r="AR233" s="227" t="s">
        <v>300</v>
      </c>
      <c r="AT233" s="227" t="s">
        <v>623</v>
      </c>
      <c r="AU233" s="227" t="s">
        <v>86</v>
      </c>
      <c r="AY233" s="19" t="s">
        <v>219</v>
      </c>
      <c r="BE233" s="228">
        <f>IF(N233="základní",J233,0)</f>
        <v>0</v>
      </c>
      <c r="BF233" s="228">
        <f>IF(N233="snížená",J233,0)</f>
        <v>0</v>
      </c>
      <c r="BG233" s="228">
        <f>IF(N233="zákl. přenesená",J233,0)</f>
        <v>0</v>
      </c>
      <c r="BH233" s="228">
        <f>IF(N233="sníž. přenesená",J233,0)</f>
        <v>0</v>
      </c>
      <c r="BI233" s="228">
        <f>IF(N233="nulová",J233,0)</f>
        <v>0</v>
      </c>
      <c r="BJ233" s="19" t="s">
        <v>84</v>
      </c>
      <c r="BK233" s="228">
        <f>ROUND(I233*H233,2)</f>
        <v>0</v>
      </c>
      <c r="BL233" s="19" t="s">
        <v>225</v>
      </c>
      <c r="BM233" s="227" t="s">
        <v>1255</v>
      </c>
    </row>
    <row r="234" s="2" customFormat="1">
      <c r="A234" s="40"/>
      <c r="B234" s="41"/>
      <c r="C234" s="42"/>
      <c r="D234" s="229" t="s">
        <v>227</v>
      </c>
      <c r="E234" s="42"/>
      <c r="F234" s="230" t="s">
        <v>1254</v>
      </c>
      <c r="G234" s="42"/>
      <c r="H234" s="42"/>
      <c r="I234" s="231"/>
      <c r="J234" s="42"/>
      <c r="K234" s="42"/>
      <c r="L234" s="46"/>
      <c r="M234" s="232"/>
      <c r="N234" s="233"/>
      <c r="O234" s="86"/>
      <c r="P234" s="86"/>
      <c r="Q234" s="86"/>
      <c r="R234" s="86"/>
      <c r="S234" s="86"/>
      <c r="T234" s="87"/>
      <c r="U234" s="40"/>
      <c r="V234" s="40"/>
      <c r="W234" s="40"/>
      <c r="X234" s="40"/>
      <c r="Y234" s="40"/>
      <c r="Z234" s="40"/>
      <c r="AA234" s="40"/>
      <c r="AB234" s="40"/>
      <c r="AC234" s="40"/>
      <c r="AD234" s="40"/>
      <c r="AE234" s="40"/>
      <c r="AT234" s="19" t="s">
        <v>227</v>
      </c>
      <c r="AU234" s="19" t="s">
        <v>86</v>
      </c>
    </row>
    <row r="235" s="2" customFormat="1" ht="16.5" customHeight="1">
      <c r="A235" s="40"/>
      <c r="B235" s="41"/>
      <c r="C235" s="283" t="s">
        <v>439</v>
      </c>
      <c r="D235" s="283" t="s">
        <v>623</v>
      </c>
      <c r="E235" s="284" t="s">
        <v>1256</v>
      </c>
      <c r="F235" s="285" t="s">
        <v>1257</v>
      </c>
      <c r="G235" s="286" t="s">
        <v>517</v>
      </c>
      <c r="H235" s="287">
        <v>2</v>
      </c>
      <c r="I235" s="288"/>
      <c r="J235" s="289">
        <f>ROUND(I235*H235,2)</f>
        <v>0</v>
      </c>
      <c r="K235" s="285" t="s">
        <v>19</v>
      </c>
      <c r="L235" s="290"/>
      <c r="M235" s="291" t="s">
        <v>19</v>
      </c>
      <c r="N235" s="292" t="s">
        <v>47</v>
      </c>
      <c r="O235" s="86"/>
      <c r="P235" s="225">
        <f>O235*H235</f>
        <v>0</v>
      </c>
      <c r="Q235" s="225">
        <v>0</v>
      </c>
      <c r="R235" s="225">
        <f>Q235*H235</f>
        <v>0</v>
      </c>
      <c r="S235" s="225">
        <v>0</v>
      </c>
      <c r="T235" s="226">
        <f>S235*H235</f>
        <v>0</v>
      </c>
      <c r="U235" s="40"/>
      <c r="V235" s="40"/>
      <c r="W235" s="40"/>
      <c r="X235" s="40"/>
      <c r="Y235" s="40"/>
      <c r="Z235" s="40"/>
      <c r="AA235" s="40"/>
      <c r="AB235" s="40"/>
      <c r="AC235" s="40"/>
      <c r="AD235" s="40"/>
      <c r="AE235" s="40"/>
      <c r="AR235" s="227" t="s">
        <v>300</v>
      </c>
      <c r="AT235" s="227" t="s">
        <v>623</v>
      </c>
      <c r="AU235" s="227" t="s">
        <v>86</v>
      </c>
      <c r="AY235" s="19" t="s">
        <v>219</v>
      </c>
      <c r="BE235" s="228">
        <f>IF(N235="základní",J235,0)</f>
        <v>0</v>
      </c>
      <c r="BF235" s="228">
        <f>IF(N235="snížená",J235,0)</f>
        <v>0</v>
      </c>
      <c r="BG235" s="228">
        <f>IF(N235="zákl. přenesená",J235,0)</f>
        <v>0</v>
      </c>
      <c r="BH235" s="228">
        <f>IF(N235="sníž. přenesená",J235,0)</f>
        <v>0</v>
      </c>
      <c r="BI235" s="228">
        <f>IF(N235="nulová",J235,0)</f>
        <v>0</v>
      </c>
      <c r="BJ235" s="19" t="s">
        <v>84</v>
      </c>
      <c r="BK235" s="228">
        <f>ROUND(I235*H235,2)</f>
        <v>0</v>
      </c>
      <c r="BL235" s="19" t="s">
        <v>225</v>
      </c>
      <c r="BM235" s="227" t="s">
        <v>1258</v>
      </c>
    </row>
    <row r="236" s="2" customFormat="1">
      <c r="A236" s="40"/>
      <c r="B236" s="41"/>
      <c r="C236" s="42"/>
      <c r="D236" s="229" t="s">
        <v>227</v>
      </c>
      <c r="E236" s="42"/>
      <c r="F236" s="230" t="s">
        <v>1257</v>
      </c>
      <c r="G236" s="42"/>
      <c r="H236" s="42"/>
      <c r="I236" s="231"/>
      <c r="J236" s="42"/>
      <c r="K236" s="42"/>
      <c r="L236" s="46"/>
      <c r="M236" s="232"/>
      <c r="N236" s="233"/>
      <c r="O236" s="86"/>
      <c r="P236" s="86"/>
      <c r="Q236" s="86"/>
      <c r="R236" s="86"/>
      <c r="S236" s="86"/>
      <c r="T236" s="87"/>
      <c r="U236" s="40"/>
      <c r="V236" s="40"/>
      <c r="W236" s="40"/>
      <c r="X236" s="40"/>
      <c r="Y236" s="40"/>
      <c r="Z236" s="40"/>
      <c r="AA236" s="40"/>
      <c r="AB236" s="40"/>
      <c r="AC236" s="40"/>
      <c r="AD236" s="40"/>
      <c r="AE236" s="40"/>
      <c r="AT236" s="19" t="s">
        <v>227</v>
      </c>
      <c r="AU236" s="19" t="s">
        <v>86</v>
      </c>
    </row>
    <row r="237" s="2" customFormat="1" ht="16.5" customHeight="1">
      <c r="A237" s="40"/>
      <c r="B237" s="41"/>
      <c r="C237" s="216" t="s">
        <v>444</v>
      </c>
      <c r="D237" s="216" t="s">
        <v>221</v>
      </c>
      <c r="E237" s="217" t="s">
        <v>1259</v>
      </c>
      <c r="F237" s="218" t="s">
        <v>1260</v>
      </c>
      <c r="G237" s="219" t="s">
        <v>152</v>
      </c>
      <c r="H237" s="220">
        <v>204</v>
      </c>
      <c r="I237" s="221"/>
      <c r="J237" s="222">
        <f>ROUND(I237*H237,2)</f>
        <v>0</v>
      </c>
      <c r="K237" s="218" t="s">
        <v>224</v>
      </c>
      <c r="L237" s="46"/>
      <c r="M237" s="223" t="s">
        <v>19</v>
      </c>
      <c r="N237" s="224" t="s">
        <v>47</v>
      </c>
      <c r="O237" s="86"/>
      <c r="P237" s="225">
        <f>O237*H237</f>
        <v>0</v>
      </c>
      <c r="Q237" s="225">
        <v>0</v>
      </c>
      <c r="R237" s="225">
        <f>Q237*H237</f>
        <v>0</v>
      </c>
      <c r="S237" s="225">
        <v>0</v>
      </c>
      <c r="T237" s="226">
        <f>S237*H237</f>
        <v>0</v>
      </c>
      <c r="U237" s="40"/>
      <c r="V237" s="40"/>
      <c r="W237" s="40"/>
      <c r="X237" s="40"/>
      <c r="Y237" s="40"/>
      <c r="Z237" s="40"/>
      <c r="AA237" s="40"/>
      <c r="AB237" s="40"/>
      <c r="AC237" s="40"/>
      <c r="AD237" s="40"/>
      <c r="AE237" s="40"/>
      <c r="AR237" s="227" t="s">
        <v>225</v>
      </c>
      <c r="AT237" s="227" t="s">
        <v>221</v>
      </c>
      <c r="AU237" s="227" t="s">
        <v>86</v>
      </c>
      <c r="AY237" s="19" t="s">
        <v>219</v>
      </c>
      <c r="BE237" s="228">
        <f>IF(N237="základní",J237,0)</f>
        <v>0</v>
      </c>
      <c r="BF237" s="228">
        <f>IF(N237="snížená",J237,0)</f>
        <v>0</v>
      </c>
      <c r="BG237" s="228">
        <f>IF(N237="zákl. přenesená",J237,0)</f>
        <v>0</v>
      </c>
      <c r="BH237" s="228">
        <f>IF(N237="sníž. přenesená",J237,0)</f>
        <v>0</v>
      </c>
      <c r="BI237" s="228">
        <f>IF(N237="nulová",J237,0)</f>
        <v>0</v>
      </c>
      <c r="BJ237" s="19" t="s">
        <v>84</v>
      </c>
      <c r="BK237" s="228">
        <f>ROUND(I237*H237,2)</f>
        <v>0</v>
      </c>
      <c r="BL237" s="19" t="s">
        <v>225</v>
      </c>
      <c r="BM237" s="227" t="s">
        <v>1261</v>
      </c>
    </row>
    <row r="238" s="2" customFormat="1">
      <c r="A238" s="40"/>
      <c r="B238" s="41"/>
      <c r="C238" s="42"/>
      <c r="D238" s="229" t="s">
        <v>227</v>
      </c>
      <c r="E238" s="42"/>
      <c r="F238" s="230" t="s">
        <v>1262</v>
      </c>
      <c r="G238" s="42"/>
      <c r="H238" s="42"/>
      <c r="I238" s="231"/>
      <c r="J238" s="42"/>
      <c r="K238" s="42"/>
      <c r="L238" s="46"/>
      <c r="M238" s="232"/>
      <c r="N238" s="233"/>
      <c r="O238" s="86"/>
      <c r="P238" s="86"/>
      <c r="Q238" s="86"/>
      <c r="R238" s="86"/>
      <c r="S238" s="86"/>
      <c r="T238" s="87"/>
      <c r="U238" s="40"/>
      <c r="V238" s="40"/>
      <c r="W238" s="40"/>
      <c r="X238" s="40"/>
      <c r="Y238" s="40"/>
      <c r="Z238" s="40"/>
      <c r="AA238" s="40"/>
      <c r="AB238" s="40"/>
      <c r="AC238" s="40"/>
      <c r="AD238" s="40"/>
      <c r="AE238" s="40"/>
      <c r="AT238" s="19" t="s">
        <v>227</v>
      </c>
      <c r="AU238" s="19" t="s">
        <v>86</v>
      </c>
    </row>
    <row r="239" s="2" customFormat="1">
      <c r="A239" s="40"/>
      <c r="B239" s="41"/>
      <c r="C239" s="42"/>
      <c r="D239" s="234" t="s">
        <v>229</v>
      </c>
      <c r="E239" s="42"/>
      <c r="F239" s="235" t="s">
        <v>1263</v>
      </c>
      <c r="G239" s="42"/>
      <c r="H239" s="42"/>
      <c r="I239" s="231"/>
      <c r="J239" s="42"/>
      <c r="K239" s="42"/>
      <c r="L239" s="46"/>
      <c r="M239" s="232"/>
      <c r="N239" s="233"/>
      <c r="O239" s="86"/>
      <c r="P239" s="86"/>
      <c r="Q239" s="86"/>
      <c r="R239" s="86"/>
      <c r="S239" s="86"/>
      <c r="T239" s="87"/>
      <c r="U239" s="40"/>
      <c r="V239" s="40"/>
      <c r="W239" s="40"/>
      <c r="X239" s="40"/>
      <c r="Y239" s="40"/>
      <c r="Z239" s="40"/>
      <c r="AA239" s="40"/>
      <c r="AB239" s="40"/>
      <c r="AC239" s="40"/>
      <c r="AD239" s="40"/>
      <c r="AE239" s="40"/>
      <c r="AT239" s="19" t="s">
        <v>229</v>
      </c>
      <c r="AU239" s="19" t="s">
        <v>86</v>
      </c>
    </row>
    <row r="240" s="2" customFormat="1">
      <c r="A240" s="40"/>
      <c r="B240" s="41"/>
      <c r="C240" s="42"/>
      <c r="D240" s="229" t="s">
        <v>275</v>
      </c>
      <c r="E240" s="42"/>
      <c r="F240" s="268" t="s">
        <v>1264</v>
      </c>
      <c r="G240" s="42"/>
      <c r="H240" s="42"/>
      <c r="I240" s="231"/>
      <c r="J240" s="42"/>
      <c r="K240" s="42"/>
      <c r="L240" s="46"/>
      <c r="M240" s="232"/>
      <c r="N240" s="233"/>
      <c r="O240" s="86"/>
      <c r="P240" s="86"/>
      <c r="Q240" s="86"/>
      <c r="R240" s="86"/>
      <c r="S240" s="86"/>
      <c r="T240" s="87"/>
      <c r="U240" s="40"/>
      <c r="V240" s="40"/>
      <c r="W240" s="40"/>
      <c r="X240" s="40"/>
      <c r="Y240" s="40"/>
      <c r="Z240" s="40"/>
      <c r="AA240" s="40"/>
      <c r="AB240" s="40"/>
      <c r="AC240" s="40"/>
      <c r="AD240" s="40"/>
      <c r="AE240" s="40"/>
      <c r="AT240" s="19" t="s">
        <v>275</v>
      </c>
      <c r="AU240" s="19" t="s">
        <v>86</v>
      </c>
    </row>
    <row r="241" s="13" customFormat="1">
      <c r="A241" s="13"/>
      <c r="B241" s="236"/>
      <c r="C241" s="237"/>
      <c r="D241" s="229" t="s">
        <v>231</v>
      </c>
      <c r="E241" s="238" t="s">
        <v>19</v>
      </c>
      <c r="F241" s="239" t="s">
        <v>1265</v>
      </c>
      <c r="G241" s="237"/>
      <c r="H241" s="238" t="s">
        <v>19</v>
      </c>
      <c r="I241" s="240"/>
      <c r="J241" s="237"/>
      <c r="K241" s="237"/>
      <c r="L241" s="241"/>
      <c r="M241" s="242"/>
      <c r="N241" s="243"/>
      <c r="O241" s="243"/>
      <c r="P241" s="243"/>
      <c r="Q241" s="243"/>
      <c r="R241" s="243"/>
      <c r="S241" s="243"/>
      <c r="T241" s="244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45" t="s">
        <v>231</v>
      </c>
      <c r="AU241" s="245" t="s">
        <v>86</v>
      </c>
      <c r="AV241" s="13" t="s">
        <v>84</v>
      </c>
      <c r="AW241" s="13" t="s">
        <v>37</v>
      </c>
      <c r="AX241" s="13" t="s">
        <v>76</v>
      </c>
      <c r="AY241" s="245" t="s">
        <v>219</v>
      </c>
    </row>
    <row r="242" s="14" customFormat="1">
      <c r="A242" s="14"/>
      <c r="B242" s="246"/>
      <c r="C242" s="247"/>
      <c r="D242" s="229" t="s">
        <v>231</v>
      </c>
      <c r="E242" s="248" t="s">
        <v>19</v>
      </c>
      <c r="F242" s="249" t="s">
        <v>1266</v>
      </c>
      <c r="G242" s="247"/>
      <c r="H242" s="250">
        <v>204</v>
      </c>
      <c r="I242" s="251"/>
      <c r="J242" s="247"/>
      <c r="K242" s="247"/>
      <c r="L242" s="252"/>
      <c r="M242" s="253"/>
      <c r="N242" s="254"/>
      <c r="O242" s="254"/>
      <c r="P242" s="254"/>
      <c r="Q242" s="254"/>
      <c r="R242" s="254"/>
      <c r="S242" s="254"/>
      <c r="T242" s="255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56" t="s">
        <v>231</v>
      </c>
      <c r="AU242" s="256" t="s">
        <v>86</v>
      </c>
      <c r="AV242" s="14" t="s">
        <v>86</v>
      </c>
      <c r="AW242" s="14" t="s">
        <v>37</v>
      </c>
      <c r="AX242" s="14" t="s">
        <v>84</v>
      </c>
      <c r="AY242" s="256" t="s">
        <v>219</v>
      </c>
    </row>
    <row r="243" s="12" customFormat="1" ht="22.8" customHeight="1">
      <c r="A243" s="12"/>
      <c r="B243" s="200"/>
      <c r="C243" s="201"/>
      <c r="D243" s="202" t="s">
        <v>75</v>
      </c>
      <c r="E243" s="214" t="s">
        <v>309</v>
      </c>
      <c r="F243" s="214" t="s">
        <v>384</v>
      </c>
      <c r="G243" s="201"/>
      <c r="H243" s="201"/>
      <c r="I243" s="204"/>
      <c r="J243" s="215">
        <f>BK243</f>
        <v>0</v>
      </c>
      <c r="K243" s="201"/>
      <c r="L243" s="206"/>
      <c r="M243" s="207"/>
      <c r="N243" s="208"/>
      <c r="O243" s="208"/>
      <c r="P243" s="209">
        <f>SUM(P244:P334)</f>
        <v>0</v>
      </c>
      <c r="Q243" s="208"/>
      <c r="R243" s="209">
        <f>SUM(R244:R334)</f>
        <v>1.0219367989149999</v>
      </c>
      <c r="S243" s="208"/>
      <c r="T243" s="210">
        <f>SUM(T244:T334)</f>
        <v>0</v>
      </c>
      <c r="U243" s="12"/>
      <c r="V243" s="12"/>
      <c r="W243" s="12"/>
      <c r="X243" s="12"/>
      <c r="Y243" s="12"/>
      <c r="Z243" s="12"/>
      <c r="AA243" s="12"/>
      <c r="AB243" s="12"/>
      <c r="AC243" s="12"/>
      <c r="AD243" s="12"/>
      <c r="AE243" s="12"/>
      <c r="AR243" s="211" t="s">
        <v>84</v>
      </c>
      <c r="AT243" s="212" t="s">
        <v>75</v>
      </c>
      <c r="AU243" s="212" t="s">
        <v>84</v>
      </c>
      <c r="AY243" s="211" t="s">
        <v>219</v>
      </c>
      <c r="BK243" s="213">
        <f>SUM(BK244:BK334)</f>
        <v>0</v>
      </c>
    </row>
    <row r="244" s="2" customFormat="1" ht="16.5" customHeight="1">
      <c r="A244" s="40"/>
      <c r="B244" s="41"/>
      <c r="C244" s="216" t="s">
        <v>451</v>
      </c>
      <c r="D244" s="216" t="s">
        <v>221</v>
      </c>
      <c r="E244" s="217" t="s">
        <v>1267</v>
      </c>
      <c r="F244" s="218" t="s">
        <v>1268</v>
      </c>
      <c r="G244" s="219" t="s">
        <v>158</v>
      </c>
      <c r="H244" s="220">
        <v>24.370000000000001</v>
      </c>
      <c r="I244" s="221"/>
      <c r="J244" s="222">
        <f>ROUND(I244*H244,2)</f>
        <v>0</v>
      </c>
      <c r="K244" s="218" t="s">
        <v>224</v>
      </c>
      <c r="L244" s="46"/>
      <c r="M244" s="223" t="s">
        <v>19</v>
      </c>
      <c r="N244" s="224" t="s">
        <v>47</v>
      </c>
      <c r="O244" s="86"/>
      <c r="P244" s="225">
        <f>O244*H244</f>
        <v>0</v>
      </c>
      <c r="Q244" s="225">
        <v>0.00017000000000000001</v>
      </c>
      <c r="R244" s="225">
        <f>Q244*H244</f>
        <v>0.0041429000000000006</v>
      </c>
      <c r="S244" s="225">
        <v>0</v>
      </c>
      <c r="T244" s="226">
        <f>S244*H244</f>
        <v>0</v>
      </c>
      <c r="U244" s="40"/>
      <c r="V244" s="40"/>
      <c r="W244" s="40"/>
      <c r="X244" s="40"/>
      <c r="Y244" s="40"/>
      <c r="Z244" s="40"/>
      <c r="AA244" s="40"/>
      <c r="AB244" s="40"/>
      <c r="AC244" s="40"/>
      <c r="AD244" s="40"/>
      <c r="AE244" s="40"/>
      <c r="AR244" s="227" t="s">
        <v>225</v>
      </c>
      <c r="AT244" s="227" t="s">
        <v>221</v>
      </c>
      <c r="AU244" s="227" t="s">
        <v>86</v>
      </c>
      <c r="AY244" s="19" t="s">
        <v>219</v>
      </c>
      <c r="BE244" s="228">
        <f>IF(N244="základní",J244,0)</f>
        <v>0</v>
      </c>
      <c r="BF244" s="228">
        <f>IF(N244="snížená",J244,0)</f>
        <v>0</v>
      </c>
      <c r="BG244" s="228">
        <f>IF(N244="zákl. přenesená",J244,0)</f>
        <v>0</v>
      </c>
      <c r="BH244" s="228">
        <f>IF(N244="sníž. přenesená",J244,0)</f>
        <v>0</v>
      </c>
      <c r="BI244" s="228">
        <f>IF(N244="nulová",J244,0)</f>
        <v>0</v>
      </c>
      <c r="BJ244" s="19" t="s">
        <v>84</v>
      </c>
      <c r="BK244" s="228">
        <f>ROUND(I244*H244,2)</f>
        <v>0</v>
      </c>
      <c r="BL244" s="19" t="s">
        <v>225</v>
      </c>
      <c r="BM244" s="227" t="s">
        <v>1269</v>
      </c>
    </row>
    <row r="245" s="2" customFormat="1">
      <c r="A245" s="40"/>
      <c r="B245" s="41"/>
      <c r="C245" s="42"/>
      <c r="D245" s="229" t="s">
        <v>227</v>
      </c>
      <c r="E245" s="42"/>
      <c r="F245" s="230" t="s">
        <v>1270</v>
      </c>
      <c r="G245" s="42"/>
      <c r="H245" s="42"/>
      <c r="I245" s="231"/>
      <c r="J245" s="42"/>
      <c r="K245" s="42"/>
      <c r="L245" s="46"/>
      <c r="M245" s="232"/>
      <c r="N245" s="233"/>
      <c r="O245" s="86"/>
      <c r="P245" s="86"/>
      <c r="Q245" s="86"/>
      <c r="R245" s="86"/>
      <c r="S245" s="86"/>
      <c r="T245" s="87"/>
      <c r="U245" s="40"/>
      <c r="V245" s="40"/>
      <c r="W245" s="40"/>
      <c r="X245" s="40"/>
      <c r="Y245" s="40"/>
      <c r="Z245" s="40"/>
      <c r="AA245" s="40"/>
      <c r="AB245" s="40"/>
      <c r="AC245" s="40"/>
      <c r="AD245" s="40"/>
      <c r="AE245" s="40"/>
      <c r="AT245" s="19" t="s">
        <v>227</v>
      </c>
      <c r="AU245" s="19" t="s">
        <v>86</v>
      </c>
    </row>
    <row r="246" s="2" customFormat="1">
      <c r="A246" s="40"/>
      <c r="B246" s="41"/>
      <c r="C246" s="42"/>
      <c r="D246" s="234" t="s">
        <v>229</v>
      </c>
      <c r="E246" s="42"/>
      <c r="F246" s="235" t="s">
        <v>1271</v>
      </c>
      <c r="G246" s="42"/>
      <c r="H246" s="42"/>
      <c r="I246" s="231"/>
      <c r="J246" s="42"/>
      <c r="K246" s="42"/>
      <c r="L246" s="46"/>
      <c r="M246" s="232"/>
      <c r="N246" s="233"/>
      <c r="O246" s="86"/>
      <c r="P246" s="86"/>
      <c r="Q246" s="86"/>
      <c r="R246" s="86"/>
      <c r="S246" s="86"/>
      <c r="T246" s="87"/>
      <c r="U246" s="40"/>
      <c r="V246" s="40"/>
      <c r="W246" s="40"/>
      <c r="X246" s="40"/>
      <c r="Y246" s="40"/>
      <c r="Z246" s="40"/>
      <c r="AA246" s="40"/>
      <c r="AB246" s="40"/>
      <c r="AC246" s="40"/>
      <c r="AD246" s="40"/>
      <c r="AE246" s="40"/>
      <c r="AT246" s="19" t="s">
        <v>229</v>
      </c>
      <c r="AU246" s="19" t="s">
        <v>86</v>
      </c>
    </row>
    <row r="247" s="13" customFormat="1">
      <c r="A247" s="13"/>
      <c r="B247" s="236"/>
      <c r="C247" s="237"/>
      <c r="D247" s="229" t="s">
        <v>231</v>
      </c>
      <c r="E247" s="238" t="s">
        <v>19</v>
      </c>
      <c r="F247" s="239" t="s">
        <v>1265</v>
      </c>
      <c r="G247" s="237"/>
      <c r="H247" s="238" t="s">
        <v>19</v>
      </c>
      <c r="I247" s="240"/>
      <c r="J247" s="237"/>
      <c r="K247" s="237"/>
      <c r="L247" s="241"/>
      <c r="M247" s="242"/>
      <c r="N247" s="243"/>
      <c r="O247" s="243"/>
      <c r="P247" s="243"/>
      <c r="Q247" s="243"/>
      <c r="R247" s="243"/>
      <c r="S247" s="243"/>
      <c r="T247" s="244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45" t="s">
        <v>231</v>
      </c>
      <c r="AU247" s="245" t="s">
        <v>86</v>
      </c>
      <c r="AV247" s="13" t="s">
        <v>84</v>
      </c>
      <c r="AW247" s="13" t="s">
        <v>37</v>
      </c>
      <c r="AX247" s="13" t="s">
        <v>76</v>
      </c>
      <c r="AY247" s="245" t="s">
        <v>219</v>
      </c>
    </row>
    <row r="248" s="14" customFormat="1">
      <c r="A248" s="14"/>
      <c r="B248" s="246"/>
      <c r="C248" s="247"/>
      <c r="D248" s="229" t="s">
        <v>231</v>
      </c>
      <c r="E248" s="248" t="s">
        <v>19</v>
      </c>
      <c r="F248" s="249" t="s">
        <v>1272</v>
      </c>
      <c r="G248" s="247"/>
      <c r="H248" s="250">
        <v>24.370000000000001</v>
      </c>
      <c r="I248" s="251"/>
      <c r="J248" s="247"/>
      <c r="K248" s="247"/>
      <c r="L248" s="252"/>
      <c r="M248" s="253"/>
      <c r="N248" s="254"/>
      <c r="O248" s="254"/>
      <c r="P248" s="254"/>
      <c r="Q248" s="254"/>
      <c r="R248" s="254"/>
      <c r="S248" s="254"/>
      <c r="T248" s="255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56" t="s">
        <v>231</v>
      </c>
      <c r="AU248" s="256" t="s">
        <v>86</v>
      </c>
      <c r="AV248" s="14" t="s">
        <v>86</v>
      </c>
      <c r="AW248" s="14" t="s">
        <v>37</v>
      </c>
      <c r="AX248" s="14" t="s">
        <v>76</v>
      </c>
      <c r="AY248" s="256" t="s">
        <v>219</v>
      </c>
    </row>
    <row r="249" s="15" customFormat="1">
      <c r="A249" s="15"/>
      <c r="B249" s="257"/>
      <c r="C249" s="258"/>
      <c r="D249" s="229" t="s">
        <v>231</v>
      </c>
      <c r="E249" s="259" t="s">
        <v>1067</v>
      </c>
      <c r="F249" s="260" t="s">
        <v>236</v>
      </c>
      <c r="G249" s="258"/>
      <c r="H249" s="261">
        <v>24.370000000000001</v>
      </c>
      <c r="I249" s="262"/>
      <c r="J249" s="258"/>
      <c r="K249" s="258"/>
      <c r="L249" s="263"/>
      <c r="M249" s="264"/>
      <c r="N249" s="265"/>
      <c r="O249" s="265"/>
      <c r="P249" s="265"/>
      <c r="Q249" s="265"/>
      <c r="R249" s="265"/>
      <c r="S249" s="265"/>
      <c r="T249" s="266"/>
      <c r="U249" s="15"/>
      <c r="V249" s="15"/>
      <c r="W249" s="15"/>
      <c r="X249" s="15"/>
      <c r="Y249" s="15"/>
      <c r="Z249" s="15"/>
      <c r="AA249" s="15"/>
      <c r="AB249" s="15"/>
      <c r="AC249" s="15"/>
      <c r="AD249" s="15"/>
      <c r="AE249" s="15"/>
      <c r="AT249" s="267" t="s">
        <v>231</v>
      </c>
      <c r="AU249" s="267" t="s">
        <v>86</v>
      </c>
      <c r="AV249" s="15" t="s">
        <v>225</v>
      </c>
      <c r="AW249" s="15" t="s">
        <v>37</v>
      </c>
      <c r="AX249" s="15" t="s">
        <v>84</v>
      </c>
      <c r="AY249" s="267" t="s">
        <v>219</v>
      </c>
    </row>
    <row r="250" s="2" customFormat="1" ht="16.5" customHeight="1">
      <c r="A250" s="40"/>
      <c r="B250" s="41"/>
      <c r="C250" s="216" t="s">
        <v>457</v>
      </c>
      <c r="D250" s="216" t="s">
        <v>221</v>
      </c>
      <c r="E250" s="217" t="s">
        <v>1273</v>
      </c>
      <c r="F250" s="218" t="s">
        <v>1274</v>
      </c>
      <c r="G250" s="219" t="s">
        <v>158</v>
      </c>
      <c r="H250" s="220">
        <v>24.370000000000001</v>
      </c>
      <c r="I250" s="221"/>
      <c r="J250" s="222">
        <f>ROUND(I250*H250,2)</f>
        <v>0</v>
      </c>
      <c r="K250" s="218" t="s">
        <v>224</v>
      </c>
      <c r="L250" s="46"/>
      <c r="M250" s="223" t="s">
        <v>19</v>
      </c>
      <c r="N250" s="224" t="s">
        <v>47</v>
      </c>
      <c r="O250" s="86"/>
      <c r="P250" s="225">
        <f>O250*H250</f>
        <v>0</v>
      </c>
      <c r="Q250" s="225">
        <v>1.0000000000000001E-05</v>
      </c>
      <c r="R250" s="225">
        <f>Q250*H250</f>
        <v>0.00024370000000000004</v>
      </c>
      <c r="S250" s="225">
        <v>0</v>
      </c>
      <c r="T250" s="226">
        <f>S250*H250</f>
        <v>0</v>
      </c>
      <c r="U250" s="40"/>
      <c r="V250" s="40"/>
      <c r="W250" s="40"/>
      <c r="X250" s="40"/>
      <c r="Y250" s="40"/>
      <c r="Z250" s="40"/>
      <c r="AA250" s="40"/>
      <c r="AB250" s="40"/>
      <c r="AC250" s="40"/>
      <c r="AD250" s="40"/>
      <c r="AE250" s="40"/>
      <c r="AR250" s="227" t="s">
        <v>225</v>
      </c>
      <c r="AT250" s="227" t="s">
        <v>221</v>
      </c>
      <c r="AU250" s="227" t="s">
        <v>86</v>
      </c>
      <c r="AY250" s="19" t="s">
        <v>219</v>
      </c>
      <c r="BE250" s="228">
        <f>IF(N250="základní",J250,0)</f>
        <v>0</v>
      </c>
      <c r="BF250" s="228">
        <f>IF(N250="snížená",J250,0)</f>
        <v>0</v>
      </c>
      <c r="BG250" s="228">
        <f>IF(N250="zákl. přenesená",J250,0)</f>
        <v>0</v>
      </c>
      <c r="BH250" s="228">
        <f>IF(N250="sníž. přenesená",J250,0)</f>
        <v>0</v>
      </c>
      <c r="BI250" s="228">
        <f>IF(N250="nulová",J250,0)</f>
        <v>0</v>
      </c>
      <c r="BJ250" s="19" t="s">
        <v>84</v>
      </c>
      <c r="BK250" s="228">
        <f>ROUND(I250*H250,2)</f>
        <v>0</v>
      </c>
      <c r="BL250" s="19" t="s">
        <v>225</v>
      </c>
      <c r="BM250" s="227" t="s">
        <v>1275</v>
      </c>
    </row>
    <row r="251" s="2" customFormat="1">
      <c r="A251" s="40"/>
      <c r="B251" s="41"/>
      <c r="C251" s="42"/>
      <c r="D251" s="229" t="s">
        <v>227</v>
      </c>
      <c r="E251" s="42"/>
      <c r="F251" s="230" t="s">
        <v>1276</v>
      </c>
      <c r="G251" s="42"/>
      <c r="H251" s="42"/>
      <c r="I251" s="231"/>
      <c r="J251" s="42"/>
      <c r="K251" s="42"/>
      <c r="L251" s="46"/>
      <c r="M251" s="232"/>
      <c r="N251" s="233"/>
      <c r="O251" s="86"/>
      <c r="P251" s="86"/>
      <c r="Q251" s="86"/>
      <c r="R251" s="86"/>
      <c r="S251" s="86"/>
      <c r="T251" s="87"/>
      <c r="U251" s="40"/>
      <c r="V251" s="40"/>
      <c r="W251" s="40"/>
      <c r="X251" s="40"/>
      <c r="Y251" s="40"/>
      <c r="Z251" s="40"/>
      <c r="AA251" s="40"/>
      <c r="AB251" s="40"/>
      <c r="AC251" s="40"/>
      <c r="AD251" s="40"/>
      <c r="AE251" s="40"/>
      <c r="AT251" s="19" t="s">
        <v>227</v>
      </c>
      <c r="AU251" s="19" t="s">
        <v>86</v>
      </c>
    </row>
    <row r="252" s="2" customFormat="1">
      <c r="A252" s="40"/>
      <c r="B252" s="41"/>
      <c r="C252" s="42"/>
      <c r="D252" s="234" t="s">
        <v>229</v>
      </c>
      <c r="E252" s="42"/>
      <c r="F252" s="235" t="s">
        <v>1277</v>
      </c>
      <c r="G252" s="42"/>
      <c r="H252" s="42"/>
      <c r="I252" s="231"/>
      <c r="J252" s="42"/>
      <c r="K252" s="42"/>
      <c r="L252" s="46"/>
      <c r="M252" s="232"/>
      <c r="N252" s="233"/>
      <c r="O252" s="86"/>
      <c r="P252" s="86"/>
      <c r="Q252" s="86"/>
      <c r="R252" s="86"/>
      <c r="S252" s="86"/>
      <c r="T252" s="87"/>
      <c r="U252" s="40"/>
      <c r="V252" s="40"/>
      <c r="W252" s="40"/>
      <c r="X252" s="40"/>
      <c r="Y252" s="40"/>
      <c r="Z252" s="40"/>
      <c r="AA252" s="40"/>
      <c r="AB252" s="40"/>
      <c r="AC252" s="40"/>
      <c r="AD252" s="40"/>
      <c r="AE252" s="40"/>
      <c r="AT252" s="19" t="s">
        <v>229</v>
      </c>
      <c r="AU252" s="19" t="s">
        <v>86</v>
      </c>
    </row>
    <row r="253" s="14" customFormat="1">
      <c r="A253" s="14"/>
      <c r="B253" s="246"/>
      <c r="C253" s="247"/>
      <c r="D253" s="229" t="s">
        <v>231</v>
      </c>
      <c r="E253" s="248" t="s">
        <v>19</v>
      </c>
      <c r="F253" s="249" t="s">
        <v>1067</v>
      </c>
      <c r="G253" s="247"/>
      <c r="H253" s="250">
        <v>24.370000000000001</v>
      </c>
      <c r="I253" s="251"/>
      <c r="J253" s="247"/>
      <c r="K253" s="247"/>
      <c r="L253" s="252"/>
      <c r="M253" s="253"/>
      <c r="N253" s="254"/>
      <c r="O253" s="254"/>
      <c r="P253" s="254"/>
      <c r="Q253" s="254"/>
      <c r="R253" s="254"/>
      <c r="S253" s="254"/>
      <c r="T253" s="255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56" t="s">
        <v>231</v>
      </c>
      <c r="AU253" s="256" t="s">
        <v>86</v>
      </c>
      <c r="AV253" s="14" t="s">
        <v>86</v>
      </c>
      <c r="AW253" s="14" t="s">
        <v>37</v>
      </c>
      <c r="AX253" s="14" t="s">
        <v>84</v>
      </c>
      <c r="AY253" s="256" t="s">
        <v>219</v>
      </c>
    </row>
    <row r="254" s="2" customFormat="1" ht="16.5" customHeight="1">
      <c r="A254" s="40"/>
      <c r="B254" s="41"/>
      <c r="C254" s="216" t="s">
        <v>464</v>
      </c>
      <c r="D254" s="216" t="s">
        <v>221</v>
      </c>
      <c r="E254" s="217" t="s">
        <v>1278</v>
      </c>
      <c r="F254" s="218" t="s">
        <v>1279</v>
      </c>
      <c r="G254" s="219" t="s">
        <v>158</v>
      </c>
      <c r="H254" s="220">
        <v>4.4500000000000002</v>
      </c>
      <c r="I254" s="221"/>
      <c r="J254" s="222">
        <f>ROUND(I254*H254,2)</f>
        <v>0</v>
      </c>
      <c r="K254" s="218" t="s">
        <v>19</v>
      </c>
      <c r="L254" s="46"/>
      <c r="M254" s="223" t="s">
        <v>19</v>
      </c>
      <c r="N254" s="224" t="s">
        <v>47</v>
      </c>
      <c r="O254" s="86"/>
      <c r="P254" s="225">
        <f>O254*H254</f>
        <v>0</v>
      </c>
      <c r="Q254" s="225">
        <v>0.096545644700000002</v>
      </c>
      <c r="R254" s="225">
        <f>Q254*H254</f>
        <v>0.42962811891500002</v>
      </c>
      <c r="S254" s="225">
        <v>0</v>
      </c>
      <c r="T254" s="226">
        <f>S254*H254</f>
        <v>0</v>
      </c>
      <c r="U254" s="40"/>
      <c r="V254" s="40"/>
      <c r="W254" s="40"/>
      <c r="X254" s="40"/>
      <c r="Y254" s="40"/>
      <c r="Z254" s="40"/>
      <c r="AA254" s="40"/>
      <c r="AB254" s="40"/>
      <c r="AC254" s="40"/>
      <c r="AD254" s="40"/>
      <c r="AE254" s="40"/>
      <c r="AR254" s="227" t="s">
        <v>225</v>
      </c>
      <c r="AT254" s="227" t="s">
        <v>221</v>
      </c>
      <c r="AU254" s="227" t="s">
        <v>86</v>
      </c>
      <c r="AY254" s="19" t="s">
        <v>219</v>
      </c>
      <c r="BE254" s="228">
        <f>IF(N254="základní",J254,0)</f>
        <v>0</v>
      </c>
      <c r="BF254" s="228">
        <f>IF(N254="snížená",J254,0)</f>
        <v>0</v>
      </c>
      <c r="BG254" s="228">
        <f>IF(N254="zákl. přenesená",J254,0)</f>
        <v>0</v>
      </c>
      <c r="BH254" s="228">
        <f>IF(N254="sníž. přenesená",J254,0)</f>
        <v>0</v>
      </c>
      <c r="BI254" s="228">
        <f>IF(N254="nulová",J254,0)</f>
        <v>0</v>
      </c>
      <c r="BJ254" s="19" t="s">
        <v>84</v>
      </c>
      <c r="BK254" s="228">
        <f>ROUND(I254*H254,2)</f>
        <v>0</v>
      </c>
      <c r="BL254" s="19" t="s">
        <v>225</v>
      </c>
      <c r="BM254" s="227" t="s">
        <v>1280</v>
      </c>
    </row>
    <row r="255" s="2" customFormat="1">
      <c r="A255" s="40"/>
      <c r="B255" s="41"/>
      <c r="C255" s="42"/>
      <c r="D255" s="229" t="s">
        <v>227</v>
      </c>
      <c r="E255" s="42"/>
      <c r="F255" s="230" t="s">
        <v>1281</v>
      </c>
      <c r="G255" s="42"/>
      <c r="H255" s="42"/>
      <c r="I255" s="231"/>
      <c r="J255" s="42"/>
      <c r="K255" s="42"/>
      <c r="L255" s="46"/>
      <c r="M255" s="232"/>
      <c r="N255" s="233"/>
      <c r="O255" s="86"/>
      <c r="P255" s="86"/>
      <c r="Q255" s="86"/>
      <c r="R255" s="86"/>
      <c r="S255" s="86"/>
      <c r="T255" s="87"/>
      <c r="U255" s="40"/>
      <c r="V255" s="40"/>
      <c r="W255" s="40"/>
      <c r="X255" s="40"/>
      <c r="Y255" s="40"/>
      <c r="Z255" s="40"/>
      <c r="AA255" s="40"/>
      <c r="AB255" s="40"/>
      <c r="AC255" s="40"/>
      <c r="AD255" s="40"/>
      <c r="AE255" s="40"/>
      <c r="AT255" s="19" t="s">
        <v>227</v>
      </c>
      <c r="AU255" s="19" t="s">
        <v>86</v>
      </c>
    </row>
    <row r="256" s="13" customFormat="1">
      <c r="A256" s="13"/>
      <c r="B256" s="236"/>
      <c r="C256" s="237"/>
      <c r="D256" s="229" t="s">
        <v>231</v>
      </c>
      <c r="E256" s="238" t="s">
        <v>19</v>
      </c>
      <c r="F256" s="239" t="s">
        <v>1282</v>
      </c>
      <c r="G256" s="237"/>
      <c r="H256" s="238" t="s">
        <v>19</v>
      </c>
      <c r="I256" s="240"/>
      <c r="J256" s="237"/>
      <c r="K256" s="237"/>
      <c r="L256" s="241"/>
      <c r="M256" s="242"/>
      <c r="N256" s="243"/>
      <c r="O256" s="243"/>
      <c r="P256" s="243"/>
      <c r="Q256" s="243"/>
      <c r="R256" s="243"/>
      <c r="S256" s="243"/>
      <c r="T256" s="244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45" t="s">
        <v>231</v>
      </c>
      <c r="AU256" s="245" t="s">
        <v>86</v>
      </c>
      <c r="AV256" s="13" t="s">
        <v>84</v>
      </c>
      <c r="AW256" s="13" t="s">
        <v>37</v>
      </c>
      <c r="AX256" s="13" t="s">
        <v>76</v>
      </c>
      <c r="AY256" s="245" t="s">
        <v>219</v>
      </c>
    </row>
    <row r="257" s="14" customFormat="1">
      <c r="A257" s="14"/>
      <c r="B257" s="246"/>
      <c r="C257" s="247"/>
      <c r="D257" s="229" t="s">
        <v>231</v>
      </c>
      <c r="E257" s="248" t="s">
        <v>19</v>
      </c>
      <c r="F257" s="249" t="s">
        <v>1283</v>
      </c>
      <c r="G257" s="247"/>
      <c r="H257" s="250">
        <v>4.4500000000000002</v>
      </c>
      <c r="I257" s="251"/>
      <c r="J257" s="247"/>
      <c r="K257" s="247"/>
      <c r="L257" s="252"/>
      <c r="M257" s="253"/>
      <c r="N257" s="254"/>
      <c r="O257" s="254"/>
      <c r="P257" s="254"/>
      <c r="Q257" s="254"/>
      <c r="R257" s="254"/>
      <c r="S257" s="254"/>
      <c r="T257" s="255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256" t="s">
        <v>231</v>
      </c>
      <c r="AU257" s="256" t="s">
        <v>86</v>
      </c>
      <c r="AV257" s="14" t="s">
        <v>86</v>
      </c>
      <c r="AW257" s="14" t="s">
        <v>37</v>
      </c>
      <c r="AX257" s="14" t="s">
        <v>84</v>
      </c>
      <c r="AY257" s="256" t="s">
        <v>219</v>
      </c>
    </row>
    <row r="258" s="2" customFormat="1" ht="21.75" customHeight="1">
      <c r="A258" s="40"/>
      <c r="B258" s="41"/>
      <c r="C258" s="216" t="s">
        <v>473</v>
      </c>
      <c r="D258" s="216" t="s">
        <v>221</v>
      </c>
      <c r="E258" s="217" t="s">
        <v>1284</v>
      </c>
      <c r="F258" s="218" t="s">
        <v>1285</v>
      </c>
      <c r="G258" s="219" t="s">
        <v>152</v>
      </c>
      <c r="H258" s="220">
        <v>169.44</v>
      </c>
      <c r="I258" s="221"/>
      <c r="J258" s="222">
        <f>ROUND(I258*H258,2)</f>
        <v>0</v>
      </c>
      <c r="K258" s="218" t="s">
        <v>224</v>
      </c>
      <c r="L258" s="46"/>
      <c r="M258" s="223" t="s">
        <v>19</v>
      </c>
      <c r="N258" s="224" t="s">
        <v>47</v>
      </c>
      <c r="O258" s="86"/>
      <c r="P258" s="225">
        <f>O258*H258</f>
        <v>0</v>
      </c>
      <c r="Q258" s="225">
        <v>0</v>
      </c>
      <c r="R258" s="225">
        <f>Q258*H258</f>
        <v>0</v>
      </c>
      <c r="S258" s="225">
        <v>0</v>
      </c>
      <c r="T258" s="226">
        <f>S258*H258</f>
        <v>0</v>
      </c>
      <c r="U258" s="40"/>
      <c r="V258" s="40"/>
      <c r="W258" s="40"/>
      <c r="X258" s="40"/>
      <c r="Y258" s="40"/>
      <c r="Z258" s="40"/>
      <c r="AA258" s="40"/>
      <c r="AB258" s="40"/>
      <c r="AC258" s="40"/>
      <c r="AD258" s="40"/>
      <c r="AE258" s="40"/>
      <c r="AR258" s="227" t="s">
        <v>225</v>
      </c>
      <c r="AT258" s="227" t="s">
        <v>221</v>
      </c>
      <c r="AU258" s="227" t="s">
        <v>86</v>
      </c>
      <c r="AY258" s="19" t="s">
        <v>219</v>
      </c>
      <c r="BE258" s="228">
        <f>IF(N258="základní",J258,0)</f>
        <v>0</v>
      </c>
      <c r="BF258" s="228">
        <f>IF(N258="snížená",J258,0)</f>
        <v>0</v>
      </c>
      <c r="BG258" s="228">
        <f>IF(N258="zákl. přenesená",J258,0)</f>
        <v>0</v>
      </c>
      <c r="BH258" s="228">
        <f>IF(N258="sníž. přenesená",J258,0)</f>
        <v>0</v>
      </c>
      <c r="BI258" s="228">
        <f>IF(N258="nulová",J258,0)</f>
        <v>0</v>
      </c>
      <c r="BJ258" s="19" t="s">
        <v>84</v>
      </c>
      <c r="BK258" s="228">
        <f>ROUND(I258*H258,2)</f>
        <v>0</v>
      </c>
      <c r="BL258" s="19" t="s">
        <v>225</v>
      </c>
      <c r="BM258" s="227" t="s">
        <v>1286</v>
      </c>
    </row>
    <row r="259" s="2" customFormat="1">
      <c r="A259" s="40"/>
      <c r="B259" s="41"/>
      <c r="C259" s="42"/>
      <c r="D259" s="229" t="s">
        <v>227</v>
      </c>
      <c r="E259" s="42"/>
      <c r="F259" s="230" t="s">
        <v>1287</v>
      </c>
      <c r="G259" s="42"/>
      <c r="H259" s="42"/>
      <c r="I259" s="231"/>
      <c r="J259" s="42"/>
      <c r="K259" s="42"/>
      <c r="L259" s="46"/>
      <c r="M259" s="232"/>
      <c r="N259" s="233"/>
      <c r="O259" s="86"/>
      <c r="P259" s="86"/>
      <c r="Q259" s="86"/>
      <c r="R259" s="86"/>
      <c r="S259" s="86"/>
      <c r="T259" s="87"/>
      <c r="U259" s="40"/>
      <c r="V259" s="40"/>
      <c r="W259" s="40"/>
      <c r="X259" s="40"/>
      <c r="Y259" s="40"/>
      <c r="Z259" s="40"/>
      <c r="AA259" s="40"/>
      <c r="AB259" s="40"/>
      <c r="AC259" s="40"/>
      <c r="AD259" s="40"/>
      <c r="AE259" s="40"/>
      <c r="AT259" s="19" t="s">
        <v>227</v>
      </c>
      <c r="AU259" s="19" t="s">
        <v>86</v>
      </c>
    </row>
    <row r="260" s="2" customFormat="1">
      <c r="A260" s="40"/>
      <c r="B260" s="41"/>
      <c r="C260" s="42"/>
      <c r="D260" s="234" t="s">
        <v>229</v>
      </c>
      <c r="E260" s="42"/>
      <c r="F260" s="235" t="s">
        <v>1288</v>
      </c>
      <c r="G260" s="42"/>
      <c r="H260" s="42"/>
      <c r="I260" s="231"/>
      <c r="J260" s="42"/>
      <c r="K260" s="42"/>
      <c r="L260" s="46"/>
      <c r="M260" s="232"/>
      <c r="N260" s="233"/>
      <c r="O260" s="86"/>
      <c r="P260" s="86"/>
      <c r="Q260" s="86"/>
      <c r="R260" s="86"/>
      <c r="S260" s="86"/>
      <c r="T260" s="87"/>
      <c r="U260" s="40"/>
      <c r="V260" s="40"/>
      <c r="W260" s="40"/>
      <c r="X260" s="40"/>
      <c r="Y260" s="40"/>
      <c r="Z260" s="40"/>
      <c r="AA260" s="40"/>
      <c r="AB260" s="40"/>
      <c r="AC260" s="40"/>
      <c r="AD260" s="40"/>
      <c r="AE260" s="40"/>
      <c r="AT260" s="19" t="s">
        <v>229</v>
      </c>
      <c r="AU260" s="19" t="s">
        <v>86</v>
      </c>
    </row>
    <row r="261" s="13" customFormat="1">
      <c r="A261" s="13"/>
      <c r="B261" s="236"/>
      <c r="C261" s="237"/>
      <c r="D261" s="229" t="s">
        <v>231</v>
      </c>
      <c r="E261" s="238" t="s">
        <v>19</v>
      </c>
      <c r="F261" s="239" t="s">
        <v>1265</v>
      </c>
      <c r="G261" s="237"/>
      <c r="H261" s="238" t="s">
        <v>19</v>
      </c>
      <c r="I261" s="240"/>
      <c r="J261" s="237"/>
      <c r="K261" s="237"/>
      <c r="L261" s="241"/>
      <c r="M261" s="242"/>
      <c r="N261" s="243"/>
      <c r="O261" s="243"/>
      <c r="P261" s="243"/>
      <c r="Q261" s="243"/>
      <c r="R261" s="243"/>
      <c r="S261" s="243"/>
      <c r="T261" s="244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45" t="s">
        <v>231</v>
      </c>
      <c r="AU261" s="245" t="s">
        <v>86</v>
      </c>
      <c r="AV261" s="13" t="s">
        <v>84</v>
      </c>
      <c r="AW261" s="13" t="s">
        <v>37</v>
      </c>
      <c r="AX261" s="13" t="s">
        <v>76</v>
      </c>
      <c r="AY261" s="245" t="s">
        <v>219</v>
      </c>
    </row>
    <row r="262" s="14" customFormat="1">
      <c r="A262" s="14"/>
      <c r="B262" s="246"/>
      <c r="C262" s="247"/>
      <c r="D262" s="229" t="s">
        <v>231</v>
      </c>
      <c r="E262" s="248" t="s">
        <v>19</v>
      </c>
      <c r="F262" s="249" t="s">
        <v>1289</v>
      </c>
      <c r="G262" s="247"/>
      <c r="H262" s="250">
        <v>9.6999999999999993</v>
      </c>
      <c r="I262" s="251"/>
      <c r="J262" s="247"/>
      <c r="K262" s="247"/>
      <c r="L262" s="252"/>
      <c r="M262" s="253"/>
      <c r="N262" s="254"/>
      <c r="O262" s="254"/>
      <c r="P262" s="254"/>
      <c r="Q262" s="254"/>
      <c r="R262" s="254"/>
      <c r="S262" s="254"/>
      <c r="T262" s="255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T262" s="256" t="s">
        <v>231</v>
      </c>
      <c r="AU262" s="256" t="s">
        <v>86</v>
      </c>
      <c r="AV262" s="14" t="s">
        <v>86</v>
      </c>
      <c r="AW262" s="14" t="s">
        <v>37</v>
      </c>
      <c r="AX262" s="14" t="s">
        <v>76</v>
      </c>
      <c r="AY262" s="256" t="s">
        <v>219</v>
      </c>
    </row>
    <row r="263" s="14" customFormat="1">
      <c r="A263" s="14"/>
      <c r="B263" s="246"/>
      <c r="C263" s="247"/>
      <c r="D263" s="229" t="s">
        <v>231</v>
      </c>
      <c r="E263" s="248" t="s">
        <v>19</v>
      </c>
      <c r="F263" s="249" t="s">
        <v>1290</v>
      </c>
      <c r="G263" s="247"/>
      <c r="H263" s="250">
        <v>159.74000000000001</v>
      </c>
      <c r="I263" s="251"/>
      <c r="J263" s="247"/>
      <c r="K263" s="247"/>
      <c r="L263" s="252"/>
      <c r="M263" s="253"/>
      <c r="N263" s="254"/>
      <c r="O263" s="254"/>
      <c r="P263" s="254"/>
      <c r="Q263" s="254"/>
      <c r="R263" s="254"/>
      <c r="S263" s="254"/>
      <c r="T263" s="255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56" t="s">
        <v>231</v>
      </c>
      <c r="AU263" s="256" t="s">
        <v>86</v>
      </c>
      <c r="AV263" s="14" t="s">
        <v>86</v>
      </c>
      <c r="AW263" s="14" t="s">
        <v>37</v>
      </c>
      <c r="AX263" s="14" t="s">
        <v>76</v>
      </c>
      <c r="AY263" s="256" t="s">
        <v>219</v>
      </c>
    </row>
    <row r="264" s="15" customFormat="1">
      <c r="A264" s="15"/>
      <c r="B264" s="257"/>
      <c r="C264" s="258"/>
      <c r="D264" s="229" t="s">
        <v>231</v>
      </c>
      <c r="E264" s="259" t="s">
        <v>1070</v>
      </c>
      <c r="F264" s="260" t="s">
        <v>236</v>
      </c>
      <c r="G264" s="258"/>
      <c r="H264" s="261">
        <v>169.44</v>
      </c>
      <c r="I264" s="262"/>
      <c r="J264" s="258"/>
      <c r="K264" s="258"/>
      <c r="L264" s="263"/>
      <c r="M264" s="264"/>
      <c r="N264" s="265"/>
      <c r="O264" s="265"/>
      <c r="P264" s="265"/>
      <c r="Q264" s="265"/>
      <c r="R264" s="265"/>
      <c r="S264" s="265"/>
      <c r="T264" s="266"/>
      <c r="U264" s="15"/>
      <c r="V264" s="15"/>
      <c r="W264" s="15"/>
      <c r="X264" s="15"/>
      <c r="Y264" s="15"/>
      <c r="Z264" s="15"/>
      <c r="AA264" s="15"/>
      <c r="AB264" s="15"/>
      <c r="AC264" s="15"/>
      <c r="AD264" s="15"/>
      <c r="AE264" s="15"/>
      <c r="AT264" s="267" t="s">
        <v>231</v>
      </c>
      <c r="AU264" s="267" t="s">
        <v>86</v>
      </c>
      <c r="AV264" s="15" t="s">
        <v>225</v>
      </c>
      <c r="AW264" s="15" t="s">
        <v>37</v>
      </c>
      <c r="AX264" s="15" t="s">
        <v>84</v>
      </c>
      <c r="AY264" s="267" t="s">
        <v>219</v>
      </c>
    </row>
    <row r="265" s="2" customFormat="1" ht="21.75" customHeight="1">
      <c r="A265" s="40"/>
      <c r="B265" s="41"/>
      <c r="C265" s="216" t="s">
        <v>481</v>
      </c>
      <c r="D265" s="216" t="s">
        <v>221</v>
      </c>
      <c r="E265" s="217" t="s">
        <v>1291</v>
      </c>
      <c r="F265" s="218" t="s">
        <v>1292</v>
      </c>
      <c r="G265" s="219" t="s">
        <v>152</v>
      </c>
      <c r="H265" s="220">
        <v>5083.1999999999998</v>
      </c>
      <c r="I265" s="221"/>
      <c r="J265" s="222">
        <f>ROUND(I265*H265,2)</f>
        <v>0</v>
      </c>
      <c r="K265" s="218" t="s">
        <v>224</v>
      </c>
      <c r="L265" s="46"/>
      <c r="M265" s="223" t="s">
        <v>19</v>
      </c>
      <c r="N265" s="224" t="s">
        <v>47</v>
      </c>
      <c r="O265" s="86"/>
      <c r="P265" s="225">
        <f>O265*H265</f>
        <v>0</v>
      </c>
      <c r="Q265" s="225">
        <v>0</v>
      </c>
      <c r="R265" s="225">
        <f>Q265*H265</f>
        <v>0</v>
      </c>
      <c r="S265" s="225">
        <v>0</v>
      </c>
      <c r="T265" s="226">
        <f>S265*H265</f>
        <v>0</v>
      </c>
      <c r="U265" s="40"/>
      <c r="V265" s="40"/>
      <c r="W265" s="40"/>
      <c r="X265" s="40"/>
      <c r="Y265" s="40"/>
      <c r="Z265" s="40"/>
      <c r="AA265" s="40"/>
      <c r="AB265" s="40"/>
      <c r="AC265" s="40"/>
      <c r="AD265" s="40"/>
      <c r="AE265" s="40"/>
      <c r="AR265" s="227" t="s">
        <v>225</v>
      </c>
      <c r="AT265" s="227" t="s">
        <v>221</v>
      </c>
      <c r="AU265" s="227" t="s">
        <v>86</v>
      </c>
      <c r="AY265" s="19" t="s">
        <v>219</v>
      </c>
      <c r="BE265" s="228">
        <f>IF(N265="základní",J265,0)</f>
        <v>0</v>
      </c>
      <c r="BF265" s="228">
        <f>IF(N265="snížená",J265,0)</f>
        <v>0</v>
      </c>
      <c r="BG265" s="228">
        <f>IF(N265="zákl. přenesená",J265,0)</f>
        <v>0</v>
      </c>
      <c r="BH265" s="228">
        <f>IF(N265="sníž. přenesená",J265,0)</f>
        <v>0</v>
      </c>
      <c r="BI265" s="228">
        <f>IF(N265="nulová",J265,0)</f>
        <v>0</v>
      </c>
      <c r="BJ265" s="19" t="s">
        <v>84</v>
      </c>
      <c r="BK265" s="228">
        <f>ROUND(I265*H265,2)</f>
        <v>0</v>
      </c>
      <c r="BL265" s="19" t="s">
        <v>225</v>
      </c>
      <c r="BM265" s="227" t="s">
        <v>1293</v>
      </c>
    </row>
    <row r="266" s="2" customFormat="1">
      <c r="A266" s="40"/>
      <c r="B266" s="41"/>
      <c r="C266" s="42"/>
      <c r="D266" s="229" t="s">
        <v>227</v>
      </c>
      <c r="E266" s="42"/>
      <c r="F266" s="230" t="s">
        <v>1294</v>
      </c>
      <c r="G266" s="42"/>
      <c r="H266" s="42"/>
      <c r="I266" s="231"/>
      <c r="J266" s="42"/>
      <c r="K266" s="42"/>
      <c r="L266" s="46"/>
      <c r="M266" s="232"/>
      <c r="N266" s="233"/>
      <c r="O266" s="86"/>
      <c r="P266" s="86"/>
      <c r="Q266" s="86"/>
      <c r="R266" s="86"/>
      <c r="S266" s="86"/>
      <c r="T266" s="87"/>
      <c r="U266" s="40"/>
      <c r="V266" s="40"/>
      <c r="W266" s="40"/>
      <c r="X266" s="40"/>
      <c r="Y266" s="40"/>
      <c r="Z266" s="40"/>
      <c r="AA266" s="40"/>
      <c r="AB266" s="40"/>
      <c r="AC266" s="40"/>
      <c r="AD266" s="40"/>
      <c r="AE266" s="40"/>
      <c r="AT266" s="19" t="s">
        <v>227</v>
      </c>
      <c r="AU266" s="19" t="s">
        <v>86</v>
      </c>
    </row>
    <row r="267" s="2" customFormat="1">
      <c r="A267" s="40"/>
      <c r="B267" s="41"/>
      <c r="C267" s="42"/>
      <c r="D267" s="234" t="s">
        <v>229</v>
      </c>
      <c r="E267" s="42"/>
      <c r="F267" s="235" t="s">
        <v>1295</v>
      </c>
      <c r="G267" s="42"/>
      <c r="H267" s="42"/>
      <c r="I267" s="231"/>
      <c r="J267" s="42"/>
      <c r="K267" s="42"/>
      <c r="L267" s="46"/>
      <c r="M267" s="232"/>
      <c r="N267" s="233"/>
      <c r="O267" s="86"/>
      <c r="P267" s="86"/>
      <c r="Q267" s="86"/>
      <c r="R267" s="86"/>
      <c r="S267" s="86"/>
      <c r="T267" s="87"/>
      <c r="U267" s="40"/>
      <c r="V267" s="40"/>
      <c r="W267" s="40"/>
      <c r="X267" s="40"/>
      <c r="Y267" s="40"/>
      <c r="Z267" s="40"/>
      <c r="AA267" s="40"/>
      <c r="AB267" s="40"/>
      <c r="AC267" s="40"/>
      <c r="AD267" s="40"/>
      <c r="AE267" s="40"/>
      <c r="AT267" s="19" t="s">
        <v>229</v>
      </c>
      <c r="AU267" s="19" t="s">
        <v>86</v>
      </c>
    </row>
    <row r="268" s="14" customFormat="1">
      <c r="A268" s="14"/>
      <c r="B268" s="246"/>
      <c r="C268" s="247"/>
      <c r="D268" s="229" t="s">
        <v>231</v>
      </c>
      <c r="E268" s="248" t="s">
        <v>19</v>
      </c>
      <c r="F268" s="249" t="s">
        <v>1296</v>
      </c>
      <c r="G268" s="247"/>
      <c r="H268" s="250">
        <v>5083.1999999999998</v>
      </c>
      <c r="I268" s="251"/>
      <c r="J268" s="247"/>
      <c r="K268" s="247"/>
      <c r="L268" s="252"/>
      <c r="M268" s="253"/>
      <c r="N268" s="254"/>
      <c r="O268" s="254"/>
      <c r="P268" s="254"/>
      <c r="Q268" s="254"/>
      <c r="R268" s="254"/>
      <c r="S268" s="254"/>
      <c r="T268" s="255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256" t="s">
        <v>231</v>
      </c>
      <c r="AU268" s="256" t="s">
        <v>86</v>
      </c>
      <c r="AV268" s="14" t="s">
        <v>86</v>
      </c>
      <c r="AW268" s="14" t="s">
        <v>37</v>
      </c>
      <c r="AX268" s="14" t="s">
        <v>84</v>
      </c>
      <c r="AY268" s="256" t="s">
        <v>219</v>
      </c>
    </row>
    <row r="269" s="2" customFormat="1" ht="24.15" customHeight="1">
      <c r="A269" s="40"/>
      <c r="B269" s="41"/>
      <c r="C269" s="216" t="s">
        <v>487</v>
      </c>
      <c r="D269" s="216" t="s">
        <v>221</v>
      </c>
      <c r="E269" s="217" t="s">
        <v>1297</v>
      </c>
      <c r="F269" s="218" t="s">
        <v>1298</v>
      </c>
      <c r="G269" s="219" t="s">
        <v>152</v>
      </c>
      <c r="H269" s="220">
        <v>169.44</v>
      </c>
      <c r="I269" s="221"/>
      <c r="J269" s="222">
        <f>ROUND(I269*H269,2)</f>
        <v>0</v>
      </c>
      <c r="K269" s="218" t="s">
        <v>224</v>
      </c>
      <c r="L269" s="46"/>
      <c r="M269" s="223" t="s">
        <v>19</v>
      </c>
      <c r="N269" s="224" t="s">
        <v>47</v>
      </c>
      <c r="O269" s="86"/>
      <c r="P269" s="225">
        <f>O269*H269</f>
        <v>0</v>
      </c>
      <c r="Q269" s="225">
        <v>0</v>
      </c>
      <c r="R269" s="225">
        <f>Q269*H269</f>
        <v>0</v>
      </c>
      <c r="S269" s="225">
        <v>0</v>
      </c>
      <c r="T269" s="226">
        <f>S269*H269</f>
        <v>0</v>
      </c>
      <c r="U269" s="40"/>
      <c r="V269" s="40"/>
      <c r="W269" s="40"/>
      <c r="X269" s="40"/>
      <c r="Y269" s="40"/>
      <c r="Z269" s="40"/>
      <c r="AA269" s="40"/>
      <c r="AB269" s="40"/>
      <c r="AC269" s="40"/>
      <c r="AD269" s="40"/>
      <c r="AE269" s="40"/>
      <c r="AR269" s="227" t="s">
        <v>225</v>
      </c>
      <c r="AT269" s="227" t="s">
        <v>221</v>
      </c>
      <c r="AU269" s="227" t="s">
        <v>86</v>
      </c>
      <c r="AY269" s="19" t="s">
        <v>219</v>
      </c>
      <c r="BE269" s="228">
        <f>IF(N269="základní",J269,0)</f>
        <v>0</v>
      </c>
      <c r="BF269" s="228">
        <f>IF(N269="snížená",J269,0)</f>
        <v>0</v>
      </c>
      <c r="BG269" s="228">
        <f>IF(N269="zákl. přenesená",J269,0)</f>
        <v>0</v>
      </c>
      <c r="BH269" s="228">
        <f>IF(N269="sníž. přenesená",J269,0)</f>
        <v>0</v>
      </c>
      <c r="BI269" s="228">
        <f>IF(N269="nulová",J269,0)</f>
        <v>0</v>
      </c>
      <c r="BJ269" s="19" t="s">
        <v>84</v>
      </c>
      <c r="BK269" s="228">
        <f>ROUND(I269*H269,2)</f>
        <v>0</v>
      </c>
      <c r="BL269" s="19" t="s">
        <v>225</v>
      </c>
      <c r="BM269" s="227" t="s">
        <v>1299</v>
      </c>
    </row>
    <row r="270" s="2" customFormat="1">
      <c r="A270" s="40"/>
      <c r="B270" s="41"/>
      <c r="C270" s="42"/>
      <c r="D270" s="229" t="s">
        <v>227</v>
      </c>
      <c r="E270" s="42"/>
      <c r="F270" s="230" t="s">
        <v>1300</v>
      </c>
      <c r="G270" s="42"/>
      <c r="H270" s="42"/>
      <c r="I270" s="231"/>
      <c r="J270" s="42"/>
      <c r="K270" s="42"/>
      <c r="L270" s="46"/>
      <c r="M270" s="232"/>
      <c r="N270" s="233"/>
      <c r="O270" s="86"/>
      <c r="P270" s="86"/>
      <c r="Q270" s="86"/>
      <c r="R270" s="86"/>
      <c r="S270" s="86"/>
      <c r="T270" s="87"/>
      <c r="U270" s="40"/>
      <c r="V270" s="40"/>
      <c r="W270" s="40"/>
      <c r="X270" s="40"/>
      <c r="Y270" s="40"/>
      <c r="Z270" s="40"/>
      <c r="AA270" s="40"/>
      <c r="AB270" s="40"/>
      <c r="AC270" s="40"/>
      <c r="AD270" s="40"/>
      <c r="AE270" s="40"/>
      <c r="AT270" s="19" t="s">
        <v>227</v>
      </c>
      <c r="AU270" s="19" t="s">
        <v>86</v>
      </c>
    </row>
    <row r="271" s="2" customFormat="1">
      <c r="A271" s="40"/>
      <c r="B271" s="41"/>
      <c r="C271" s="42"/>
      <c r="D271" s="234" t="s">
        <v>229</v>
      </c>
      <c r="E271" s="42"/>
      <c r="F271" s="235" t="s">
        <v>1301</v>
      </c>
      <c r="G271" s="42"/>
      <c r="H271" s="42"/>
      <c r="I271" s="231"/>
      <c r="J271" s="42"/>
      <c r="K271" s="42"/>
      <c r="L271" s="46"/>
      <c r="M271" s="232"/>
      <c r="N271" s="233"/>
      <c r="O271" s="86"/>
      <c r="P271" s="86"/>
      <c r="Q271" s="86"/>
      <c r="R271" s="86"/>
      <c r="S271" s="86"/>
      <c r="T271" s="87"/>
      <c r="U271" s="40"/>
      <c r="V271" s="40"/>
      <c r="W271" s="40"/>
      <c r="X271" s="40"/>
      <c r="Y271" s="40"/>
      <c r="Z271" s="40"/>
      <c r="AA271" s="40"/>
      <c r="AB271" s="40"/>
      <c r="AC271" s="40"/>
      <c r="AD271" s="40"/>
      <c r="AE271" s="40"/>
      <c r="AT271" s="19" t="s">
        <v>229</v>
      </c>
      <c r="AU271" s="19" t="s">
        <v>86</v>
      </c>
    </row>
    <row r="272" s="14" customFormat="1">
      <c r="A272" s="14"/>
      <c r="B272" s="246"/>
      <c r="C272" s="247"/>
      <c r="D272" s="229" t="s">
        <v>231</v>
      </c>
      <c r="E272" s="248" t="s">
        <v>19</v>
      </c>
      <c r="F272" s="249" t="s">
        <v>1070</v>
      </c>
      <c r="G272" s="247"/>
      <c r="H272" s="250">
        <v>169.44</v>
      </c>
      <c r="I272" s="251"/>
      <c r="J272" s="247"/>
      <c r="K272" s="247"/>
      <c r="L272" s="252"/>
      <c r="M272" s="253"/>
      <c r="N272" s="254"/>
      <c r="O272" s="254"/>
      <c r="P272" s="254"/>
      <c r="Q272" s="254"/>
      <c r="R272" s="254"/>
      <c r="S272" s="254"/>
      <c r="T272" s="255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256" t="s">
        <v>231</v>
      </c>
      <c r="AU272" s="256" t="s">
        <v>86</v>
      </c>
      <c r="AV272" s="14" t="s">
        <v>86</v>
      </c>
      <c r="AW272" s="14" t="s">
        <v>37</v>
      </c>
      <c r="AX272" s="14" t="s">
        <v>84</v>
      </c>
      <c r="AY272" s="256" t="s">
        <v>219</v>
      </c>
    </row>
    <row r="273" s="2" customFormat="1" ht="21.75" customHeight="1">
      <c r="A273" s="40"/>
      <c r="B273" s="41"/>
      <c r="C273" s="216" t="s">
        <v>493</v>
      </c>
      <c r="D273" s="216" t="s">
        <v>221</v>
      </c>
      <c r="E273" s="217" t="s">
        <v>1302</v>
      </c>
      <c r="F273" s="218" t="s">
        <v>1303</v>
      </c>
      <c r="G273" s="219" t="s">
        <v>148</v>
      </c>
      <c r="H273" s="220">
        <v>74.25</v>
      </c>
      <c r="I273" s="221"/>
      <c r="J273" s="222">
        <f>ROUND(I273*H273,2)</f>
        <v>0</v>
      </c>
      <c r="K273" s="218" t="s">
        <v>19</v>
      </c>
      <c r="L273" s="46"/>
      <c r="M273" s="223" t="s">
        <v>19</v>
      </c>
      <c r="N273" s="224" t="s">
        <v>47</v>
      </c>
      <c r="O273" s="86"/>
      <c r="P273" s="225">
        <f>O273*H273</f>
        <v>0</v>
      </c>
      <c r="Q273" s="225">
        <v>0</v>
      </c>
      <c r="R273" s="225">
        <f>Q273*H273</f>
        <v>0</v>
      </c>
      <c r="S273" s="225">
        <v>0</v>
      </c>
      <c r="T273" s="226">
        <f>S273*H273</f>
        <v>0</v>
      </c>
      <c r="U273" s="40"/>
      <c r="V273" s="40"/>
      <c r="W273" s="40"/>
      <c r="X273" s="40"/>
      <c r="Y273" s="40"/>
      <c r="Z273" s="40"/>
      <c r="AA273" s="40"/>
      <c r="AB273" s="40"/>
      <c r="AC273" s="40"/>
      <c r="AD273" s="40"/>
      <c r="AE273" s="40"/>
      <c r="AR273" s="227" t="s">
        <v>225</v>
      </c>
      <c r="AT273" s="227" t="s">
        <v>221</v>
      </c>
      <c r="AU273" s="227" t="s">
        <v>86</v>
      </c>
      <c r="AY273" s="19" t="s">
        <v>219</v>
      </c>
      <c r="BE273" s="228">
        <f>IF(N273="základní",J273,0)</f>
        <v>0</v>
      </c>
      <c r="BF273" s="228">
        <f>IF(N273="snížená",J273,0)</f>
        <v>0</v>
      </c>
      <c r="BG273" s="228">
        <f>IF(N273="zákl. přenesená",J273,0)</f>
        <v>0</v>
      </c>
      <c r="BH273" s="228">
        <f>IF(N273="sníž. přenesená",J273,0)</f>
        <v>0</v>
      </c>
      <c r="BI273" s="228">
        <f>IF(N273="nulová",J273,0)</f>
        <v>0</v>
      </c>
      <c r="BJ273" s="19" t="s">
        <v>84</v>
      </c>
      <c r="BK273" s="228">
        <f>ROUND(I273*H273,2)</f>
        <v>0</v>
      </c>
      <c r="BL273" s="19" t="s">
        <v>225</v>
      </c>
      <c r="BM273" s="227" t="s">
        <v>1304</v>
      </c>
    </row>
    <row r="274" s="2" customFormat="1">
      <c r="A274" s="40"/>
      <c r="B274" s="41"/>
      <c r="C274" s="42"/>
      <c r="D274" s="229" t="s">
        <v>227</v>
      </c>
      <c r="E274" s="42"/>
      <c r="F274" s="230" t="s">
        <v>1305</v>
      </c>
      <c r="G274" s="42"/>
      <c r="H274" s="42"/>
      <c r="I274" s="231"/>
      <c r="J274" s="42"/>
      <c r="K274" s="42"/>
      <c r="L274" s="46"/>
      <c r="M274" s="232"/>
      <c r="N274" s="233"/>
      <c r="O274" s="86"/>
      <c r="P274" s="86"/>
      <c r="Q274" s="86"/>
      <c r="R274" s="86"/>
      <c r="S274" s="86"/>
      <c r="T274" s="87"/>
      <c r="U274" s="40"/>
      <c r="V274" s="40"/>
      <c r="W274" s="40"/>
      <c r="X274" s="40"/>
      <c r="Y274" s="40"/>
      <c r="Z274" s="40"/>
      <c r="AA274" s="40"/>
      <c r="AB274" s="40"/>
      <c r="AC274" s="40"/>
      <c r="AD274" s="40"/>
      <c r="AE274" s="40"/>
      <c r="AT274" s="19" t="s">
        <v>227</v>
      </c>
      <c r="AU274" s="19" t="s">
        <v>86</v>
      </c>
    </row>
    <row r="275" s="13" customFormat="1">
      <c r="A275" s="13"/>
      <c r="B275" s="236"/>
      <c r="C275" s="237"/>
      <c r="D275" s="229" t="s">
        <v>231</v>
      </c>
      <c r="E275" s="238" t="s">
        <v>19</v>
      </c>
      <c r="F275" s="239" t="s">
        <v>1306</v>
      </c>
      <c r="G275" s="237"/>
      <c r="H275" s="238" t="s">
        <v>19</v>
      </c>
      <c r="I275" s="240"/>
      <c r="J275" s="237"/>
      <c r="K275" s="237"/>
      <c r="L275" s="241"/>
      <c r="M275" s="242"/>
      <c r="N275" s="243"/>
      <c r="O275" s="243"/>
      <c r="P275" s="243"/>
      <c r="Q275" s="243"/>
      <c r="R275" s="243"/>
      <c r="S275" s="243"/>
      <c r="T275" s="244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45" t="s">
        <v>231</v>
      </c>
      <c r="AU275" s="245" t="s">
        <v>86</v>
      </c>
      <c r="AV275" s="13" t="s">
        <v>84</v>
      </c>
      <c r="AW275" s="13" t="s">
        <v>37</v>
      </c>
      <c r="AX275" s="13" t="s">
        <v>76</v>
      </c>
      <c r="AY275" s="245" t="s">
        <v>219</v>
      </c>
    </row>
    <row r="276" s="14" customFormat="1">
      <c r="A276" s="14"/>
      <c r="B276" s="246"/>
      <c r="C276" s="247"/>
      <c r="D276" s="229" t="s">
        <v>231</v>
      </c>
      <c r="E276" s="248" t="s">
        <v>19</v>
      </c>
      <c r="F276" s="249" t="s">
        <v>1092</v>
      </c>
      <c r="G276" s="247"/>
      <c r="H276" s="250">
        <v>74.25</v>
      </c>
      <c r="I276" s="251"/>
      <c r="J276" s="247"/>
      <c r="K276" s="247"/>
      <c r="L276" s="252"/>
      <c r="M276" s="253"/>
      <c r="N276" s="254"/>
      <c r="O276" s="254"/>
      <c r="P276" s="254"/>
      <c r="Q276" s="254"/>
      <c r="R276" s="254"/>
      <c r="S276" s="254"/>
      <c r="T276" s="255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T276" s="256" t="s">
        <v>231</v>
      </c>
      <c r="AU276" s="256" t="s">
        <v>86</v>
      </c>
      <c r="AV276" s="14" t="s">
        <v>86</v>
      </c>
      <c r="AW276" s="14" t="s">
        <v>37</v>
      </c>
      <c r="AX276" s="14" t="s">
        <v>76</v>
      </c>
      <c r="AY276" s="256" t="s">
        <v>219</v>
      </c>
    </row>
    <row r="277" s="15" customFormat="1">
      <c r="A277" s="15"/>
      <c r="B277" s="257"/>
      <c r="C277" s="258"/>
      <c r="D277" s="229" t="s">
        <v>231</v>
      </c>
      <c r="E277" s="259" t="s">
        <v>1091</v>
      </c>
      <c r="F277" s="260" t="s">
        <v>236</v>
      </c>
      <c r="G277" s="258"/>
      <c r="H277" s="261">
        <v>74.25</v>
      </c>
      <c r="I277" s="262"/>
      <c r="J277" s="258"/>
      <c r="K277" s="258"/>
      <c r="L277" s="263"/>
      <c r="M277" s="264"/>
      <c r="N277" s="265"/>
      <c r="O277" s="265"/>
      <c r="P277" s="265"/>
      <c r="Q277" s="265"/>
      <c r="R277" s="265"/>
      <c r="S277" s="265"/>
      <c r="T277" s="266"/>
      <c r="U277" s="15"/>
      <c r="V277" s="15"/>
      <c r="W277" s="15"/>
      <c r="X277" s="15"/>
      <c r="Y277" s="15"/>
      <c r="Z277" s="15"/>
      <c r="AA277" s="15"/>
      <c r="AB277" s="15"/>
      <c r="AC277" s="15"/>
      <c r="AD277" s="15"/>
      <c r="AE277" s="15"/>
      <c r="AT277" s="267" t="s">
        <v>231</v>
      </c>
      <c r="AU277" s="267" t="s">
        <v>86</v>
      </c>
      <c r="AV277" s="15" t="s">
        <v>225</v>
      </c>
      <c r="AW277" s="15" t="s">
        <v>37</v>
      </c>
      <c r="AX277" s="15" t="s">
        <v>84</v>
      </c>
      <c r="AY277" s="267" t="s">
        <v>219</v>
      </c>
    </row>
    <row r="278" s="2" customFormat="1" ht="21.75" customHeight="1">
      <c r="A278" s="40"/>
      <c r="B278" s="41"/>
      <c r="C278" s="216" t="s">
        <v>503</v>
      </c>
      <c r="D278" s="216" t="s">
        <v>221</v>
      </c>
      <c r="E278" s="217" t="s">
        <v>1307</v>
      </c>
      <c r="F278" s="218" t="s">
        <v>1308</v>
      </c>
      <c r="G278" s="219" t="s">
        <v>148</v>
      </c>
      <c r="H278" s="220">
        <v>2227.5</v>
      </c>
      <c r="I278" s="221"/>
      <c r="J278" s="222">
        <f>ROUND(I278*H278,2)</f>
        <v>0</v>
      </c>
      <c r="K278" s="218" t="s">
        <v>19</v>
      </c>
      <c r="L278" s="46"/>
      <c r="M278" s="223" t="s">
        <v>19</v>
      </c>
      <c r="N278" s="224" t="s">
        <v>47</v>
      </c>
      <c r="O278" s="86"/>
      <c r="P278" s="225">
        <f>O278*H278</f>
        <v>0</v>
      </c>
      <c r="Q278" s="225">
        <v>0</v>
      </c>
      <c r="R278" s="225">
        <f>Q278*H278</f>
        <v>0</v>
      </c>
      <c r="S278" s="225">
        <v>0</v>
      </c>
      <c r="T278" s="226">
        <f>S278*H278</f>
        <v>0</v>
      </c>
      <c r="U278" s="40"/>
      <c r="V278" s="40"/>
      <c r="W278" s="40"/>
      <c r="X278" s="40"/>
      <c r="Y278" s="40"/>
      <c r="Z278" s="40"/>
      <c r="AA278" s="40"/>
      <c r="AB278" s="40"/>
      <c r="AC278" s="40"/>
      <c r="AD278" s="40"/>
      <c r="AE278" s="40"/>
      <c r="AR278" s="227" t="s">
        <v>225</v>
      </c>
      <c r="AT278" s="227" t="s">
        <v>221</v>
      </c>
      <c r="AU278" s="227" t="s">
        <v>86</v>
      </c>
      <c r="AY278" s="19" t="s">
        <v>219</v>
      </c>
      <c r="BE278" s="228">
        <f>IF(N278="základní",J278,0)</f>
        <v>0</v>
      </c>
      <c r="BF278" s="228">
        <f>IF(N278="snížená",J278,0)</f>
        <v>0</v>
      </c>
      <c r="BG278" s="228">
        <f>IF(N278="zákl. přenesená",J278,0)</f>
        <v>0</v>
      </c>
      <c r="BH278" s="228">
        <f>IF(N278="sníž. přenesená",J278,0)</f>
        <v>0</v>
      </c>
      <c r="BI278" s="228">
        <f>IF(N278="nulová",J278,0)</f>
        <v>0</v>
      </c>
      <c r="BJ278" s="19" t="s">
        <v>84</v>
      </c>
      <c r="BK278" s="228">
        <f>ROUND(I278*H278,2)</f>
        <v>0</v>
      </c>
      <c r="BL278" s="19" t="s">
        <v>225</v>
      </c>
      <c r="BM278" s="227" t="s">
        <v>1309</v>
      </c>
    </row>
    <row r="279" s="2" customFormat="1">
      <c r="A279" s="40"/>
      <c r="B279" s="41"/>
      <c r="C279" s="42"/>
      <c r="D279" s="229" t="s">
        <v>227</v>
      </c>
      <c r="E279" s="42"/>
      <c r="F279" s="230" t="s">
        <v>1310</v>
      </c>
      <c r="G279" s="42"/>
      <c r="H279" s="42"/>
      <c r="I279" s="231"/>
      <c r="J279" s="42"/>
      <c r="K279" s="42"/>
      <c r="L279" s="46"/>
      <c r="M279" s="232"/>
      <c r="N279" s="233"/>
      <c r="O279" s="86"/>
      <c r="P279" s="86"/>
      <c r="Q279" s="86"/>
      <c r="R279" s="86"/>
      <c r="S279" s="86"/>
      <c r="T279" s="87"/>
      <c r="U279" s="40"/>
      <c r="V279" s="40"/>
      <c r="W279" s="40"/>
      <c r="X279" s="40"/>
      <c r="Y279" s="40"/>
      <c r="Z279" s="40"/>
      <c r="AA279" s="40"/>
      <c r="AB279" s="40"/>
      <c r="AC279" s="40"/>
      <c r="AD279" s="40"/>
      <c r="AE279" s="40"/>
      <c r="AT279" s="19" t="s">
        <v>227</v>
      </c>
      <c r="AU279" s="19" t="s">
        <v>86</v>
      </c>
    </row>
    <row r="280" s="14" customFormat="1">
      <c r="A280" s="14"/>
      <c r="B280" s="246"/>
      <c r="C280" s="247"/>
      <c r="D280" s="229" t="s">
        <v>231</v>
      </c>
      <c r="E280" s="248" t="s">
        <v>19</v>
      </c>
      <c r="F280" s="249" t="s">
        <v>1311</v>
      </c>
      <c r="G280" s="247"/>
      <c r="H280" s="250">
        <v>2227.5</v>
      </c>
      <c r="I280" s="251"/>
      <c r="J280" s="247"/>
      <c r="K280" s="247"/>
      <c r="L280" s="252"/>
      <c r="M280" s="253"/>
      <c r="N280" s="254"/>
      <c r="O280" s="254"/>
      <c r="P280" s="254"/>
      <c r="Q280" s="254"/>
      <c r="R280" s="254"/>
      <c r="S280" s="254"/>
      <c r="T280" s="255"/>
      <c r="U280" s="14"/>
      <c r="V280" s="14"/>
      <c r="W280" s="14"/>
      <c r="X280" s="14"/>
      <c r="Y280" s="14"/>
      <c r="Z280" s="14"/>
      <c r="AA280" s="14"/>
      <c r="AB280" s="14"/>
      <c r="AC280" s="14"/>
      <c r="AD280" s="14"/>
      <c r="AE280" s="14"/>
      <c r="AT280" s="256" t="s">
        <v>231</v>
      </c>
      <c r="AU280" s="256" t="s">
        <v>86</v>
      </c>
      <c r="AV280" s="14" t="s">
        <v>86</v>
      </c>
      <c r="AW280" s="14" t="s">
        <v>37</v>
      </c>
      <c r="AX280" s="14" t="s">
        <v>84</v>
      </c>
      <c r="AY280" s="256" t="s">
        <v>219</v>
      </c>
    </row>
    <row r="281" s="2" customFormat="1" ht="21.75" customHeight="1">
      <c r="A281" s="40"/>
      <c r="B281" s="41"/>
      <c r="C281" s="216" t="s">
        <v>759</v>
      </c>
      <c r="D281" s="216" t="s">
        <v>221</v>
      </c>
      <c r="E281" s="217" t="s">
        <v>1312</v>
      </c>
      <c r="F281" s="218" t="s">
        <v>1313</v>
      </c>
      <c r="G281" s="219" t="s">
        <v>148</v>
      </c>
      <c r="H281" s="220">
        <v>74.25</v>
      </c>
      <c r="I281" s="221"/>
      <c r="J281" s="222">
        <f>ROUND(I281*H281,2)</f>
        <v>0</v>
      </c>
      <c r="K281" s="218" t="s">
        <v>224</v>
      </c>
      <c r="L281" s="46"/>
      <c r="M281" s="223" t="s">
        <v>19</v>
      </c>
      <c r="N281" s="224" t="s">
        <v>47</v>
      </c>
      <c r="O281" s="86"/>
      <c r="P281" s="225">
        <f>O281*H281</f>
        <v>0</v>
      </c>
      <c r="Q281" s="225">
        <v>0</v>
      </c>
      <c r="R281" s="225">
        <f>Q281*H281</f>
        <v>0</v>
      </c>
      <c r="S281" s="225">
        <v>0</v>
      </c>
      <c r="T281" s="226">
        <f>S281*H281</f>
        <v>0</v>
      </c>
      <c r="U281" s="40"/>
      <c r="V281" s="40"/>
      <c r="W281" s="40"/>
      <c r="X281" s="40"/>
      <c r="Y281" s="40"/>
      <c r="Z281" s="40"/>
      <c r="AA281" s="40"/>
      <c r="AB281" s="40"/>
      <c r="AC281" s="40"/>
      <c r="AD281" s="40"/>
      <c r="AE281" s="40"/>
      <c r="AR281" s="227" t="s">
        <v>225</v>
      </c>
      <c r="AT281" s="227" t="s">
        <v>221</v>
      </c>
      <c r="AU281" s="227" t="s">
        <v>86</v>
      </c>
      <c r="AY281" s="19" t="s">
        <v>219</v>
      </c>
      <c r="BE281" s="228">
        <f>IF(N281="základní",J281,0)</f>
        <v>0</v>
      </c>
      <c r="BF281" s="228">
        <f>IF(N281="snížená",J281,0)</f>
        <v>0</v>
      </c>
      <c r="BG281" s="228">
        <f>IF(N281="zákl. přenesená",J281,0)</f>
        <v>0</v>
      </c>
      <c r="BH281" s="228">
        <f>IF(N281="sníž. přenesená",J281,0)</f>
        <v>0</v>
      </c>
      <c r="BI281" s="228">
        <f>IF(N281="nulová",J281,0)</f>
        <v>0</v>
      </c>
      <c r="BJ281" s="19" t="s">
        <v>84</v>
      </c>
      <c r="BK281" s="228">
        <f>ROUND(I281*H281,2)</f>
        <v>0</v>
      </c>
      <c r="BL281" s="19" t="s">
        <v>225</v>
      </c>
      <c r="BM281" s="227" t="s">
        <v>1314</v>
      </c>
    </row>
    <row r="282" s="2" customFormat="1">
      <c r="A282" s="40"/>
      <c r="B282" s="41"/>
      <c r="C282" s="42"/>
      <c r="D282" s="229" t="s">
        <v>227</v>
      </c>
      <c r="E282" s="42"/>
      <c r="F282" s="230" t="s">
        <v>1315</v>
      </c>
      <c r="G282" s="42"/>
      <c r="H282" s="42"/>
      <c r="I282" s="231"/>
      <c r="J282" s="42"/>
      <c r="K282" s="42"/>
      <c r="L282" s="46"/>
      <c r="M282" s="232"/>
      <c r="N282" s="233"/>
      <c r="O282" s="86"/>
      <c r="P282" s="86"/>
      <c r="Q282" s="86"/>
      <c r="R282" s="86"/>
      <c r="S282" s="86"/>
      <c r="T282" s="87"/>
      <c r="U282" s="40"/>
      <c r="V282" s="40"/>
      <c r="W282" s="40"/>
      <c r="X282" s="40"/>
      <c r="Y282" s="40"/>
      <c r="Z282" s="40"/>
      <c r="AA282" s="40"/>
      <c r="AB282" s="40"/>
      <c r="AC282" s="40"/>
      <c r="AD282" s="40"/>
      <c r="AE282" s="40"/>
      <c r="AT282" s="19" t="s">
        <v>227</v>
      </c>
      <c r="AU282" s="19" t="s">
        <v>86</v>
      </c>
    </row>
    <row r="283" s="2" customFormat="1">
      <c r="A283" s="40"/>
      <c r="B283" s="41"/>
      <c r="C283" s="42"/>
      <c r="D283" s="234" t="s">
        <v>229</v>
      </c>
      <c r="E283" s="42"/>
      <c r="F283" s="235" t="s">
        <v>1316</v>
      </c>
      <c r="G283" s="42"/>
      <c r="H283" s="42"/>
      <c r="I283" s="231"/>
      <c r="J283" s="42"/>
      <c r="K283" s="42"/>
      <c r="L283" s="46"/>
      <c r="M283" s="232"/>
      <c r="N283" s="233"/>
      <c r="O283" s="86"/>
      <c r="P283" s="86"/>
      <c r="Q283" s="86"/>
      <c r="R283" s="86"/>
      <c r="S283" s="86"/>
      <c r="T283" s="87"/>
      <c r="U283" s="40"/>
      <c r="V283" s="40"/>
      <c r="W283" s="40"/>
      <c r="X283" s="40"/>
      <c r="Y283" s="40"/>
      <c r="Z283" s="40"/>
      <c r="AA283" s="40"/>
      <c r="AB283" s="40"/>
      <c r="AC283" s="40"/>
      <c r="AD283" s="40"/>
      <c r="AE283" s="40"/>
      <c r="AT283" s="19" t="s">
        <v>229</v>
      </c>
      <c r="AU283" s="19" t="s">
        <v>86</v>
      </c>
    </row>
    <row r="284" s="14" customFormat="1">
      <c r="A284" s="14"/>
      <c r="B284" s="246"/>
      <c r="C284" s="247"/>
      <c r="D284" s="229" t="s">
        <v>231</v>
      </c>
      <c r="E284" s="248" t="s">
        <v>19</v>
      </c>
      <c r="F284" s="249" t="s">
        <v>1091</v>
      </c>
      <c r="G284" s="247"/>
      <c r="H284" s="250">
        <v>74.25</v>
      </c>
      <c r="I284" s="251"/>
      <c r="J284" s="247"/>
      <c r="K284" s="247"/>
      <c r="L284" s="252"/>
      <c r="M284" s="253"/>
      <c r="N284" s="254"/>
      <c r="O284" s="254"/>
      <c r="P284" s="254"/>
      <c r="Q284" s="254"/>
      <c r="R284" s="254"/>
      <c r="S284" s="254"/>
      <c r="T284" s="255"/>
      <c r="U284" s="14"/>
      <c r="V284" s="14"/>
      <c r="W284" s="14"/>
      <c r="X284" s="14"/>
      <c r="Y284" s="14"/>
      <c r="Z284" s="14"/>
      <c r="AA284" s="14"/>
      <c r="AB284" s="14"/>
      <c r="AC284" s="14"/>
      <c r="AD284" s="14"/>
      <c r="AE284" s="14"/>
      <c r="AT284" s="256" t="s">
        <v>231</v>
      </c>
      <c r="AU284" s="256" t="s">
        <v>86</v>
      </c>
      <c r="AV284" s="14" t="s">
        <v>86</v>
      </c>
      <c r="AW284" s="14" t="s">
        <v>37</v>
      </c>
      <c r="AX284" s="14" t="s">
        <v>84</v>
      </c>
      <c r="AY284" s="256" t="s">
        <v>219</v>
      </c>
    </row>
    <row r="285" s="2" customFormat="1" ht="16.5" customHeight="1">
      <c r="A285" s="40"/>
      <c r="B285" s="41"/>
      <c r="C285" s="216" t="s">
        <v>766</v>
      </c>
      <c r="D285" s="216" t="s">
        <v>221</v>
      </c>
      <c r="E285" s="217" t="s">
        <v>1317</v>
      </c>
      <c r="F285" s="218" t="s">
        <v>1318</v>
      </c>
      <c r="G285" s="219" t="s">
        <v>148</v>
      </c>
      <c r="H285" s="220">
        <v>472.68000000000001</v>
      </c>
      <c r="I285" s="221"/>
      <c r="J285" s="222">
        <f>ROUND(I285*H285,2)</f>
        <v>0</v>
      </c>
      <c r="K285" s="218" t="s">
        <v>224</v>
      </c>
      <c r="L285" s="46"/>
      <c r="M285" s="223" t="s">
        <v>19</v>
      </c>
      <c r="N285" s="224" t="s">
        <v>47</v>
      </c>
      <c r="O285" s="86"/>
      <c r="P285" s="225">
        <f>O285*H285</f>
        <v>0</v>
      </c>
      <c r="Q285" s="225">
        <v>0.00088000000000000003</v>
      </c>
      <c r="R285" s="225">
        <f>Q285*H285</f>
        <v>0.41595840000000001</v>
      </c>
      <c r="S285" s="225">
        <v>0</v>
      </c>
      <c r="T285" s="226">
        <f>S285*H285</f>
        <v>0</v>
      </c>
      <c r="U285" s="40"/>
      <c r="V285" s="40"/>
      <c r="W285" s="40"/>
      <c r="X285" s="40"/>
      <c r="Y285" s="40"/>
      <c r="Z285" s="40"/>
      <c r="AA285" s="40"/>
      <c r="AB285" s="40"/>
      <c r="AC285" s="40"/>
      <c r="AD285" s="40"/>
      <c r="AE285" s="40"/>
      <c r="AR285" s="227" t="s">
        <v>225</v>
      </c>
      <c r="AT285" s="227" t="s">
        <v>221</v>
      </c>
      <c r="AU285" s="227" t="s">
        <v>86</v>
      </c>
      <c r="AY285" s="19" t="s">
        <v>219</v>
      </c>
      <c r="BE285" s="228">
        <f>IF(N285="základní",J285,0)</f>
        <v>0</v>
      </c>
      <c r="BF285" s="228">
        <f>IF(N285="snížená",J285,0)</f>
        <v>0</v>
      </c>
      <c r="BG285" s="228">
        <f>IF(N285="zákl. přenesená",J285,0)</f>
        <v>0</v>
      </c>
      <c r="BH285" s="228">
        <f>IF(N285="sníž. přenesená",J285,0)</f>
        <v>0</v>
      </c>
      <c r="BI285" s="228">
        <f>IF(N285="nulová",J285,0)</f>
        <v>0</v>
      </c>
      <c r="BJ285" s="19" t="s">
        <v>84</v>
      </c>
      <c r="BK285" s="228">
        <f>ROUND(I285*H285,2)</f>
        <v>0</v>
      </c>
      <c r="BL285" s="19" t="s">
        <v>225</v>
      </c>
      <c r="BM285" s="227" t="s">
        <v>1319</v>
      </c>
    </row>
    <row r="286" s="2" customFormat="1">
      <c r="A286" s="40"/>
      <c r="B286" s="41"/>
      <c r="C286" s="42"/>
      <c r="D286" s="229" t="s">
        <v>227</v>
      </c>
      <c r="E286" s="42"/>
      <c r="F286" s="230" t="s">
        <v>1320</v>
      </c>
      <c r="G286" s="42"/>
      <c r="H286" s="42"/>
      <c r="I286" s="231"/>
      <c r="J286" s="42"/>
      <c r="K286" s="42"/>
      <c r="L286" s="46"/>
      <c r="M286" s="232"/>
      <c r="N286" s="233"/>
      <c r="O286" s="86"/>
      <c r="P286" s="86"/>
      <c r="Q286" s="86"/>
      <c r="R286" s="86"/>
      <c r="S286" s="86"/>
      <c r="T286" s="87"/>
      <c r="U286" s="40"/>
      <c r="V286" s="40"/>
      <c r="W286" s="40"/>
      <c r="X286" s="40"/>
      <c r="Y286" s="40"/>
      <c r="Z286" s="40"/>
      <c r="AA286" s="40"/>
      <c r="AB286" s="40"/>
      <c r="AC286" s="40"/>
      <c r="AD286" s="40"/>
      <c r="AE286" s="40"/>
      <c r="AT286" s="19" t="s">
        <v>227</v>
      </c>
      <c r="AU286" s="19" t="s">
        <v>86</v>
      </c>
    </row>
    <row r="287" s="2" customFormat="1">
      <c r="A287" s="40"/>
      <c r="B287" s="41"/>
      <c r="C287" s="42"/>
      <c r="D287" s="234" t="s">
        <v>229</v>
      </c>
      <c r="E287" s="42"/>
      <c r="F287" s="235" t="s">
        <v>1321</v>
      </c>
      <c r="G287" s="42"/>
      <c r="H287" s="42"/>
      <c r="I287" s="231"/>
      <c r="J287" s="42"/>
      <c r="K287" s="42"/>
      <c r="L287" s="46"/>
      <c r="M287" s="232"/>
      <c r="N287" s="233"/>
      <c r="O287" s="86"/>
      <c r="P287" s="86"/>
      <c r="Q287" s="86"/>
      <c r="R287" s="86"/>
      <c r="S287" s="86"/>
      <c r="T287" s="87"/>
      <c r="U287" s="40"/>
      <c r="V287" s="40"/>
      <c r="W287" s="40"/>
      <c r="X287" s="40"/>
      <c r="Y287" s="40"/>
      <c r="Z287" s="40"/>
      <c r="AA287" s="40"/>
      <c r="AB287" s="40"/>
      <c r="AC287" s="40"/>
      <c r="AD287" s="40"/>
      <c r="AE287" s="40"/>
      <c r="AT287" s="19" t="s">
        <v>229</v>
      </c>
      <c r="AU287" s="19" t="s">
        <v>86</v>
      </c>
    </row>
    <row r="288" s="13" customFormat="1">
      <c r="A288" s="13"/>
      <c r="B288" s="236"/>
      <c r="C288" s="237"/>
      <c r="D288" s="229" t="s">
        <v>231</v>
      </c>
      <c r="E288" s="238" t="s">
        <v>19</v>
      </c>
      <c r="F288" s="239" t="s">
        <v>1182</v>
      </c>
      <c r="G288" s="237"/>
      <c r="H288" s="238" t="s">
        <v>19</v>
      </c>
      <c r="I288" s="240"/>
      <c r="J288" s="237"/>
      <c r="K288" s="237"/>
      <c r="L288" s="241"/>
      <c r="M288" s="242"/>
      <c r="N288" s="243"/>
      <c r="O288" s="243"/>
      <c r="P288" s="243"/>
      <c r="Q288" s="243"/>
      <c r="R288" s="243"/>
      <c r="S288" s="243"/>
      <c r="T288" s="244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45" t="s">
        <v>231</v>
      </c>
      <c r="AU288" s="245" t="s">
        <v>86</v>
      </c>
      <c r="AV288" s="13" t="s">
        <v>84</v>
      </c>
      <c r="AW288" s="13" t="s">
        <v>37</v>
      </c>
      <c r="AX288" s="13" t="s">
        <v>76</v>
      </c>
      <c r="AY288" s="245" t="s">
        <v>219</v>
      </c>
    </row>
    <row r="289" s="14" customFormat="1">
      <c r="A289" s="14"/>
      <c r="B289" s="246"/>
      <c r="C289" s="247"/>
      <c r="D289" s="229" t="s">
        <v>231</v>
      </c>
      <c r="E289" s="248" t="s">
        <v>19</v>
      </c>
      <c r="F289" s="249" t="s">
        <v>1322</v>
      </c>
      <c r="G289" s="247"/>
      <c r="H289" s="250">
        <v>210.33000000000001</v>
      </c>
      <c r="I289" s="251"/>
      <c r="J289" s="247"/>
      <c r="K289" s="247"/>
      <c r="L289" s="252"/>
      <c r="M289" s="253"/>
      <c r="N289" s="254"/>
      <c r="O289" s="254"/>
      <c r="P289" s="254"/>
      <c r="Q289" s="254"/>
      <c r="R289" s="254"/>
      <c r="S289" s="254"/>
      <c r="T289" s="255"/>
      <c r="U289" s="14"/>
      <c r="V289" s="14"/>
      <c r="W289" s="14"/>
      <c r="X289" s="14"/>
      <c r="Y289" s="14"/>
      <c r="Z289" s="14"/>
      <c r="AA289" s="14"/>
      <c r="AB289" s="14"/>
      <c r="AC289" s="14"/>
      <c r="AD289" s="14"/>
      <c r="AE289" s="14"/>
      <c r="AT289" s="256" t="s">
        <v>231</v>
      </c>
      <c r="AU289" s="256" t="s">
        <v>86</v>
      </c>
      <c r="AV289" s="14" t="s">
        <v>86</v>
      </c>
      <c r="AW289" s="14" t="s">
        <v>37</v>
      </c>
      <c r="AX289" s="14" t="s">
        <v>76</v>
      </c>
      <c r="AY289" s="256" t="s">
        <v>219</v>
      </c>
    </row>
    <row r="290" s="14" customFormat="1">
      <c r="A290" s="14"/>
      <c r="B290" s="246"/>
      <c r="C290" s="247"/>
      <c r="D290" s="229" t="s">
        <v>231</v>
      </c>
      <c r="E290" s="248" t="s">
        <v>19</v>
      </c>
      <c r="F290" s="249" t="s">
        <v>1323</v>
      </c>
      <c r="G290" s="247"/>
      <c r="H290" s="250">
        <v>262.35000000000002</v>
      </c>
      <c r="I290" s="251"/>
      <c r="J290" s="247"/>
      <c r="K290" s="247"/>
      <c r="L290" s="252"/>
      <c r="M290" s="253"/>
      <c r="N290" s="254"/>
      <c r="O290" s="254"/>
      <c r="P290" s="254"/>
      <c r="Q290" s="254"/>
      <c r="R290" s="254"/>
      <c r="S290" s="254"/>
      <c r="T290" s="255"/>
      <c r="U290" s="14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T290" s="256" t="s">
        <v>231</v>
      </c>
      <c r="AU290" s="256" t="s">
        <v>86</v>
      </c>
      <c r="AV290" s="14" t="s">
        <v>86</v>
      </c>
      <c r="AW290" s="14" t="s">
        <v>37</v>
      </c>
      <c r="AX290" s="14" t="s">
        <v>76</v>
      </c>
      <c r="AY290" s="256" t="s">
        <v>219</v>
      </c>
    </row>
    <row r="291" s="15" customFormat="1">
      <c r="A291" s="15"/>
      <c r="B291" s="257"/>
      <c r="C291" s="258"/>
      <c r="D291" s="229" t="s">
        <v>231</v>
      </c>
      <c r="E291" s="259" t="s">
        <v>1088</v>
      </c>
      <c r="F291" s="260" t="s">
        <v>236</v>
      </c>
      <c r="G291" s="258"/>
      <c r="H291" s="261">
        <v>472.68000000000001</v>
      </c>
      <c r="I291" s="262"/>
      <c r="J291" s="258"/>
      <c r="K291" s="258"/>
      <c r="L291" s="263"/>
      <c r="M291" s="264"/>
      <c r="N291" s="265"/>
      <c r="O291" s="265"/>
      <c r="P291" s="265"/>
      <c r="Q291" s="265"/>
      <c r="R291" s="265"/>
      <c r="S291" s="265"/>
      <c r="T291" s="266"/>
      <c r="U291" s="15"/>
      <c r="V291" s="15"/>
      <c r="W291" s="15"/>
      <c r="X291" s="15"/>
      <c r="Y291" s="15"/>
      <c r="Z291" s="15"/>
      <c r="AA291" s="15"/>
      <c r="AB291" s="15"/>
      <c r="AC291" s="15"/>
      <c r="AD291" s="15"/>
      <c r="AE291" s="15"/>
      <c r="AT291" s="267" t="s">
        <v>231</v>
      </c>
      <c r="AU291" s="267" t="s">
        <v>86</v>
      </c>
      <c r="AV291" s="15" t="s">
        <v>225</v>
      </c>
      <c r="AW291" s="15" t="s">
        <v>37</v>
      </c>
      <c r="AX291" s="15" t="s">
        <v>84</v>
      </c>
      <c r="AY291" s="267" t="s">
        <v>219</v>
      </c>
    </row>
    <row r="292" s="2" customFormat="1" ht="16.5" customHeight="1">
      <c r="A292" s="40"/>
      <c r="B292" s="41"/>
      <c r="C292" s="216" t="s">
        <v>774</v>
      </c>
      <c r="D292" s="216" t="s">
        <v>221</v>
      </c>
      <c r="E292" s="217" t="s">
        <v>1324</v>
      </c>
      <c r="F292" s="218" t="s">
        <v>1325</v>
      </c>
      <c r="G292" s="219" t="s">
        <v>148</v>
      </c>
      <c r="H292" s="220">
        <v>472.68000000000001</v>
      </c>
      <c r="I292" s="221"/>
      <c r="J292" s="222">
        <f>ROUND(I292*H292,2)</f>
        <v>0</v>
      </c>
      <c r="K292" s="218" t="s">
        <v>224</v>
      </c>
      <c r="L292" s="46"/>
      <c r="M292" s="223" t="s">
        <v>19</v>
      </c>
      <c r="N292" s="224" t="s">
        <v>47</v>
      </c>
      <c r="O292" s="86"/>
      <c r="P292" s="225">
        <f>O292*H292</f>
        <v>0</v>
      </c>
      <c r="Q292" s="225">
        <v>0</v>
      </c>
      <c r="R292" s="225">
        <f>Q292*H292</f>
        <v>0</v>
      </c>
      <c r="S292" s="225">
        <v>0</v>
      </c>
      <c r="T292" s="226">
        <f>S292*H292</f>
        <v>0</v>
      </c>
      <c r="U292" s="40"/>
      <c r="V292" s="40"/>
      <c r="W292" s="40"/>
      <c r="X292" s="40"/>
      <c r="Y292" s="40"/>
      <c r="Z292" s="40"/>
      <c r="AA292" s="40"/>
      <c r="AB292" s="40"/>
      <c r="AC292" s="40"/>
      <c r="AD292" s="40"/>
      <c r="AE292" s="40"/>
      <c r="AR292" s="227" t="s">
        <v>225</v>
      </c>
      <c r="AT292" s="227" t="s">
        <v>221</v>
      </c>
      <c r="AU292" s="227" t="s">
        <v>86</v>
      </c>
      <c r="AY292" s="19" t="s">
        <v>219</v>
      </c>
      <c r="BE292" s="228">
        <f>IF(N292="základní",J292,0)</f>
        <v>0</v>
      </c>
      <c r="BF292" s="228">
        <f>IF(N292="snížená",J292,0)</f>
        <v>0</v>
      </c>
      <c r="BG292" s="228">
        <f>IF(N292="zákl. přenesená",J292,0)</f>
        <v>0</v>
      </c>
      <c r="BH292" s="228">
        <f>IF(N292="sníž. přenesená",J292,0)</f>
        <v>0</v>
      </c>
      <c r="BI292" s="228">
        <f>IF(N292="nulová",J292,0)</f>
        <v>0</v>
      </c>
      <c r="BJ292" s="19" t="s">
        <v>84</v>
      </c>
      <c r="BK292" s="228">
        <f>ROUND(I292*H292,2)</f>
        <v>0</v>
      </c>
      <c r="BL292" s="19" t="s">
        <v>225</v>
      </c>
      <c r="BM292" s="227" t="s">
        <v>1326</v>
      </c>
    </row>
    <row r="293" s="2" customFormat="1">
      <c r="A293" s="40"/>
      <c r="B293" s="41"/>
      <c r="C293" s="42"/>
      <c r="D293" s="229" t="s">
        <v>227</v>
      </c>
      <c r="E293" s="42"/>
      <c r="F293" s="230" t="s">
        <v>1327</v>
      </c>
      <c r="G293" s="42"/>
      <c r="H293" s="42"/>
      <c r="I293" s="231"/>
      <c r="J293" s="42"/>
      <c r="K293" s="42"/>
      <c r="L293" s="46"/>
      <c r="M293" s="232"/>
      <c r="N293" s="233"/>
      <c r="O293" s="86"/>
      <c r="P293" s="86"/>
      <c r="Q293" s="86"/>
      <c r="R293" s="86"/>
      <c r="S293" s="86"/>
      <c r="T293" s="87"/>
      <c r="U293" s="40"/>
      <c r="V293" s="40"/>
      <c r="W293" s="40"/>
      <c r="X293" s="40"/>
      <c r="Y293" s="40"/>
      <c r="Z293" s="40"/>
      <c r="AA293" s="40"/>
      <c r="AB293" s="40"/>
      <c r="AC293" s="40"/>
      <c r="AD293" s="40"/>
      <c r="AE293" s="40"/>
      <c r="AT293" s="19" t="s">
        <v>227</v>
      </c>
      <c r="AU293" s="19" t="s">
        <v>86</v>
      </c>
    </row>
    <row r="294" s="2" customFormat="1">
      <c r="A294" s="40"/>
      <c r="B294" s="41"/>
      <c r="C294" s="42"/>
      <c r="D294" s="234" t="s">
        <v>229</v>
      </c>
      <c r="E294" s="42"/>
      <c r="F294" s="235" t="s">
        <v>1328</v>
      </c>
      <c r="G294" s="42"/>
      <c r="H294" s="42"/>
      <c r="I294" s="231"/>
      <c r="J294" s="42"/>
      <c r="K294" s="42"/>
      <c r="L294" s="46"/>
      <c r="M294" s="232"/>
      <c r="N294" s="233"/>
      <c r="O294" s="86"/>
      <c r="P294" s="86"/>
      <c r="Q294" s="86"/>
      <c r="R294" s="86"/>
      <c r="S294" s="86"/>
      <c r="T294" s="87"/>
      <c r="U294" s="40"/>
      <c r="V294" s="40"/>
      <c r="W294" s="40"/>
      <c r="X294" s="40"/>
      <c r="Y294" s="40"/>
      <c r="Z294" s="40"/>
      <c r="AA294" s="40"/>
      <c r="AB294" s="40"/>
      <c r="AC294" s="40"/>
      <c r="AD294" s="40"/>
      <c r="AE294" s="40"/>
      <c r="AT294" s="19" t="s">
        <v>229</v>
      </c>
      <c r="AU294" s="19" t="s">
        <v>86</v>
      </c>
    </row>
    <row r="295" s="14" customFormat="1">
      <c r="A295" s="14"/>
      <c r="B295" s="246"/>
      <c r="C295" s="247"/>
      <c r="D295" s="229" t="s">
        <v>231</v>
      </c>
      <c r="E295" s="248" t="s">
        <v>19</v>
      </c>
      <c r="F295" s="249" t="s">
        <v>1088</v>
      </c>
      <c r="G295" s="247"/>
      <c r="H295" s="250">
        <v>472.68000000000001</v>
      </c>
      <c r="I295" s="251"/>
      <c r="J295" s="247"/>
      <c r="K295" s="247"/>
      <c r="L295" s="252"/>
      <c r="M295" s="253"/>
      <c r="N295" s="254"/>
      <c r="O295" s="254"/>
      <c r="P295" s="254"/>
      <c r="Q295" s="254"/>
      <c r="R295" s="254"/>
      <c r="S295" s="254"/>
      <c r="T295" s="255"/>
      <c r="U295" s="14"/>
      <c r="V295" s="14"/>
      <c r="W295" s="14"/>
      <c r="X295" s="14"/>
      <c r="Y295" s="14"/>
      <c r="Z295" s="14"/>
      <c r="AA295" s="14"/>
      <c r="AB295" s="14"/>
      <c r="AC295" s="14"/>
      <c r="AD295" s="14"/>
      <c r="AE295" s="14"/>
      <c r="AT295" s="256" t="s">
        <v>231</v>
      </c>
      <c r="AU295" s="256" t="s">
        <v>86</v>
      </c>
      <c r="AV295" s="14" t="s">
        <v>86</v>
      </c>
      <c r="AW295" s="14" t="s">
        <v>37</v>
      </c>
      <c r="AX295" s="14" t="s">
        <v>84</v>
      </c>
      <c r="AY295" s="256" t="s">
        <v>219</v>
      </c>
    </row>
    <row r="296" s="2" customFormat="1" ht="16.5" customHeight="1">
      <c r="A296" s="40"/>
      <c r="B296" s="41"/>
      <c r="C296" s="216" t="s">
        <v>779</v>
      </c>
      <c r="D296" s="216" t="s">
        <v>221</v>
      </c>
      <c r="E296" s="217" t="s">
        <v>1329</v>
      </c>
      <c r="F296" s="218" t="s">
        <v>1330</v>
      </c>
      <c r="G296" s="219" t="s">
        <v>148</v>
      </c>
      <c r="H296" s="220">
        <v>1418.04</v>
      </c>
      <c r="I296" s="221"/>
      <c r="J296" s="222">
        <f>ROUND(I296*H296,2)</f>
        <v>0</v>
      </c>
      <c r="K296" s="218" t="s">
        <v>224</v>
      </c>
      <c r="L296" s="46"/>
      <c r="M296" s="223" t="s">
        <v>19</v>
      </c>
      <c r="N296" s="224" t="s">
        <v>47</v>
      </c>
      <c r="O296" s="86"/>
      <c r="P296" s="225">
        <f>O296*H296</f>
        <v>0</v>
      </c>
      <c r="Q296" s="225">
        <v>0</v>
      </c>
      <c r="R296" s="225">
        <f>Q296*H296</f>
        <v>0</v>
      </c>
      <c r="S296" s="225">
        <v>0</v>
      </c>
      <c r="T296" s="226">
        <f>S296*H296</f>
        <v>0</v>
      </c>
      <c r="U296" s="40"/>
      <c r="V296" s="40"/>
      <c r="W296" s="40"/>
      <c r="X296" s="40"/>
      <c r="Y296" s="40"/>
      <c r="Z296" s="40"/>
      <c r="AA296" s="40"/>
      <c r="AB296" s="40"/>
      <c r="AC296" s="40"/>
      <c r="AD296" s="40"/>
      <c r="AE296" s="40"/>
      <c r="AR296" s="227" t="s">
        <v>225</v>
      </c>
      <c r="AT296" s="227" t="s">
        <v>221</v>
      </c>
      <c r="AU296" s="227" t="s">
        <v>86</v>
      </c>
      <c r="AY296" s="19" t="s">
        <v>219</v>
      </c>
      <c r="BE296" s="228">
        <f>IF(N296="základní",J296,0)</f>
        <v>0</v>
      </c>
      <c r="BF296" s="228">
        <f>IF(N296="snížená",J296,0)</f>
        <v>0</v>
      </c>
      <c r="BG296" s="228">
        <f>IF(N296="zákl. přenesená",J296,0)</f>
        <v>0</v>
      </c>
      <c r="BH296" s="228">
        <f>IF(N296="sníž. přenesená",J296,0)</f>
        <v>0</v>
      </c>
      <c r="BI296" s="228">
        <f>IF(N296="nulová",J296,0)</f>
        <v>0</v>
      </c>
      <c r="BJ296" s="19" t="s">
        <v>84</v>
      </c>
      <c r="BK296" s="228">
        <f>ROUND(I296*H296,2)</f>
        <v>0</v>
      </c>
      <c r="BL296" s="19" t="s">
        <v>225</v>
      </c>
      <c r="BM296" s="227" t="s">
        <v>1331</v>
      </c>
    </row>
    <row r="297" s="2" customFormat="1">
      <c r="A297" s="40"/>
      <c r="B297" s="41"/>
      <c r="C297" s="42"/>
      <c r="D297" s="229" t="s">
        <v>227</v>
      </c>
      <c r="E297" s="42"/>
      <c r="F297" s="230" t="s">
        <v>1332</v>
      </c>
      <c r="G297" s="42"/>
      <c r="H297" s="42"/>
      <c r="I297" s="231"/>
      <c r="J297" s="42"/>
      <c r="K297" s="42"/>
      <c r="L297" s="46"/>
      <c r="M297" s="232"/>
      <c r="N297" s="233"/>
      <c r="O297" s="86"/>
      <c r="P297" s="86"/>
      <c r="Q297" s="86"/>
      <c r="R297" s="86"/>
      <c r="S297" s="86"/>
      <c r="T297" s="87"/>
      <c r="U297" s="40"/>
      <c r="V297" s="40"/>
      <c r="W297" s="40"/>
      <c r="X297" s="40"/>
      <c r="Y297" s="40"/>
      <c r="Z297" s="40"/>
      <c r="AA297" s="40"/>
      <c r="AB297" s="40"/>
      <c r="AC297" s="40"/>
      <c r="AD297" s="40"/>
      <c r="AE297" s="40"/>
      <c r="AT297" s="19" t="s">
        <v>227</v>
      </c>
      <c r="AU297" s="19" t="s">
        <v>86</v>
      </c>
    </row>
    <row r="298" s="2" customFormat="1">
      <c r="A298" s="40"/>
      <c r="B298" s="41"/>
      <c r="C298" s="42"/>
      <c r="D298" s="234" t="s">
        <v>229</v>
      </c>
      <c r="E298" s="42"/>
      <c r="F298" s="235" t="s">
        <v>1333</v>
      </c>
      <c r="G298" s="42"/>
      <c r="H298" s="42"/>
      <c r="I298" s="231"/>
      <c r="J298" s="42"/>
      <c r="K298" s="42"/>
      <c r="L298" s="46"/>
      <c r="M298" s="232"/>
      <c r="N298" s="233"/>
      <c r="O298" s="86"/>
      <c r="P298" s="86"/>
      <c r="Q298" s="86"/>
      <c r="R298" s="86"/>
      <c r="S298" s="86"/>
      <c r="T298" s="87"/>
      <c r="U298" s="40"/>
      <c r="V298" s="40"/>
      <c r="W298" s="40"/>
      <c r="X298" s="40"/>
      <c r="Y298" s="40"/>
      <c r="Z298" s="40"/>
      <c r="AA298" s="40"/>
      <c r="AB298" s="40"/>
      <c r="AC298" s="40"/>
      <c r="AD298" s="40"/>
      <c r="AE298" s="40"/>
      <c r="AT298" s="19" t="s">
        <v>229</v>
      </c>
      <c r="AU298" s="19" t="s">
        <v>86</v>
      </c>
    </row>
    <row r="299" s="14" customFormat="1">
      <c r="A299" s="14"/>
      <c r="B299" s="246"/>
      <c r="C299" s="247"/>
      <c r="D299" s="229" t="s">
        <v>231</v>
      </c>
      <c r="E299" s="248" t="s">
        <v>19</v>
      </c>
      <c r="F299" s="249" t="s">
        <v>1334</v>
      </c>
      <c r="G299" s="247"/>
      <c r="H299" s="250">
        <v>1418.04</v>
      </c>
      <c r="I299" s="251"/>
      <c r="J299" s="247"/>
      <c r="K299" s="247"/>
      <c r="L299" s="252"/>
      <c r="M299" s="253"/>
      <c r="N299" s="254"/>
      <c r="O299" s="254"/>
      <c r="P299" s="254"/>
      <c r="Q299" s="254"/>
      <c r="R299" s="254"/>
      <c r="S299" s="254"/>
      <c r="T299" s="255"/>
      <c r="U299" s="14"/>
      <c r="V299" s="14"/>
      <c r="W299" s="14"/>
      <c r="X299" s="14"/>
      <c r="Y299" s="14"/>
      <c r="Z299" s="14"/>
      <c r="AA299" s="14"/>
      <c r="AB299" s="14"/>
      <c r="AC299" s="14"/>
      <c r="AD299" s="14"/>
      <c r="AE299" s="14"/>
      <c r="AT299" s="256" t="s">
        <v>231</v>
      </c>
      <c r="AU299" s="256" t="s">
        <v>86</v>
      </c>
      <c r="AV299" s="14" t="s">
        <v>86</v>
      </c>
      <c r="AW299" s="14" t="s">
        <v>37</v>
      </c>
      <c r="AX299" s="14" t="s">
        <v>84</v>
      </c>
      <c r="AY299" s="256" t="s">
        <v>219</v>
      </c>
    </row>
    <row r="300" s="2" customFormat="1" ht="16.5" customHeight="1">
      <c r="A300" s="40"/>
      <c r="B300" s="41"/>
      <c r="C300" s="216" t="s">
        <v>789</v>
      </c>
      <c r="D300" s="216" t="s">
        <v>221</v>
      </c>
      <c r="E300" s="217" t="s">
        <v>1335</v>
      </c>
      <c r="F300" s="218" t="s">
        <v>1336</v>
      </c>
      <c r="G300" s="219" t="s">
        <v>152</v>
      </c>
      <c r="H300" s="220">
        <v>11.135999999999999</v>
      </c>
      <c r="I300" s="221"/>
      <c r="J300" s="222">
        <f>ROUND(I300*H300,2)</f>
        <v>0</v>
      </c>
      <c r="K300" s="218" t="s">
        <v>19</v>
      </c>
      <c r="L300" s="46"/>
      <c r="M300" s="223" t="s">
        <v>19</v>
      </c>
      <c r="N300" s="224" t="s">
        <v>47</v>
      </c>
      <c r="O300" s="86"/>
      <c r="P300" s="225">
        <f>O300*H300</f>
        <v>0</v>
      </c>
      <c r="Q300" s="225">
        <v>0.00063000000000000003</v>
      </c>
      <c r="R300" s="225">
        <f>Q300*H300</f>
        <v>0.0070156799999999998</v>
      </c>
      <c r="S300" s="225">
        <v>0</v>
      </c>
      <c r="T300" s="226">
        <f>S300*H300</f>
        <v>0</v>
      </c>
      <c r="U300" s="40"/>
      <c r="V300" s="40"/>
      <c r="W300" s="40"/>
      <c r="X300" s="40"/>
      <c r="Y300" s="40"/>
      <c r="Z300" s="40"/>
      <c r="AA300" s="40"/>
      <c r="AB300" s="40"/>
      <c r="AC300" s="40"/>
      <c r="AD300" s="40"/>
      <c r="AE300" s="40"/>
      <c r="AR300" s="227" t="s">
        <v>225</v>
      </c>
      <c r="AT300" s="227" t="s">
        <v>221</v>
      </c>
      <c r="AU300" s="227" t="s">
        <v>86</v>
      </c>
      <c r="AY300" s="19" t="s">
        <v>219</v>
      </c>
      <c r="BE300" s="228">
        <f>IF(N300="základní",J300,0)</f>
        <v>0</v>
      </c>
      <c r="BF300" s="228">
        <f>IF(N300="snížená",J300,0)</f>
        <v>0</v>
      </c>
      <c r="BG300" s="228">
        <f>IF(N300="zákl. přenesená",J300,0)</f>
        <v>0</v>
      </c>
      <c r="BH300" s="228">
        <f>IF(N300="sníž. přenesená",J300,0)</f>
        <v>0</v>
      </c>
      <c r="BI300" s="228">
        <f>IF(N300="nulová",J300,0)</f>
        <v>0</v>
      </c>
      <c r="BJ300" s="19" t="s">
        <v>84</v>
      </c>
      <c r="BK300" s="228">
        <f>ROUND(I300*H300,2)</f>
        <v>0</v>
      </c>
      <c r="BL300" s="19" t="s">
        <v>225</v>
      </c>
      <c r="BM300" s="227" t="s">
        <v>1337</v>
      </c>
    </row>
    <row r="301" s="2" customFormat="1">
      <c r="A301" s="40"/>
      <c r="B301" s="41"/>
      <c r="C301" s="42"/>
      <c r="D301" s="229" t="s">
        <v>227</v>
      </c>
      <c r="E301" s="42"/>
      <c r="F301" s="230" t="s">
        <v>1338</v>
      </c>
      <c r="G301" s="42"/>
      <c r="H301" s="42"/>
      <c r="I301" s="231"/>
      <c r="J301" s="42"/>
      <c r="K301" s="42"/>
      <c r="L301" s="46"/>
      <c r="M301" s="232"/>
      <c r="N301" s="233"/>
      <c r="O301" s="86"/>
      <c r="P301" s="86"/>
      <c r="Q301" s="86"/>
      <c r="R301" s="86"/>
      <c r="S301" s="86"/>
      <c r="T301" s="87"/>
      <c r="U301" s="40"/>
      <c r="V301" s="40"/>
      <c r="W301" s="40"/>
      <c r="X301" s="40"/>
      <c r="Y301" s="40"/>
      <c r="Z301" s="40"/>
      <c r="AA301" s="40"/>
      <c r="AB301" s="40"/>
      <c r="AC301" s="40"/>
      <c r="AD301" s="40"/>
      <c r="AE301" s="40"/>
      <c r="AT301" s="19" t="s">
        <v>227</v>
      </c>
      <c r="AU301" s="19" t="s">
        <v>86</v>
      </c>
    </row>
    <row r="302" s="13" customFormat="1">
      <c r="A302" s="13"/>
      <c r="B302" s="236"/>
      <c r="C302" s="237"/>
      <c r="D302" s="229" t="s">
        <v>231</v>
      </c>
      <c r="E302" s="238" t="s">
        <v>19</v>
      </c>
      <c r="F302" s="239" t="s">
        <v>1265</v>
      </c>
      <c r="G302" s="237"/>
      <c r="H302" s="238" t="s">
        <v>19</v>
      </c>
      <c r="I302" s="240"/>
      <c r="J302" s="237"/>
      <c r="K302" s="237"/>
      <c r="L302" s="241"/>
      <c r="M302" s="242"/>
      <c r="N302" s="243"/>
      <c r="O302" s="243"/>
      <c r="P302" s="243"/>
      <c r="Q302" s="243"/>
      <c r="R302" s="243"/>
      <c r="S302" s="243"/>
      <c r="T302" s="244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45" t="s">
        <v>231</v>
      </c>
      <c r="AU302" s="245" t="s">
        <v>86</v>
      </c>
      <c r="AV302" s="13" t="s">
        <v>84</v>
      </c>
      <c r="AW302" s="13" t="s">
        <v>37</v>
      </c>
      <c r="AX302" s="13" t="s">
        <v>76</v>
      </c>
      <c r="AY302" s="245" t="s">
        <v>219</v>
      </c>
    </row>
    <row r="303" s="14" customFormat="1">
      <c r="A303" s="14"/>
      <c r="B303" s="246"/>
      <c r="C303" s="247"/>
      <c r="D303" s="229" t="s">
        <v>231</v>
      </c>
      <c r="E303" s="248" t="s">
        <v>19</v>
      </c>
      <c r="F303" s="249" t="s">
        <v>1339</v>
      </c>
      <c r="G303" s="247"/>
      <c r="H303" s="250">
        <v>11.135999999999999</v>
      </c>
      <c r="I303" s="251"/>
      <c r="J303" s="247"/>
      <c r="K303" s="247"/>
      <c r="L303" s="252"/>
      <c r="M303" s="253"/>
      <c r="N303" s="254"/>
      <c r="O303" s="254"/>
      <c r="P303" s="254"/>
      <c r="Q303" s="254"/>
      <c r="R303" s="254"/>
      <c r="S303" s="254"/>
      <c r="T303" s="255"/>
      <c r="U303" s="14"/>
      <c r="V303" s="14"/>
      <c r="W303" s="14"/>
      <c r="X303" s="14"/>
      <c r="Y303" s="14"/>
      <c r="Z303" s="14"/>
      <c r="AA303" s="14"/>
      <c r="AB303" s="14"/>
      <c r="AC303" s="14"/>
      <c r="AD303" s="14"/>
      <c r="AE303" s="14"/>
      <c r="AT303" s="256" t="s">
        <v>231</v>
      </c>
      <c r="AU303" s="256" t="s">
        <v>86</v>
      </c>
      <c r="AV303" s="14" t="s">
        <v>86</v>
      </c>
      <c r="AW303" s="14" t="s">
        <v>37</v>
      </c>
      <c r="AX303" s="14" t="s">
        <v>84</v>
      </c>
      <c r="AY303" s="256" t="s">
        <v>219</v>
      </c>
    </row>
    <row r="304" s="2" customFormat="1" ht="16.5" customHeight="1">
      <c r="A304" s="40"/>
      <c r="B304" s="41"/>
      <c r="C304" s="216" t="s">
        <v>795</v>
      </c>
      <c r="D304" s="216" t="s">
        <v>221</v>
      </c>
      <c r="E304" s="217" t="s">
        <v>1340</v>
      </c>
      <c r="F304" s="218" t="s">
        <v>1341</v>
      </c>
      <c r="G304" s="219" t="s">
        <v>158</v>
      </c>
      <c r="H304" s="220">
        <v>18.559999999999999</v>
      </c>
      <c r="I304" s="221"/>
      <c r="J304" s="222">
        <f>ROUND(I304*H304,2)</f>
        <v>0</v>
      </c>
      <c r="K304" s="218" t="s">
        <v>224</v>
      </c>
      <c r="L304" s="46"/>
      <c r="M304" s="223" t="s">
        <v>19</v>
      </c>
      <c r="N304" s="224" t="s">
        <v>47</v>
      </c>
      <c r="O304" s="86"/>
      <c r="P304" s="225">
        <f>O304*H304</f>
        <v>0</v>
      </c>
      <c r="Q304" s="225">
        <v>0.002</v>
      </c>
      <c r="R304" s="225">
        <f>Q304*H304</f>
        <v>0.03712</v>
      </c>
      <c r="S304" s="225">
        <v>0</v>
      </c>
      <c r="T304" s="226">
        <f>S304*H304</f>
        <v>0</v>
      </c>
      <c r="U304" s="40"/>
      <c r="V304" s="40"/>
      <c r="W304" s="40"/>
      <c r="X304" s="40"/>
      <c r="Y304" s="40"/>
      <c r="Z304" s="40"/>
      <c r="AA304" s="40"/>
      <c r="AB304" s="40"/>
      <c r="AC304" s="40"/>
      <c r="AD304" s="40"/>
      <c r="AE304" s="40"/>
      <c r="AR304" s="227" t="s">
        <v>225</v>
      </c>
      <c r="AT304" s="227" t="s">
        <v>221</v>
      </c>
      <c r="AU304" s="227" t="s">
        <v>86</v>
      </c>
      <c r="AY304" s="19" t="s">
        <v>219</v>
      </c>
      <c r="BE304" s="228">
        <f>IF(N304="základní",J304,0)</f>
        <v>0</v>
      </c>
      <c r="BF304" s="228">
        <f>IF(N304="snížená",J304,0)</f>
        <v>0</v>
      </c>
      <c r="BG304" s="228">
        <f>IF(N304="zákl. přenesená",J304,0)</f>
        <v>0</v>
      </c>
      <c r="BH304" s="228">
        <f>IF(N304="sníž. přenesená",J304,0)</f>
        <v>0</v>
      </c>
      <c r="BI304" s="228">
        <f>IF(N304="nulová",J304,0)</f>
        <v>0</v>
      </c>
      <c r="BJ304" s="19" t="s">
        <v>84</v>
      </c>
      <c r="BK304" s="228">
        <f>ROUND(I304*H304,2)</f>
        <v>0</v>
      </c>
      <c r="BL304" s="19" t="s">
        <v>225</v>
      </c>
      <c r="BM304" s="227" t="s">
        <v>1342</v>
      </c>
    </row>
    <row r="305" s="2" customFormat="1">
      <c r="A305" s="40"/>
      <c r="B305" s="41"/>
      <c r="C305" s="42"/>
      <c r="D305" s="229" t="s">
        <v>227</v>
      </c>
      <c r="E305" s="42"/>
      <c r="F305" s="230" t="s">
        <v>1343</v>
      </c>
      <c r="G305" s="42"/>
      <c r="H305" s="42"/>
      <c r="I305" s="231"/>
      <c r="J305" s="42"/>
      <c r="K305" s="42"/>
      <c r="L305" s="46"/>
      <c r="M305" s="232"/>
      <c r="N305" s="233"/>
      <c r="O305" s="86"/>
      <c r="P305" s="86"/>
      <c r="Q305" s="86"/>
      <c r="R305" s="86"/>
      <c r="S305" s="86"/>
      <c r="T305" s="87"/>
      <c r="U305" s="40"/>
      <c r="V305" s="40"/>
      <c r="W305" s="40"/>
      <c r="X305" s="40"/>
      <c r="Y305" s="40"/>
      <c r="Z305" s="40"/>
      <c r="AA305" s="40"/>
      <c r="AB305" s="40"/>
      <c r="AC305" s="40"/>
      <c r="AD305" s="40"/>
      <c r="AE305" s="40"/>
      <c r="AT305" s="19" t="s">
        <v>227</v>
      </c>
      <c r="AU305" s="19" t="s">
        <v>86</v>
      </c>
    </row>
    <row r="306" s="2" customFormat="1">
      <c r="A306" s="40"/>
      <c r="B306" s="41"/>
      <c r="C306" s="42"/>
      <c r="D306" s="234" t="s">
        <v>229</v>
      </c>
      <c r="E306" s="42"/>
      <c r="F306" s="235" t="s">
        <v>1344</v>
      </c>
      <c r="G306" s="42"/>
      <c r="H306" s="42"/>
      <c r="I306" s="231"/>
      <c r="J306" s="42"/>
      <c r="K306" s="42"/>
      <c r="L306" s="46"/>
      <c r="M306" s="232"/>
      <c r="N306" s="233"/>
      <c r="O306" s="86"/>
      <c r="P306" s="86"/>
      <c r="Q306" s="86"/>
      <c r="R306" s="86"/>
      <c r="S306" s="86"/>
      <c r="T306" s="87"/>
      <c r="U306" s="40"/>
      <c r="V306" s="40"/>
      <c r="W306" s="40"/>
      <c r="X306" s="40"/>
      <c r="Y306" s="40"/>
      <c r="Z306" s="40"/>
      <c r="AA306" s="40"/>
      <c r="AB306" s="40"/>
      <c r="AC306" s="40"/>
      <c r="AD306" s="40"/>
      <c r="AE306" s="40"/>
      <c r="AT306" s="19" t="s">
        <v>229</v>
      </c>
      <c r="AU306" s="19" t="s">
        <v>86</v>
      </c>
    </row>
    <row r="307" s="13" customFormat="1">
      <c r="A307" s="13"/>
      <c r="B307" s="236"/>
      <c r="C307" s="237"/>
      <c r="D307" s="229" t="s">
        <v>231</v>
      </c>
      <c r="E307" s="238" t="s">
        <v>19</v>
      </c>
      <c r="F307" s="239" t="s">
        <v>1265</v>
      </c>
      <c r="G307" s="237"/>
      <c r="H307" s="238" t="s">
        <v>19</v>
      </c>
      <c r="I307" s="240"/>
      <c r="J307" s="237"/>
      <c r="K307" s="237"/>
      <c r="L307" s="241"/>
      <c r="M307" s="242"/>
      <c r="N307" s="243"/>
      <c r="O307" s="243"/>
      <c r="P307" s="243"/>
      <c r="Q307" s="243"/>
      <c r="R307" s="243"/>
      <c r="S307" s="243"/>
      <c r="T307" s="244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45" t="s">
        <v>231</v>
      </c>
      <c r="AU307" s="245" t="s">
        <v>86</v>
      </c>
      <c r="AV307" s="13" t="s">
        <v>84</v>
      </c>
      <c r="AW307" s="13" t="s">
        <v>37</v>
      </c>
      <c r="AX307" s="13" t="s">
        <v>76</v>
      </c>
      <c r="AY307" s="245" t="s">
        <v>219</v>
      </c>
    </row>
    <row r="308" s="14" customFormat="1">
      <c r="A308" s="14"/>
      <c r="B308" s="246"/>
      <c r="C308" s="247"/>
      <c r="D308" s="229" t="s">
        <v>231</v>
      </c>
      <c r="E308" s="248" t="s">
        <v>19</v>
      </c>
      <c r="F308" s="249" t="s">
        <v>1345</v>
      </c>
      <c r="G308" s="247"/>
      <c r="H308" s="250">
        <v>18.559999999999999</v>
      </c>
      <c r="I308" s="251"/>
      <c r="J308" s="247"/>
      <c r="K308" s="247"/>
      <c r="L308" s="252"/>
      <c r="M308" s="253"/>
      <c r="N308" s="254"/>
      <c r="O308" s="254"/>
      <c r="P308" s="254"/>
      <c r="Q308" s="254"/>
      <c r="R308" s="254"/>
      <c r="S308" s="254"/>
      <c r="T308" s="255"/>
      <c r="U308" s="14"/>
      <c r="V308" s="14"/>
      <c r="W308" s="14"/>
      <c r="X308" s="14"/>
      <c r="Y308" s="14"/>
      <c r="Z308" s="14"/>
      <c r="AA308" s="14"/>
      <c r="AB308" s="14"/>
      <c r="AC308" s="14"/>
      <c r="AD308" s="14"/>
      <c r="AE308" s="14"/>
      <c r="AT308" s="256" t="s">
        <v>231</v>
      </c>
      <c r="AU308" s="256" t="s">
        <v>86</v>
      </c>
      <c r="AV308" s="14" t="s">
        <v>86</v>
      </c>
      <c r="AW308" s="14" t="s">
        <v>37</v>
      </c>
      <c r="AX308" s="14" t="s">
        <v>84</v>
      </c>
      <c r="AY308" s="256" t="s">
        <v>219</v>
      </c>
    </row>
    <row r="309" s="2" customFormat="1" ht="21.75" customHeight="1">
      <c r="A309" s="40"/>
      <c r="B309" s="41"/>
      <c r="C309" s="216" t="s">
        <v>799</v>
      </c>
      <c r="D309" s="216" t="s">
        <v>221</v>
      </c>
      <c r="E309" s="217" t="s">
        <v>1346</v>
      </c>
      <c r="F309" s="218" t="s">
        <v>1347</v>
      </c>
      <c r="G309" s="219" t="s">
        <v>158</v>
      </c>
      <c r="H309" s="220">
        <v>40.5</v>
      </c>
      <c r="I309" s="221"/>
      <c r="J309" s="222">
        <f>ROUND(I309*H309,2)</f>
        <v>0</v>
      </c>
      <c r="K309" s="218" t="s">
        <v>224</v>
      </c>
      <c r="L309" s="46"/>
      <c r="M309" s="223" t="s">
        <v>19</v>
      </c>
      <c r="N309" s="224" t="s">
        <v>47</v>
      </c>
      <c r="O309" s="86"/>
      <c r="P309" s="225">
        <f>O309*H309</f>
        <v>0</v>
      </c>
      <c r="Q309" s="225">
        <v>0.0020400000000000001</v>
      </c>
      <c r="R309" s="225">
        <f>Q309*H309</f>
        <v>0.082619999999999999</v>
      </c>
      <c r="S309" s="225">
        <v>0</v>
      </c>
      <c r="T309" s="226">
        <f>S309*H309</f>
        <v>0</v>
      </c>
      <c r="U309" s="40"/>
      <c r="V309" s="40"/>
      <c r="W309" s="40"/>
      <c r="X309" s="40"/>
      <c r="Y309" s="40"/>
      <c r="Z309" s="40"/>
      <c r="AA309" s="40"/>
      <c r="AB309" s="40"/>
      <c r="AC309" s="40"/>
      <c r="AD309" s="40"/>
      <c r="AE309" s="40"/>
      <c r="AR309" s="227" t="s">
        <v>225</v>
      </c>
      <c r="AT309" s="227" t="s">
        <v>221</v>
      </c>
      <c r="AU309" s="227" t="s">
        <v>86</v>
      </c>
      <c r="AY309" s="19" t="s">
        <v>219</v>
      </c>
      <c r="BE309" s="228">
        <f>IF(N309="základní",J309,0)</f>
        <v>0</v>
      </c>
      <c r="BF309" s="228">
        <f>IF(N309="snížená",J309,0)</f>
        <v>0</v>
      </c>
      <c r="BG309" s="228">
        <f>IF(N309="zákl. přenesená",J309,0)</f>
        <v>0</v>
      </c>
      <c r="BH309" s="228">
        <f>IF(N309="sníž. přenesená",J309,0)</f>
        <v>0</v>
      </c>
      <c r="BI309" s="228">
        <f>IF(N309="nulová",J309,0)</f>
        <v>0</v>
      </c>
      <c r="BJ309" s="19" t="s">
        <v>84</v>
      </c>
      <c r="BK309" s="228">
        <f>ROUND(I309*H309,2)</f>
        <v>0</v>
      </c>
      <c r="BL309" s="19" t="s">
        <v>225</v>
      </c>
      <c r="BM309" s="227" t="s">
        <v>1348</v>
      </c>
    </row>
    <row r="310" s="2" customFormat="1">
      <c r="A310" s="40"/>
      <c r="B310" s="41"/>
      <c r="C310" s="42"/>
      <c r="D310" s="229" t="s">
        <v>227</v>
      </c>
      <c r="E310" s="42"/>
      <c r="F310" s="230" t="s">
        <v>1349</v>
      </c>
      <c r="G310" s="42"/>
      <c r="H310" s="42"/>
      <c r="I310" s="231"/>
      <c r="J310" s="42"/>
      <c r="K310" s="42"/>
      <c r="L310" s="46"/>
      <c r="M310" s="232"/>
      <c r="N310" s="233"/>
      <c r="O310" s="86"/>
      <c r="P310" s="86"/>
      <c r="Q310" s="86"/>
      <c r="R310" s="86"/>
      <c r="S310" s="86"/>
      <c r="T310" s="87"/>
      <c r="U310" s="40"/>
      <c r="V310" s="40"/>
      <c r="W310" s="40"/>
      <c r="X310" s="40"/>
      <c r="Y310" s="40"/>
      <c r="Z310" s="40"/>
      <c r="AA310" s="40"/>
      <c r="AB310" s="40"/>
      <c r="AC310" s="40"/>
      <c r="AD310" s="40"/>
      <c r="AE310" s="40"/>
      <c r="AT310" s="19" t="s">
        <v>227</v>
      </c>
      <c r="AU310" s="19" t="s">
        <v>86</v>
      </c>
    </row>
    <row r="311" s="2" customFormat="1">
      <c r="A311" s="40"/>
      <c r="B311" s="41"/>
      <c r="C311" s="42"/>
      <c r="D311" s="234" t="s">
        <v>229</v>
      </c>
      <c r="E311" s="42"/>
      <c r="F311" s="235" t="s">
        <v>1350</v>
      </c>
      <c r="G311" s="42"/>
      <c r="H311" s="42"/>
      <c r="I311" s="231"/>
      <c r="J311" s="42"/>
      <c r="K311" s="42"/>
      <c r="L311" s="46"/>
      <c r="M311" s="232"/>
      <c r="N311" s="233"/>
      <c r="O311" s="86"/>
      <c r="P311" s="86"/>
      <c r="Q311" s="86"/>
      <c r="R311" s="86"/>
      <c r="S311" s="86"/>
      <c r="T311" s="87"/>
      <c r="U311" s="40"/>
      <c r="V311" s="40"/>
      <c r="W311" s="40"/>
      <c r="X311" s="40"/>
      <c r="Y311" s="40"/>
      <c r="Z311" s="40"/>
      <c r="AA311" s="40"/>
      <c r="AB311" s="40"/>
      <c r="AC311" s="40"/>
      <c r="AD311" s="40"/>
      <c r="AE311" s="40"/>
      <c r="AT311" s="19" t="s">
        <v>229</v>
      </c>
      <c r="AU311" s="19" t="s">
        <v>86</v>
      </c>
    </row>
    <row r="312" s="13" customFormat="1">
      <c r="A312" s="13"/>
      <c r="B312" s="236"/>
      <c r="C312" s="237"/>
      <c r="D312" s="229" t="s">
        <v>231</v>
      </c>
      <c r="E312" s="238" t="s">
        <v>19</v>
      </c>
      <c r="F312" s="239" t="s">
        <v>1265</v>
      </c>
      <c r="G312" s="237"/>
      <c r="H312" s="238" t="s">
        <v>19</v>
      </c>
      <c r="I312" s="240"/>
      <c r="J312" s="237"/>
      <c r="K312" s="237"/>
      <c r="L312" s="241"/>
      <c r="M312" s="242"/>
      <c r="N312" s="243"/>
      <c r="O312" s="243"/>
      <c r="P312" s="243"/>
      <c r="Q312" s="243"/>
      <c r="R312" s="243"/>
      <c r="S312" s="243"/>
      <c r="T312" s="244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45" t="s">
        <v>231</v>
      </c>
      <c r="AU312" s="245" t="s">
        <v>86</v>
      </c>
      <c r="AV312" s="13" t="s">
        <v>84</v>
      </c>
      <c r="AW312" s="13" t="s">
        <v>37</v>
      </c>
      <c r="AX312" s="13" t="s">
        <v>76</v>
      </c>
      <c r="AY312" s="245" t="s">
        <v>219</v>
      </c>
    </row>
    <row r="313" s="14" customFormat="1">
      <c r="A313" s="14"/>
      <c r="B313" s="246"/>
      <c r="C313" s="247"/>
      <c r="D313" s="229" t="s">
        <v>231</v>
      </c>
      <c r="E313" s="248" t="s">
        <v>19</v>
      </c>
      <c r="F313" s="249" t="s">
        <v>1351</v>
      </c>
      <c r="G313" s="247"/>
      <c r="H313" s="250">
        <v>40.5</v>
      </c>
      <c r="I313" s="251"/>
      <c r="J313" s="247"/>
      <c r="K313" s="247"/>
      <c r="L313" s="252"/>
      <c r="M313" s="253"/>
      <c r="N313" s="254"/>
      <c r="O313" s="254"/>
      <c r="P313" s="254"/>
      <c r="Q313" s="254"/>
      <c r="R313" s="254"/>
      <c r="S313" s="254"/>
      <c r="T313" s="255"/>
      <c r="U313" s="14"/>
      <c r="V313" s="14"/>
      <c r="W313" s="14"/>
      <c r="X313" s="14"/>
      <c r="Y313" s="14"/>
      <c r="Z313" s="14"/>
      <c r="AA313" s="14"/>
      <c r="AB313" s="14"/>
      <c r="AC313" s="14"/>
      <c r="AD313" s="14"/>
      <c r="AE313" s="14"/>
      <c r="AT313" s="256" t="s">
        <v>231</v>
      </c>
      <c r="AU313" s="256" t="s">
        <v>86</v>
      </c>
      <c r="AV313" s="14" t="s">
        <v>86</v>
      </c>
      <c r="AW313" s="14" t="s">
        <v>37</v>
      </c>
      <c r="AX313" s="14" t="s">
        <v>84</v>
      </c>
      <c r="AY313" s="256" t="s">
        <v>219</v>
      </c>
    </row>
    <row r="314" s="2" customFormat="1" ht="16.5" customHeight="1">
      <c r="A314" s="40"/>
      <c r="B314" s="41"/>
      <c r="C314" s="216" t="s">
        <v>804</v>
      </c>
      <c r="D314" s="216" t="s">
        <v>221</v>
      </c>
      <c r="E314" s="217" t="s">
        <v>1352</v>
      </c>
      <c r="F314" s="218" t="s">
        <v>1353</v>
      </c>
      <c r="G314" s="219" t="s">
        <v>517</v>
      </c>
      <c r="H314" s="220">
        <v>146</v>
      </c>
      <c r="I314" s="221"/>
      <c r="J314" s="222">
        <f>ROUND(I314*H314,2)</f>
        <v>0</v>
      </c>
      <c r="K314" s="218" t="s">
        <v>224</v>
      </c>
      <c r="L314" s="46"/>
      <c r="M314" s="223" t="s">
        <v>19</v>
      </c>
      <c r="N314" s="224" t="s">
        <v>47</v>
      </c>
      <c r="O314" s="86"/>
      <c r="P314" s="225">
        <f>O314*H314</f>
        <v>0</v>
      </c>
      <c r="Q314" s="225">
        <v>1.0000000000000001E-05</v>
      </c>
      <c r="R314" s="225">
        <f>Q314*H314</f>
        <v>0.0014600000000000001</v>
      </c>
      <c r="S314" s="225">
        <v>0</v>
      </c>
      <c r="T314" s="226">
        <f>S314*H314</f>
        <v>0</v>
      </c>
      <c r="U314" s="40"/>
      <c r="V314" s="40"/>
      <c r="W314" s="40"/>
      <c r="X314" s="40"/>
      <c r="Y314" s="40"/>
      <c r="Z314" s="40"/>
      <c r="AA314" s="40"/>
      <c r="AB314" s="40"/>
      <c r="AC314" s="40"/>
      <c r="AD314" s="40"/>
      <c r="AE314" s="40"/>
      <c r="AR314" s="227" t="s">
        <v>225</v>
      </c>
      <c r="AT314" s="227" t="s">
        <v>221</v>
      </c>
      <c r="AU314" s="227" t="s">
        <v>86</v>
      </c>
      <c r="AY314" s="19" t="s">
        <v>219</v>
      </c>
      <c r="BE314" s="228">
        <f>IF(N314="základní",J314,0)</f>
        <v>0</v>
      </c>
      <c r="BF314" s="228">
        <f>IF(N314="snížená",J314,0)</f>
        <v>0</v>
      </c>
      <c r="BG314" s="228">
        <f>IF(N314="zákl. přenesená",J314,0)</f>
        <v>0</v>
      </c>
      <c r="BH314" s="228">
        <f>IF(N314="sníž. přenesená",J314,0)</f>
        <v>0</v>
      </c>
      <c r="BI314" s="228">
        <f>IF(N314="nulová",J314,0)</f>
        <v>0</v>
      </c>
      <c r="BJ314" s="19" t="s">
        <v>84</v>
      </c>
      <c r="BK314" s="228">
        <f>ROUND(I314*H314,2)</f>
        <v>0</v>
      </c>
      <c r="BL314" s="19" t="s">
        <v>225</v>
      </c>
      <c r="BM314" s="227" t="s">
        <v>1354</v>
      </c>
    </row>
    <row r="315" s="2" customFormat="1">
      <c r="A315" s="40"/>
      <c r="B315" s="41"/>
      <c r="C315" s="42"/>
      <c r="D315" s="229" t="s">
        <v>227</v>
      </c>
      <c r="E315" s="42"/>
      <c r="F315" s="230" t="s">
        <v>1355</v>
      </c>
      <c r="G315" s="42"/>
      <c r="H315" s="42"/>
      <c r="I315" s="231"/>
      <c r="J315" s="42"/>
      <c r="K315" s="42"/>
      <c r="L315" s="46"/>
      <c r="M315" s="232"/>
      <c r="N315" s="233"/>
      <c r="O315" s="86"/>
      <c r="P315" s="86"/>
      <c r="Q315" s="86"/>
      <c r="R315" s="86"/>
      <c r="S315" s="86"/>
      <c r="T315" s="87"/>
      <c r="U315" s="40"/>
      <c r="V315" s="40"/>
      <c r="W315" s="40"/>
      <c r="X315" s="40"/>
      <c r="Y315" s="40"/>
      <c r="Z315" s="40"/>
      <c r="AA315" s="40"/>
      <c r="AB315" s="40"/>
      <c r="AC315" s="40"/>
      <c r="AD315" s="40"/>
      <c r="AE315" s="40"/>
      <c r="AT315" s="19" t="s">
        <v>227</v>
      </c>
      <c r="AU315" s="19" t="s">
        <v>86</v>
      </c>
    </row>
    <row r="316" s="2" customFormat="1">
      <c r="A316" s="40"/>
      <c r="B316" s="41"/>
      <c r="C316" s="42"/>
      <c r="D316" s="234" t="s">
        <v>229</v>
      </c>
      <c r="E316" s="42"/>
      <c r="F316" s="235" t="s">
        <v>1356</v>
      </c>
      <c r="G316" s="42"/>
      <c r="H316" s="42"/>
      <c r="I316" s="231"/>
      <c r="J316" s="42"/>
      <c r="K316" s="42"/>
      <c r="L316" s="46"/>
      <c r="M316" s="232"/>
      <c r="N316" s="233"/>
      <c r="O316" s="86"/>
      <c r="P316" s="86"/>
      <c r="Q316" s="86"/>
      <c r="R316" s="86"/>
      <c r="S316" s="86"/>
      <c r="T316" s="87"/>
      <c r="U316" s="40"/>
      <c r="V316" s="40"/>
      <c r="W316" s="40"/>
      <c r="X316" s="40"/>
      <c r="Y316" s="40"/>
      <c r="Z316" s="40"/>
      <c r="AA316" s="40"/>
      <c r="AB316" s="40"/>
      <c r="AC316" s="40"/>
      <c r="AD316" s="40"/>
      <c r="AE316" s="40"/>
      <c r="AT316" s="19" t="s">
        <v>229</v>
      </c>
      <c r="AU316" s="19" t="s">
        <v>86</v>
      </c>
    </row>
    <row r="317" s="14" customFormat="1">
      <c r="A317" s="14"/>
      <c r="B317" s="246"/>
      <c r="C317" s="247"/>
      <c r="D317" s="229" t="s">
        <v>231</v>
      </c>
      <c r="E317" s="248" t="s">
        <v>19</v>
      </c>
      <c r="F317" s="249" t="s">
        <v>1357</v>
      </c>
      <c r="G317" s="247"/>
      <c r="H317" s="250">
        <v>128</v>
      </c>
      <c r="I317" s="251"/>
      <c r="J317" s="247"/>
      <c r="K317" s="247"/>
      <c r="L317" s="252"/>
      <c r="M317" s="253"/>
      <c r="N317" s="254"/>
      <c r="O317" s="254"/>
      <c r="P317" s="254"/>
      <c r="Q317" s="254"/>
      <c r="R317" s="254"/>
      <c r="S317" s="254"/>
      <c r="T317" s="255"/>
      <c r="U317" s="14"/>
      <c r="V317" s="14"/>
      <c r="W317" s="14"/>
      <c r="X317" s="14"/>
      <c r="Y317" s="14"/>
      <c r="Z317" s="14"/>
      <c r="AA317" s="14"/>
      <c r="AB317" s="14"/>
      <c r="AC317" s="14"/>
      <c r="AD317" s="14"/>
      <c r="AE317" s="14"/>
      <c r="AT317" s="256" t="s">
        <v>231</v>
      </c>
      <c r="AU317" s="256" t="s">
        <v>86</v>
      </c>
      <c r="AV317" s="14" t="s">
        <v>86</v>
      </c>
      <c r="AW317" s="14" t="s">
        <v>37</v>
      </c>
      <c r="AX317" s="14" t="s">
        <v>76</v>
      </c>
      <c r="AY317" s="256" t="s">
        <v>219</v>
      </c>
    </row>
    <row r="318" s="14" customFormat="1">
      <c r="A318" s="14"/>
      <c r="B318" s="246"/>
      <c r="C318" s="247"/>
      <c r="D318" s="229" t="s">
        <v>231</v>
      </c>
      <c r="E318" s="248" t="s">
        <v>19</v>
      </c>
      <c r="F318" s="249" t="s">
        <v>1358</v>
      </c>
      <c r="G318" s="247"/>
      <c r="H318" s="250">
        <v>18</v>
      </c>
      <c r="I318" s="251"/>
      <c r="J318" s="247"/>
      <c r="K318" s="247"/>
      <c r="L318" s="252"/>
      <c r="M318" s="253"/>
      <c r="N318" s="254"/>
      <c r="O318" s="254"/>
      <c r="P318" s="254"/>
      <c r="Q318" s="254"/>
      <c r="R318" s="254"/>
      <c r="S318" s="254"/>
      <c r="T318" s="255"/>
      <c r="U318" s="14"/>
      <c r="V318" s="14"/>
      <c r="W318" s="14"/>
      <c r="X318" s="14"/>
      <c r="Y318" s="14"/>
      <c r="Z318" s="14"/>
      <c r="AA318" s="14"/>
      <c r="AB318" s="14"/>
      <c r="AC318" s="14"/>
      <c r="AD318" s="14"/>
      <c r="AE318" s="14"/>
      <c r="AT318" s="256" t="s">
        <v>231</v>
      </c>
      <c r="AU318" s="256" t="s">
        <v>86</v>
      </c>
      <c r="AV318" s="14" t="s">
        <v>86</v>
      </c>
      <c r="AW318" s="14" t="s">
        <v>37</v>
      </c>
      <c r="AX318" s="14" t="s">
        <v>76</v>
      </c>
      <c r="AY318" s="256" t="s">
        <v>219</v>
      </c>
    </row>
    <row r="319" s="15" customFormat="1">
      <c r="A319" s="15"/>
      <c r="B319" s="257"/>
      <c r="C319" s="258"/>
      <c r="D319" s="229" t="s">
        <v>231</v>
      </c>
      <c r="E319" s="259" t="s">
        <v>19</v>
      </c>
      <c r="F319" s="260" t="s">
        <v>236</v>
      </c>
      <c r="G319" s="258"/>
      <c r="H319" s="261">
        <v>146</v>
      </c>
      <c r="I319" s="262"/>
      <c r="J319" s="258"/>
      <c r="K319" s="258"/>
      <c r="L319" s="263"/>
      <c r="M319" s="264"/>
      <c r="N319" s="265"/>
      <c r="O319" s="265"/>
      <c r="P319" s="265"/>
      <c r="Q319" s="265"/>
      <c r="R319" s="265"/>
      <c r="S319" s="265"/>
      <c r="T319" s="266"/>
      <c r="U319" s="15"/>
      <c r="V319" s="15"/>
      <c r="W319" s="15"/>
      <c r="X319" s="15"/>
      <c r="Y319" s="15"/>
      <c r="Z319" s="15"/>
      <c r="AA319" s="15"/>
      <c r="AB319" s="15"/>
      <c r="AC319" s="15"/>
      <c r="AD319" s="15"/>
      <c r="AE319" s="15"/>
      <c r="AT319" s="267" t="s">
        <v>231</v>
      </c>
      <c r="AU319" s="267" t="s">
        <v>86</v>
      </c>
      <c r="AV319" s="15" t="s">
        <v>225</v>
      </c>
      <c r="AW319" s="15" t="s">
        <v>37</v>
      </c>
      <c r="AX319" s="15" t="s">
        <v>84</v>
      </c>
      <c r="AY319" s="267" t="s">
        <v>219</v>
      </c>
    </row>
    <row r="320" s="2" customFormat="1" ht="16.5" customHeight="1">
      <c r="A320" s="40"/>
      <c r="B320" s="41"/>
      <c r="C320" s="216" t="s">
        <v>809</v>
      </c>
      <c r="D320" s="216" t="s">
        <v>221</v>
      </c>
      <c r="E320" s="217" t="s">
        <v>1359</v>
      </c>
      <c r="F320" s="218" t="s">
        <v>1360</v>
      </c>
      <c r="G320" s="219" t="s">
        <v>517</v>
      </c>
      <c r="H320" s="220">
        <v>146</v>
      </c>
      <c r="I320" s="221"/>
      <c r="J320" s="222">
        <f>ROUND(I320*H320,2)</f>
        <v>0</v>
      </c>
      <c r="K320" s="218" t="s">
        <v>224</v>
      </c>
      <c r="L320" s="46"/>
      <c r="M320" s="223" t="s">
        <v>19</v>
      </c>
      <c r="N320" s="224" t="s">
        <v>47</v>
      </c>
      <c r="O320" s="86"/>
      <c r="P320" s="225">
        <f>O320*H320</f>
        <v>0</v>
      </c>
      <c r="Q320" s="225">
        <v>6.9999999999999994E-05</v>
      </c>
      <c r="R320" s="225">
        <f>Q320*H320</f>
        <v>0.01022</v>
      </c>
      <c r="S320" s="225">
        <v>0</v>
      </c>
      <c r="T320" s="226">
        <f>S320*H320</f>
        <v>0</v>
      </c>
      <c r="U320" s="40"/>
      <c r="V320" s="40"/>
      <c r="W320" s="40"/>
      <c r="X320" s="40"/>
      <c r="Y320" s="40"/>
      <c r="Z320" s="40"/>
      <c r="AA320" s="40"/>
      <c r="AB320" s="40"/>
      <c r="AC320" s="40"/>
      <c r="AD320" s="40"/>
      <c r="AE320" s="40"/>
      <c r="AR320" s="227" t="s">
        <v>225</v>
      </c>
      <c r="AT320" s="227" t="s">
        <v>221</v>
      </c>
      <c r="AU320" s="227" t="s">
        <v>86</v>
      </c>
      <c r="AY320" s="19" t="s">
        <v>219</v>
      </c>
      <c r="BE320" s="228">
        <f>IF(N320="základní",J320,0)</f>
        <v>0</v>
      </c>
      <c r="BF320" s="228">
        <f>IF(N320="snížená",J320,0)</f>
        <v>0</v>
      </c>
      <c r="BG320" s="228">
        <f>IF(N320="zákl. přenesená",J320,0)</f>
        <v>0</v>
      </c>
      <c r="BH320" s="228">
        <f>IF(N320="sníž. přenesená",J320,0)</f>
        <v>0</v>
      </c>
      <c r="BI320" s="228">
        <f>IF(N320="nulová",J320,0)</f>
        <v>0</v>
      </c>
      <c r="BJ320" s="19" t="s">
        <v>84</v>
      </c>
      <c r="BK320" s="228">
        <f>ROUND(I320*H320,2)</f>
        <v>0</v>
      </c>
      <c r="BL320" s="19" t="s">
        <v>225</v>
      </c>
      <c r="BM320" s="227" t="s">
        <v>1361</v>
      </c>
    </row>
    <row r="321" s="2" customFormat="1">
      <c r="A321" s="40"/>
      <c r="B321" s="41"/>
      <c r="C321" s="42"/>
      <c r="D321" s="229" t="s">
        <v>227</v>
      </c>
      <c r="E321" s="42"/>
      <c r="F321" s="230" t="s">
        <v>1362</v>
      </c>
      <c r="G321" s="42"/>
      <c r="H321" s="42"/>
      <c r="I321" s="231"/>
      <c r="J321" s="42"/>
      <c r="K321" s="42"/>
      <c r="L321" s="46"/>
      <c r="M321" s="232"/>
      <c r="N321" s="233"/>
      <c r="O321" s="86"/>
      <c r="P321" s="86"/>
      <c r="Q321" s="86"/>
      <c r="R321" s="86"/>
      <c r="S321" s="86"/>
      <c r="T321" s="87"/>
      <c r="U321" s="40"/>
      <c r="V321" s="40"/>
      <c r="W321" s="40"/>
      <c r="X321" s="40"/>
      <c r="Y321" s="40"/>
      <c r="Z321" s="40"/>
      <c r="AA321" s="40"/>
      <c r="AB321" s="40"/>
      <c r="AC321" s="40"/>
      <c r="AD321" s="40"/>
      <c r="AE321" s="40"/>
      <c r="AT321" s="19" t="s">
        <v>227</v>
      </c>
      <c r="AU321" s="19" t="s">
        <v>86</v>
      </c>
    </row>
    <row r="322" s="2" customFormat="1">
      <c r="A322" s="40"/>
      <c r="B322" s="41"/>
      <c r="C322" s="42"/>
      <c r="D322" s="234" t="s">
        <v>229</v>
      </c>
      <c r="E322" s="42"/>
      <c r="F322" s="235" t="s">
        <v>1363</v>
      </c>
      <c r="G322" s="42"/>
      <c r="H322" s="42"/>
      <c r="I322" s="231"/>
      <c r="J322" s="42"/>
      <c r="K322" s="42"/>
      <c r="L322" s="46"/>
      <c r="M322" s="232"/>
      <c r="N322" s="233"/>
      <c r="O322" s="86"/>
      <c r="P322" s="86"/>
      <c r="Q322" s="86"/>
      <c r="R322" s="86"/>
      <c r="S322" s="86"/>
      <c r="T322" s="87"/>
      <c r="U322" s="40"/>
      <c r="V322" s="40"/>
      <c r="W322" s="40"/>
      <c r="X322" s="40"/>
      <c r="Y322" s="40"/>
      <c r="Z322" s="40"/>
      <c r="AA322" s="40"/>
      <c r="AB322" s="40"/>
      <c r="AC322" s="40"/>
      <c r="AD322" s="40"/>
      <c r="AE322" s="40"/>
      <c r="AT322" s="19" t="s">
        <v>229</v>
      </c>
      <c r="AU322" s="19" t="s">
        <v>86</v>
      </c>
    </row>
    <row r="323" s="14" customFormat="1">
      <c r="A323" s="14"/>
      <c r="B323" s="246"/>
      <c r="C323" s="247"/>
      <c r="D323" s="229" t="s">
        <v>231</v>
      </c>
      <c r="E323" s="248" t="s">
        <v>19</v>
      </c>
      <c r="F323" s="249" t="s">
        <v>1357</v>
      </c>
      <c r="G323" s="247"/>
      <c r="H323" s="250">
        <v>128</v>
      </c>
      <c r="I323" s="251"/>
      <c r="J323" s="247"/>
      <c r="K323" s="247"/>
      <c r="L323" s="252"/>
      <c r="M323" s="253"/>
      <c r="N323" s="254"/>
      <c r="O323" s="254"/>
      <c r="P323" s="254"/>
      <c r="Q323" s="254"/>
      <c r="R323" s="254"/>
      <c r="S323" s="254"/>
      <c r="T323" s="255"/>
      <c r="U323" s="14"/>
      <c r="V323" s="14"/>
      <c r="W323" s="14"/>
      <c r="X323" s="14"/>
      <c r="Y323" s="14"/>
      <c r="Z323" s="14"/>
      <c r="AA323" s="14"/>
      <c r="AB323" s="14"/>
      <c r="AC323" s="14"/>
      <c r="AD323" s="14"/>
      <c r="AE323" s="14"/>
      <c r="AT323" s="256" t="s">
        <v>231</v>
      </c>
      <c r="AU323" s="256" t="s">
        <v>86</v>
      </c>
      <c r="AV323" s="14" t="s">
        <v>86</v>
      </c>
      <c r="AW323" s="14" t="s">
        <v>37</v>
      </c>
      <c r="AX323" s="14" t="s">
        <v>76</v>
      </c>
      <c r="AY323" s="256" t="s">
        <v>219</v>
      </c>
    </row>
    <row r="324" s="14" customFormat="1">
      <c r="A324" s="14"/>
      <c r="B324" s="246"/>
      <c r="C324" s="247"/>
      <c r="D324" s="229" t="s">
        <v>231</v>
      </c>
      <c r="E324" s="248" t="s">
        <v>19</v>
      </c>
      <c r="F324" s="249" t="s">
        <v>1358</v>
      </c>
      <c r="G324" s="247"/>
      <c r="H324" s="250">
        <v>18</v>
      </c>
      <c r="I324" s="251"/>
      <c r="J324" s="247"/>
      <c r="K324" s="247"/>
      <c r="L324" s="252"/>
      <c r="M324" s="253"/>
      <c r="N324" s="254"/>
      <c r="O324" s="254"/>
      <c r="P324" s="254"/>
      <c r="Q324" s="254"/>
      <c r="R324" s="254"/>
      <c r="S324" s="254"/>
      <c r="T324" s="255"/>
      <c r="U324" s="14"/>
      <c r="V324" s="14"/>
      <c r="W324" s="14"/>
      <c r="X324" s="14"/>
      <c r="Y324" s="14"/>
      <c r="Z324" s="14"/>
      <c r="AA324" s="14"/>
      <c r="AB324" s="14"/>
      <c r="AC324" s="14"/>
      <c r="AD324" s="14"/>
      <c r="AE324" s="14"/>
      <c r="AT324" s="256" t="s">
        <v>231</v>
      </c>
      <c r="AU324" s="256" t="s">
        <v>86</v>
      </c>
      <c r="AV324" s="14" t="s">
        <v>86</v>
      </c>
      <c r="AW324" s="14" t="s">
        <v>37</v>
      </c>
      <c r="AX324" s="14" t="s">
        <v>76</v>
      </c>
      <c r="AY324" s="256" t="s">
        <v>219</v>
      </c>
    </row>
    <row r="325" s="15" customFormat="1">
      <c r="A325" s="15"/>
      <c r="B325" s="257"/>
      <c r="C325" s="258"/>
      <c r="D325" s="229" t="s">
        <v>231</v>
      </c>
      <c r="E325" s="259" t="s">
        <v>19</v>
      </c>
      <c r="F325" s="260" t="s">
        <v>236</v>
      </c>
      <c r="G325" s="258"/>
      <c r="H325" s="261">
        <v>146</v>
      </c>
      <c r="I325" s="262"/>
      <c r="J325" s="258"/>
      <c r="K325" s="258"/>
      <c r="L325" s="263"/>
      <c r="M325" s="264"/>
      <c r="N325" s="265"/>
      <c r="O325" s="265"/>
      <c r="P325" s="265"/>
      <c r="Q325" s="265"/>
      <c r="R325" s="265"/>
      <c r="S325" s="265"/>
      <c r="T325" s="266"/>
      <c r="U325" s="15"/>
      <c r="V325" s="15"/>
      <c r="W325" s="15"/>
      <c r="X325" s="15"/>
      <c r="Y325" s="15"/>
      <c r="Z325" s="15"/>
      <c r="AA325" s="15"/>
      <c r="AB325" s="15"/>
      <c r="AC325" s="15"/>
      <c r="AD325" s="15"/>
      <c r="AE325" s="15"/>
      <c r="AT325" s="267" t="s">
        <v>231</v>
      </c>
      <c r="AU325" s="267" t="s">
        <v>86</v>
      </c>
      <c r="AV325" s="15" t="s">
        <v>225</v>
      </c>
      <c r="AW325" s="15" t="s">
        <v>37</v>
      </c>
      <c r="AX325" s="15" t="s">
        <v>84</v>
      </c>
      <c r="AY325" s="267" t="s">
        <v>219</v>
      </c>
    </row>
    <row r="326" s="2" customFormat="1" ht="21.75" customHeight="1">
      <c r="A326" s="40"/>
      <c r="B326" s="41"/>
      <c r="C326" s="216" t="s">
        <v>815</v>
      </c>
      <c r="D326" s="216" t="s">
        <v>221</v>
      </c>
      <c r="E326" s="217" t="s">
        <v>1364</v>
      </c>
      <c r="F326" s="218" t="s">
        <v>1365</v>
      </c>
      <c r="G326" s="219" t="s">
        <v>158</v>
      </c>
      <c r="H326" s="220">
        <v>16.399999999999999</v>
      </c>
      <c r="I326" s="221"/>
      <c r="J326" s="222">
        <f>ROUND(I326*H326,2)</f>
        <v>0</v>
      </c>
      <c r="K326" s="218" t="s">
        <v>1366</v>
      </c>
      <c r="L326" s="46"/>
      <c r="M326" s="223" t="s">
        <v>19</v>
      </c>
      <c r="N326" s="224" t="s">
        <v>47</v>
      </c>
      <c r="O326" s="86"/>
      <c r="P326" s="225">
        <f>O326*H326</f>
        <v>0</v>
      </c>
      <c r="Q326" s="225">
        <v>0.00051999999999999995</v>
      </c>
      <c r="R326" s="225">
        <f>Q326*H326</f>
        <v>0.0085279999999999991</v>
      </c>
      <c r="S326" s="225">
        <v>0</v>
      </c>
      <c r="T326" s="226">
        <f>S326*H326</f>
        <v>0</v>
      </c>
      <c r="U326" s="40"/>
      <c r="V326" s="40"/>
      <c r="W326" s="40"/>
      <c r="X326" s="40"/>
      <c r="Y326" s="40"/>
      <c r="Z326" s="40"/>
      <c r="AA326" s="40"/>
      <c r="AB326" s="40"/>
      <c r="AC326" s="40"/>
      <c r="AD326" s="40"/>
      <c r="AE326" s="40"/>
      <c r="AR326" s="227" t="s">
        <v>225</v>
      </c>
      <c r="AT326" s="227" t="s">
        <v>221</v>
      </c>
      <c r="AU326" s="227" t="s">
        <v>86</v>
      </c>
      <c r="AY326" s="19" t="s">
        <v>219</v>
      </c>
      <c r="BE326" s="228">
        <f>IF(N326="základní",J326,0)</f>
        <v>0</v>
      </c>
      <c r="BF326" s="228">
        <f>IF(N326="snížená",J326,0)</f>
        <v>0</v>
      </c>
      <c r="BG326" s="228">
        <f>IF(N326="zákl. přenesená",J326,0)</f>
        <v>0</v>
      </c>
      <c r="BH326" s="228">
        <f>IF(N326="sníž. přenesená",J326,0)</f>
        <v>0</v>
      </c>
      <c r="BI326" s="228">
        <f>IF(N326="nulová",J326,0)</f>
        <v>0</v>
      </c>
      <c r="BJ326" s="19" t="s">
        <v>84</v>
      </c>
      <c r="BK326" s="228">
        <f>ROUND(I326*H326,2)</f>
        <v>0</v>
      </c>
      <c r="BL326" s="19" t="s">
        <v>225</v>
      </c>
      <c r="BM326" s="227" t="s">
        <v>1367</v>
      </c>
    </row>
    <row r="327" s="2" customFormat="1">
      <c r="A327" s="40"/>
      <c r="B327" s="41"/>
      <c r="C327" s="42"/>
      <c r="D327" s="229" t="s">
        <v>227</v>
      </c>
      <c r="E327" s="42"/>
      <c r="F327" s="230" t="s">
        <v>1368</v>
      </c>
      <c r="G327" s="42"/>
      <c r="H327" s="42"/>
      <c r="I327" s="231"/>
      <c r="J327" s="42"/>
      <c r="K327" s="42"/>
      <c r="L327" s="46"/>
      <c r="M327" s="232"/>
      <c r="N327" s="233"/>
      <c r="O327" s="86"/>
      <c r="P327" s="86"/>
      <c r="Q327" s="86"/>
      <c r="R327" s="86"/>
      <c r="S327" s="86"/>
      <c r="T327" s="87"/>
      <c r="U327" s="40"/>
      <c r="V327" s="40"/>
      <c r="W327" s="40"/>
      <c r="X327" s="40"/>
      <c r="Y327" s="40"/>
      <c r="Z327" s="40"/>
      <c r="AA327" s="40"/>
      <c r="AB327" s="40"/>
      <c r="AC327" s="40"/>
      <c r="AD327" s="40"/>
      <c r="AE327" s="40"/>
      <c r="AT327" s="19" t="s">
        <v>227</v>
      </c>
      <c r="AU327" s="19" t="s">
        <v>86</v>
      </c>
    </row>
    <row r="328" s="2" customFormat="1">
      <c r="A328" s="40"/>
      <c r="B328" s="41"/>
      <c r="C328" s="42"/>
      <c r="D328" s="234" t="s">
        <v>229</v>
      </c>
      <c r="E328" s="42"/>
      <c r="F328" s="235" t="s">
        <v>1369</v>
      </c>
      <c r="G328" s="42"/>
      <c r="H328" s="42"/>
      <c r="I328" s="231"/>
      <c r="J328" s="42"/>
      <c r="K328" s="42"/>
      <c r="L328" s="46"/>
      <c r="M328" s="232"/>
      <c r="N328" s="233"/>
      <c r="O328" s="86"/>
      <c r="P328" s="86"/>
      <c r="Q328" s="86"/>
      <c r="R328" s="86"/>
      <c r="S328" s="86"/>
      <c r="T328" s="87"/>
      <c r="U328" s="40"/>
      <c r="V328" s="40"/>
      <c r="W328" s="40"/>
      <c r="X328" s="40"/>
      <c r="Y328" s="40"/>
      <c r="Z328" s="40"/>
      <c r="AA328" s="40"/>
      <c r="AB328" s="40"/>
      <c r="AC328" s="40"/>
      <c r="AD328" s="40"/>
      <c r="AE328" s="40"/>
      <c r="AT328" s="19" t="s">
        <v>229</v>
      </c>
      <c r="AU328" s="19" t="s">
        <v>86</v>
      </c>
    </row>
    <row r="329" s="13" customFormat="1">
      <c r="A329" s="13"/>
      <c r="B329" s="236"/>
      <c r="C329" s="237"/>
      <c r="D329" s="229" t="s">
        <v>231</v>
      </c>
      <c r="E329" s="238" t="s">
        <v>19</v>
      </c>
      <c r="F329" s="239" t="s">
        <v>1112</v>
      </c>
      <c r="G329" s="237"/>
      <c r="H329" s="238" t="s">
        <v>19</v>
      </c>
      <c r="I329" s="240"/>
      <c r="J329" s="237"/>
      <c r="K329" s="237"/>
      <c r="L329" s="241"/>
      <c r="M329" s="242"/>
      <c r="N329" s="243"/>
      <c r="O329" s="243"/>
      <c r="P329" s="243"/>
      <c r="Q329" s="243"/>
      <c r="R329" s="243"/>
      <c r="S329" s="243"/>
      <c r="T329" s="244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45" t="s">
        <v>231</v>
      </c>
      <c r="AU329" s="245" t="s">
        <v>86</v>
      </c>
      <c r="AV329" s="13" t="s">
        <v>84</v>
      </c>
      <c r="AW329" s="13" t="s">
        <v>37</v>
      </c>
      <c r="AX329" s="13" t="s">
        <v>76</v>
      </c>
      <c r="AY329" s="245" t="s">
        <v>219</v>
      </c>
    </row>
    <row r="330" s="14" customFormat="1">
      <c r="A330" s="14"/>
      <c r="B330" s="246"/>
      <c r="C330" s="247"/>
      <c r="D330" s="229" t="s">
        <v>231</v>
      </c>
      <c r="E330" s="248" t="s">
        <v>19</v>
      </c>
      <c r="F330" s="249" t="s">
        <v>1370</v>
      </c>
      <c r="G330" s="247"/>
      <c r="H330" s="250">
        <v>41.039999999999999</v>
      </c>
      <c r="I330" s="251"/>
      <c r="J330" s="247"/>
      <c r="K330" s="247"/>
      <c r="L330" s="252"/>
      <c r="M330" s="253"/>
      <c r="N330" s="254"/>
      <c r="O330" s="254"/>
      <c r="P330" s="254"/>
      <c r="Q330" s="254"/>
      <c r="R330" s="254"/>
      <c r="S330" s="254"/>
      <c r="T330" s="255"/>
      <c r="U330" s="14"/>
      <c r="V330" s="14"/>
      <c r="W330" s="14"/>
      <c r="X330" s="14"/>
      <c r="Y330" s="14"/>
      <c r="Z330" s="14"/>
      <c r="AA330" s="14"/>
      <c r="AB330" s="14"/>
      <c r="AC330" s="14"/>
      <c r="AD330" s="14"/>
      <c r="AE330" s="14"/>
      <c r="AT330" s="256" t="s">
        <v>231</v>
      </c>
      <c r="AU330" s="256" t="s">
        <v>86</v>
      </c>
      <c r="AV330" s="14" t="s">
        <v>86</v>
      </c>
      <c r="AW330" s="14" t="s">
        <v>37</v>
      </c>
      <c r="AX330" s="14" t="s">
        <v>76</v>
      </c>
      <c r="AY330" s="256" t="s">
        <v>219</v>
      </c>
    </row>
    <row r="331" s="14" customFormat="1">
      <c r="A331" s="14"/>
      <c r="B331" s="246"/>
      <c r="C331" s="247"/>
      <c r="D331" s="229" t="s">
        <v>231</v>
      </c>
      <c r="E331" s="248" t="s">
        <v>19</v>
      </c>
      <c r="F331" s="249" t="s">
        <v>1371</v>
      </c>
      <c r="G331" s="247"/>
      <c r="H331" s="250">
        <v>16.399999999999999</v>
      </c>
      <c r="I331" s="251"/>
      <c r="J331" s="247"/>
      <c r="K331" s="247"/>
      <c r="L331" s="252"/>
      <c r="M331" s="253"/>
      <c r="N331" s="254"/>
      <c r="O331" s="254"/>
      <c r="P331" s="254"/>
      <c r="Q331" s="254"/>
      <c r="R331" s="254"/>
      <c r="S331" s="254"/>
      <c r="T331" s="255"/>
      <c r="U331" s="14"/>
      <c r="V331" s="14"/>
      <c r="W331" s="14"/>
      <c r="X331" s="14"/>
      <c r="Y331" s="14"/>
      <c r="Z331" s="14"/>
      <c r="AA331" s="14"/>
      <c r="AB331" s="14"/>
      <c r="AC331" s="14"/>
      <c r="AD331" s="14"/>
      <c r="AE331" s="14"/>
      <c r="AT331" s="256" t="s">
        <v>231</v>
      </c>
      <c r="AU331" s="256" t="s">
        <v>86</v>
      </c>
      <c r="AV331" s="14" t="s">
        <v>86</v>
      </c>
      <c r="AW331" s="14" t="s">
        <v>37</v>
      </c>
      <c r="AX331" s="14" t="s">
        <v>84</v>
      </c>
      <c r="AY331" s="256" t="s">
        <v>219</v>
      </c>
    </row>
    <row r="332" s="2" customFormat="1" ht="16.5" customHeight="1">
      <c r="A332" s="40"/>
      <c r="B332" s="41"/>
      <c r="C332" s="283" t="s">
        <v>822</v>
      </c>
      <c r="D332" s="283" t="s">
        <v>623</v>
      </c>
      <c r="E332" s="284" t="s">
        <v>1372</v>
      </c>
      <c r="F332" s="285" t="s">
        <v>1373</v>
      </c>
      <c r="G332" s="286" t="s">
        <v>182</v>
      </c>
      <c r="H332" s="287">
        <v>0.025000000000000001</v>
      </c>
      <c r="I332" s="288"/>
      <c r="J332" s="289">
        <f>ROUND(I332*H332,2)</f>
        <v>0</v>
      </c>
      <c r="K332" s="285" t="s">
        <v>1366</v>
      </c>
      <c r="L332" s="290"/>
      <c r="M332" s="291" t="s">
        <v>19</v>
      </c>
      <c r="N332" s="292" t="s">
        <v>47</v>
      </c>
      <c r="O332" s="86"/>
      <c r="P332" s="225">
        <f>O332*H332</f>
        <v>0</v>
      </c>
      <c r="Q332" s="225">
        <v>1</v>
      </c>
      <c r="R332" s="225">
        <f>Q332*H332</f>
        <v>0.025000000000000001</v>
      </c>
      <c r="S332" s="225">
        <v>0</v>
      </c>
      <c r="T332" s="226">
        <f>S332*H332</f>
        <v>0</v>
      </c>
      <c r="U332" s="40"/>
      <c r="V332" s="40"/>
      <c r="W332" s="40"/>
      <c r="X332" s="40"/>
      <c r="Y332" s="40"/>
      <c r="Z332" s="40"/>
      <c r="AA332" s="40"/>
      <c r="AB332" s="40"/>
      <c r="AC332" s="40"/>
      <c r="AD332" s="40"/>
      <c r="AE332" s="40"/>
      <c r="AR332" s="227" t="s">
        <v>300</v>
      </c>
      <c r="AT332" s="227" t="s">
        <v>623</v>
      </c>
      <c r="AU332" s="227" t="s">
        <v>86</v>
      </c>
      <c r="AY332" s="19" t="s">
        <v>219</v>
      </c>
      <c r="BE332" s="228">
        <f>IF(N332="základní",J332,0)</f>
        <v>0</v>
      </c>
      <c r="BF332" s="228">
        <f>IF(N332="snížená",J332,0)</f>
        <v>0</v>
      </c>
      <c r="BG332" s="228">
        <f>IF(N332="zákl. přenesená",J332,0)</f>
        <v>0</v>
      </c>
      <c r="BH332" s="228">
        <f>IF(N332="sníž. přenesená",J332,0)</f>
        <v>0</v>
      </c>
      <c r="BI332" s="228">
        <f>IF(N332="nulová",J332,0)</f>
        <v>0</v>
      </c>
      <c r="BJ332" s="19" t="s">
        <v>84</v>
      </c>
      <c r="BK332" s="228">
        <f>ROUND(I332*H332,2)</f>
        <v>0</v>
      </c>
      <c r="BL332" s="19" t="s">
        <v>225</v>
      </c>
      <c r="BM332" s="227" t="s">
        <v>1374</v>
      </c>
    </row>
    <row r="333" s="2" customFormat="1">
      <c r="A333" s="40"/>
      <c r="B333" s="41"/>
      <c r="C333" s="42"/>
      <c r="D333" s="229" t="s">
        <v>227</v>
      </c>
      <c r="E333" s="42"/>
      <c r="F333" s="230" t="s">
        <v>1375</v>
      </c>
      <c r="G333" s="42"/>
      <c r="H333" s="42"/>
      <c r="I333" s="231"/>
      <c r="J333" s="42"/>
      <c r="K333" s="42"/>
      <c r="L333" s="46"/>
      <c r="M333" s="232"/>
      <c r="N333" s="233"/>
      <c r="O333" s="86"/>
      <c r="P333" s="86"/>
      <c r="Q333" s="86"/>
      <c r="R333" s="86"/>
      <c r="S333" s="86"/>
      <c r="T333" s="87"/>
      <c r="U333" s="40"/>
      <c r="V333" s="40"/>
      <c r="W333" s="40"/>
      <c r="X333" s="40"/>
      <c r="Y333" s="40"/>
      <c r="Z333" s="40"/>
      <c r="AA333" s="40"/>
      <c r="AB333" s="40"/>
      <c r="AC333" s="40"/>
      <c r="AD333" s="40"/>
      <c r="AE333" s="40"/>
      <c r="AT333" s="19" t="s">
        <v>227</v>
      </c>
      <c r="AU333" s="19" t="s">
        <v>86</v>
      </c>
    </row>
    <row r="334" s="14" customFormat="1">
      <c r="A334" s="14"/>
      <c r="B334" s="246"/>
      <c r="C334" s="247"/>
      <c r="D334" s="229" t="s">
        <v>231</v>
      </c>
      <c r="E334" s="248" t="s">
        <v>19</v>
      </c>
      <c r="F334" s="249" t="s">
        <v>1376</v>
      </c>
      <c r="G334" s="247"/>
      <c r="H334" s="250">
        <v>0.025000000000000001</v>
      </c>
      <c r="I334" s="251"/>
      <c r="J334" s="247"/>
      <c r="K334" s="247"/>
      <c r="L334" s="252"/>
      <c r="M334" s="253"/>
      <c r="N334" s="254"/>
      <c r="O334" s="254"/>
      <c r="P334" s="254"/>
      <c r="Q334" s="254"/>
      <c r="R334" s="254"/>
      <c r="S334" s="254"/>
      <c r="T334" s="255"/>
      <c r="U334" s="14"/>
      <c r="V334" s="14"/>
      <c r="W334" s="14"/>
      <c r="X334" s="14"/>
      <c r="Y334" s="14"/>
      <c r="Z334" s="14"/>
      <c r="AA334" s="14"/>
      <c r="AB334" s="14"/>
      <c r="AC334" s="14"/>
      <c r="AD334" s="14"/>
      <c r="AE334" s="14"/>
      <c r="AT334" s="256" t="s">
        <v>231</v>
      </c>
      <c r="AU334" s="256" t="s">
        <v>86</v>
      </c>
      <c r="AV334" s="14" t="s">
        <v>86</v>
      </c>
      <c r="AW334" s="14" t="s">
        <v>37</v>
      </c>
      <c r="AX334" s="14" t="s">
        <v>84</v>
      </c>
      <c r="AY334" s="256" t="s">
        <v>219</v>
      </c>
    </row>
    <row r="335" s="12" customFormat="1" ht="22.8" customHeight="1">
      <c r="A335" s="12"/>
      <c r="B335" s="200"/>
      <c r="C335" s="201"/>
      <c r="D335" s="202" t="s">
        <v>75</v>
      </c>
      <c r="E335" s="214" t="s">
        <v>491</v>
      </c>
      <c r="F335" s="214" t="s">
        <v>492</v>
      </c>
      <c r="G335" s="201"/>
      <c r="H335" s="201"/>
      <c r="I335" s="204"/>
      <c r="J335" s="215">
        <f>BK335</f>
        <v>0</v>
      </c>
      <c r="K335" s="201"/>
      <c r="L335" s="206"/>
      <c r="M335" s="207"/>
      <c r="N335" s="208"/>
      <c r="O335" s="208"/>
      <c r="P335" s="209">
        <f>SUM(P336:P338)</f>
        <v>0</v>
      </c>
      <c r="Q335" s="208"/>
      <c r="R335" s="209">
        <f>SUM(R336:R338)</f>
        <v>0</v>
      </c>
      <c r="S335" s="208"/>
      <c r="T335" s="210">
        <f>SUM(T336:T338)</f>
        <v>0</v>
      </c>
      <c r="U335" s="12"/>
      <c r="V335" s="12"/>
      <c r="W335" s="12"/>
      <c r="X335" s="12"/>
      <c r="Y335" s="12"/>
      <c r="Z335" s="12"/>
      <c r="AA335" s="12"/>
      <c r="AB335" s="12"/>
      <c r="AC335" s="12"/>
      <c r="AD335" s="12"/>
      <c r="AE335" s="12"/>
      <c r="AR335" s="211" t="s">
        <v>84</v>
      </c>
      <c r="AT335" s="212" t="s">
        <v>75</v>
      </c>
      <c r="AU335" s="212" t="s">
        <v>84</v>
      </c>
      <c r="AY335" s="211" t="s">
        <v>219</v>
      </c>
      <c r="BK335" s="213">
        <f>SUM(BK336:BK338)</f>
        <v>0</v>
      </c>
    </row>
    <row r="336" s="2" customFormat="1" ht="16.5" customHeight="1">
      <c r="A336" s="40"/>
      <c r="B336" s="41"/>
      <c r="C336" s="216" t="s">
        <v>828</v>
      </c>
      <c r="D336" s="216" t="s">
        <v>221</v>
      </c>
      <c r="E336" s="217" t="s">
        <v>494</v>
      </c>
      <c r="F336" s="218" t="s">
        <v>495</v>
      </c>
      <c r="G336" s="219" t="s">
        <v>182</v>
      </c>
      <c r="H336" s="220">
        <v>546.52300000000002</v>
      </c>
      <c r="I336" s="221"/>
      <c r="J336" s="222">
        <f>ROUND(I336*H336,2)</f>
        <v>0</v>
      </c>
      <c r="K336" s="218" t="s">
        <v>224</v>
      </c>
      <c r="L336" s="46"/>
      <c r="M336" s="223" t="s">
        <v>19</v>
      </c>
      <c r="N336" s="224" t="s">
        <v>47</v>
      </c>
      <c r="O336" s="86"/>
      <c r="P336" s="225">
        <f>O336*H336</f>
        <v>0</v>
      </c>
      <c r="Q336" s="225">
        <v>0</v>
      </c>
      <c r="R336" s="225">
        <f>Q336*H336</f>
        <v>0</v>
      </c>
      <c r="S336" s="225">
        <v>0</v>
      </c>
      <c r="T336" s="226">
        <f>S336*H336</f>
        <v>0</v>
      </c>
      <c r="U336" s="40"/>
      <c r="V336" s="40"/>
      <c r="W336" s="40"/>
      <c r="X336" s="40"/>
      <c r="Y336" s="40"/>
      <c r="Z336" s="40"/>
      <c r="AA336" s="40"/>
      <c r="AB336" s="40"/>
      <c r="AC336" s="40"/>
      <c r="AD336" s="40"/>
      <c r="AE336" s="40"/>
      <c r="AR336" s="227" t="s">
        <v>225</v>
      </c>
      <c r="AT336" s="227" t="s">
        <v>221</v>
      </c>
      <c r="AU336" s="227" t="s">
        <v>86</v>
      </c>
      <c r="AY336" s="19" t="s">
        <v>219</v>
      </c>
      <c r="BE336" s="228">
        <f>IF(N336="základní",J336,0)</f>
        <v>0</v>
      </c>
      <c r="BF336" s="228">
        <f>IF(N336="snížená",J336,0)</f>
        <v>0</v>
      </c>
      <c r="BG336" s="228">
        <f>IF(N336="zákl. přenesená",J336,0)</f>
        <v>0</v>
      </c>
      <c r="BH336" s="228">
        <f>IF(N336="sníž. přenesená",J336,0)</f>
        <v>0</v>
      </c>
      <c r="BI336" s="228">
        <f>IF(N336="nulová",J336,0)</f>
        <v>0</v>
      </c>
      <c r="BJ336" s="19" t="s">
        <v>84</v>
      </c>
      <c r="BK336" s="228">
        <f>ROUND(I336*H336,2)</f>
        <v>0</v>
      </c>
      <c r="BL336" s="19" t="s">
        <v>225</v>
      </c>
      <c r="BM336" s="227" t="s">
        <v>1377</v>
      </c>
    </row>
    <row r="337" s="2" customFormat="1">
      <c r="A337" s="40"/>
      <c r="B337" s="41"/>
      <c r="C337" s="42"/>
      <c r="D337" s="229" t="s">
        <v>227</v>
      </c>
      <c r="E337" s="42"/>
      <c r="F337" s="230" t="s">
        <v>497</v>
      </c>
      <c r="G337" s="42"/>
      <c r="H337" s="42"/>
      <c r="I337" s="231"/>
      <c r="J337" s="42"/>
      <c r="K337" s="42"/>
      <c r="L337" s="46"/>
      <c r="M337" s="232"/>
      <c r="N337" s="233"/>
      <c r="O337" s="86"/>
      <c r="P337" s="86"/>
      <c r="Q337" s="86"/>
      <c r="R337" s="86"/>
      <c r="S337" s="86"/>
      <c r="T337" s="87"/>
      <c r="U337" s="40"/>
      <c r="V337" s="40"/>
      <c r="W337" s="40"/>
      <c r="X337" s="40"/>
      <c r="Y337" s="40"/>
      <c r="Z337" s="40"/>
      <c r="AA337" s="40"/>
      <c r="AB337" s="40"/>
      <c r="AC337" s="40"/>
      <c r="AD337" s="40"/>
      <c r="AE337" s="40"/>
      <c r="AT337" s="19" t="s">
        <v>227</v>
      </c>
      <c r="AU337" s="19" t="s">
        <v>86</v>
      </c>
    </row>
    <row r="338" s="2" customFormat="1">
      <c r="A338" s="40"/>
      <c r="B338" s="41"/>
      <c r="C338" s="42"/>
      <c r="D338" s="234" t="s">
        <v>229</v>
      </c>
      <c r="E338" s="42"/>
      <c r="F338" s="235" t="s">
        <v>498</v>
      </c>
      <c r="G338" s="42"/>
      <c r="H338" s="42"/>
      <c r="I338" s="231"/>
      <c r="J338" s="42"/>
      <c r="K338" s="42"/>
      <c r="L338" s="46"/>
      <c r="M338" s="232"/>
      <c r="N338" s="233"/>
      <c r="O338" s="86"/>
      <c r="P338" s="86"/>
      <c r="Q338" s="86"/>
      <c r="R338" s="86"/>
      <c r="S338" s="86"/>
      <c r="T338" s="87"/>
      <c r="U338" s="40"/>
      <c r="V338" s="40"/>
      <c r="W338" s="40"/>
      <c r="X338" s="40"/>
      <c r="Y338" s="40"/>
      <c r="Z338" s="40"/>
      <c r="AA338" s="40"/>
      <c r="AB338" s="40"/>
      <c r="AC338" s="40"/>
      <c r="AD338" s="40"/>
      <c r="AE338" s="40"/>
      <c r="AT338" s="19" t="s">
        <v>229</v>
      </c>
      <c r="AU338" s="19" t="s">
        <v>86</v>
      </c>
    </row>
    <row r="339" s="12" customFormat="1" ht="25.92" customHeight="1">
      <c r="A339" s="12"/>
      <c r="B339" s="200"/>
      <c r="C339" s="201"/>
      <c r="D339" s="202" t="s">
        <v>75</v>
      </c>
      <c r="E339" s="203" t="s">
        <v>499</v>
      </c>
      <c r="F339" s="203" t="s">
        <v>500</v>
      </c>
      <c r="G339" s="201"/>
      <c r="H339" s="201"/>
      <c r="I339" s="204"/>
      <c r="J339" s="205">
        <f>BK339</f>
        <v>0</v>
      </c>
      <c r="K339" s="201"/>
      <c r="L339" s="206"/>
      <c r="M339" s="207"/>
      <c r="N339" s="208"/>
      <c r="O339" s="208"/>
      <c r="P339" s="209">
        <f>P340+P361</f>
        <v>0</v>
      </c>
      <c r="Q339" s="208"/>
      <c r="R339" s="209">
        <f>R340+R361</f>
        <v>1.1627989999999999</v>
      </c>
      <c r="S339" s="208"/>
      <c r="T339" s="210">
        <f>T340+T361</f>
        <v>0</v>
      </c>
      <c r="U339" s="12"/>
      <c r="V339" s="12"/>
      <c r="W339" s="12"/>
      <c r="X339" s="12"/>
      <c r="Y339" s="12"/>
      <c r="Z339" s="12"/>
      <c r="AA339" s="12"/>
      <c r="AB339" s="12"/>
      <c r="AC339" s="12"/>
      <c r="AD339" s="12"/>
      <c r="AE339" s="12"/>
      <c r="AR339" s="211" t="s">
        <v>86</v>
      </c>
      <c r="AT339" s="212" t="s">
        <v>75</v>
      </c>
      <c r="AU339" s="212" t="s">
        <v>76</v>
      </c>
      <c r="AY339" s="211" t="s">
        <v>219</v>
      </c>
      <c r="BK339" s="213">
        <f>BK340+BK361</f>
        <v>0</v>
      </c>
    </row>
    <row r="340" s="12" customFormat="1" ht="22.8" customHeight="1">
      <c r="A340" s="12"/>
      <c r="B340" s="200"/>
      <c r="C340" s="201"/>
      <c r="D340" s="202" t="s">
        <v>75</v>
      </c>
      <c r="E340" s="214" t="s">
        <v>1378</v>
      </c>
      <c r="F340" s="214" t="s">
        <v>1379</v>
      </c>
      <c r="G340" s="201"/>
      <c r="H340" s="201"/>
      <c r="I340" s="204"/>
      <c r="J340" s="215">
        <f>BK340</f>
        <v>0</v>
      </c>
      <c r="K340" s="201"/>
      <c r="L340" s="206"/>
      <c r="M340" s="207"/>
      <c r="N340" s="208"/>
      <c r="O340" s="208"/>
      <c r="P340" s="209">
        <f>SUM(P341:P360)</f>
        <v>0</v>
      </c>
      <c r="Q340" s="208"/>
      <c r="R340" s="209">
        <f>SUM(R341:R360)</f>
        <v>0.058999999999999997</v>
      </c>
      <c r="S340" s="208"/>
      <c r="T340" s="210">
        <f>SUM(T341:T360)</f>
        <v>0</v>
      </c>
      <c r="U340" s="12"/>
      <c r="V340" s="12"/>
      <c r="W340" s="12"/>
      <c r="X340" s="12"/>
      <c r="Y340" s="12"/>
      <c r="Z340" s="12"/>
      <c r="AA340" s="12"/>
      <c r="AB340" s="12"/>
      <c r="AC340" s="12"/>
      <c r="AD340" s="12"/>
      <c r="AE340" s="12"/>
      <c r="AR340" s="211" t="s">
        <v>86</v>
      </c>
      <c r="AT340" s="212" t="s">
        <v>75</v>
      </c>
      <c r="AU340" s="212" t="s">
        <v>84</v>
      </c>
      <c r="AY340" s="211" t="s">
        <v>219</v>
      </c>
      <c r="BK340" s="213">
        <f>SUM(BK341:BK360)</f>
        <v>0</v>
      </c>
    </row>
    <row r="341" s="2" customFormat="1" ht="16.5" customHeight="1">
      <c r="A341" s="40"/>
      <c r="B341" s="41"/>
      <c r="C341" s="216" t="s">
        <v>830</v>
      </c>
      <c r="D341" s="216" t="s">
        <v>221</v>
      </c>
      <c r="E341" s="217" t="s">
        <v>1380</v>
      </c>
      <c r="F341" s="218" t="s">
        <v>1381</v>
      </c>
      <c r="G341" s="219" t="s">
        <v>152</v>
      </c>
      <c r="H341" s="220">
        <v>78.375</v>
      </c>
      <c r="I341" s="221"/>
      <c r="J341" s="222">
        <f>ROUND(I341*H341,2)</f>
        <v>0</v>
      </c>
      <c r="K341" s="218" t="s">
        <v>224</v>
      </c>
      <c r="L341" s="46"/>
      <c r="M341" s="223" t="s">
        <v>19</v>
      </c>
      <c r="N341" s="224" t="s">
        <v>47</v>
      </c>
      <c r="O341" s="86"/>
      <c r="P341" s="225">
        <f>O341*H341</f>
        <v>0</v>
      </c>
      <c r="Q341" s="225">
        <v>0</v>
      </c>
      <c r="R341" s="225">
        <f>Q341*H341</f>
        <v>0</v>
      </c>
      <c r="S341" s="225">
        <v>0</v>
      </c>
      <c r="T341" s="226">
        <f>S341*H341</f>
        <v>0</v>
      </c>
      <c r="U341" s="40"/>
      <c r="V341" s="40"/>
      <c r="W341" s="40"/>
      <c r="X341" s="40"/>
      <c r="Y341" s="40"/>
      <c r="Z341" s="40"/>
      <c r="AA341" s="40"/>
      <c r="AB341" s="40"/>
      <c r="AC341" s="40"/>
      <c r="AD341" s="40"/>
      <c r="AE341" s="40"/>
      <c r="AR341" s="227" t="s">
        <v>369</v>
      </c>
      <c r="AT341" s="227" t="s">
        <v>221</v>
      </c>
      <c r="AU341" s="227" t="s">
        <v>86</v>
      </c>
      <c r="AY341" s="19" t="s">
        <v>219</v>
      </c>
      <c r="BE341" s="228">
        <f>IF(N341="základní",J341,0)</f>
        <v>0</v>
      </c>
      <c r="BF341" s="228">
        <f>IF(N341="snížená",J341,0)</f>
        <v>0</v>
      </c>
      <c r="BG341" s="228">
        <f>IF(N341="zákl. přenesená",J341,0)</f>
        <v>0</v>
      </c>
      <c r="BH341" s="228">
        <f>IF(N341="sníž. přenesená",J341,0)</f>
        <v>0</v>
      </c>
      <c r="BI341" s="228">
        <f>IF(N341="nulová",J341,0)</f>
        <v>0</v>
      </c>
      <c r="BJ341" s="19" t="s">
        <v>84</v>
      </c>
      <c r="BK341" s="228">
        <f>ROUND(I341*H341,2)</f>
        <v>0</v>
      </c>
      <c r="BL341" s="19" t="s">
        <v>369</v>
      </c>
      <c r="BM341" s="227" t="s">
        <v>1382</v>
      </c>
    </row>
    <row r="342" s="2" customFormat="1">
      <c r="A342" s="40"/>
      <c r="B342" s="41"/>
      <c r="C342" s="42"/>
      <c r="D342" s="229" t="s">
        <v>227</v>
      </c>
      <c r="E342" s="42"/>
      <c r="F342" s="230" t="s">
        <v>1383</v>
      </c>
      <c r="G342" s="42"/>
      <c r="H342" s="42"/>
      <c r="I342" s="231"/>
      <c r="J342" s="42"/>
      <c r="K342" s="42"/>
      <c r="L342" s="46"/>
      <c r="M342" s="232"/>
      <c r="N342" s="233"/>
      <c r="O342" s="86"/>
      <c r="P342" s="86"/>
      <c r="Q342" s="86"/>
      <c r="R342" s="86"/>
      <c r="S342" s="86"/>
      <c r="T342" s="87"/>
      <c r="U342" s="40"/>
      <c r="V342" s="40"/>
      <c r="W342" s="40"/>
      <c r="X342" s="40"/>
      <c r="Y342" s="40"/>
      <c r="Z342" s="40"/>
      <c r="AA342" s="40"/>
      <c r="AB342" s="40"/>
      <c r="AC342" s="40"/>
      <c r="AD342" s="40"/>
      <c r="AE342" s="40"/>
      <c r="AT342" s="19" t="s">
        <v>227</v>
      </c>
      <c r="AU342" s="19" t="s">
        <v>86</v>
      </c>
    </row>
    <row r="343" s="2" customFormat="1">
      <c r="A343" s="40"/>
      <c r="B343" s="41"/>
      <c r="C343" s="42"/>
      <c r="D343" s="234" t="s">
        <v>229</v>
      </c>
      <c r="E343" s="42"/>
      <c r="F343" s="235" t="s">
        <v>1384</v>
      </c>
      <c r="G343" s="42"/>
      <c r="H343" s="42"/>
      <c r="I343" s="231"/>
      <c r="J343" s="42"/>
      <c r="K343" s="42"/>
      <c r="L343" s="46"/>
      <c r="M343" s="232"/>
      <c r="N343" s="233"/>
      <c r="O343" s="86"/>
      <c r="P343" s="86"/>
      <c r="Q343" s="86"/>
      <c r="R343" s="86"/>
      <c r="S343" s="86"/>
      <c r="T343" s="87"/>
      <c r="U343" s="40"/>
      <c r="V343" s="40"/>
      <c r="W343" s="40"/>
      <c r="X343" s="40"/>
      <c r="Y343" s="40"/>
      <c r="Z343" s="40"/>
      <c r="AA343" s="40"/>
      <c r="AB343" s="40"/>
      <c r="AC343" s="40"/>
      <c r="AD343" s="40"/>
      <c r="AE343" s="40"/>
      <c r="AT343" s="19" t="s">
        <v>229</v>
      </c>
      <c r="AU343" s="19" t="s">
        <v>86</v>
      </c>
    </row>
    <row r="344" s="13" customFormat="1">
      <c r="A344" s="13"/>
      <c r="B344" s="236"/>
      <c r="C344" s="237"/>
      <c r="D344" s="229" t="s">
        <v>231</v>
      </c>
      <c r="E344" s="238" t="s">
        <v>19</v>
      </c>
      <c r="F344" s="239" t="s">
        <v>1385</v>
      </c>
      <c r="G344" s="237"/>
      <c r="H344" s="238" t="s">
        <v>19</v>
      </c>
      <c r="I344" s="240"/>
      <c r="J344" s="237"/>
      <c r="K344" s="237"/>
      <c r="L344" s="241"/>
      <c r="M344" s="242"/>
      <c r="N344" s="243"/>
      <c r="O344" s="243"/>
      <c r="P344" s="243"/>
      <c r="Q344" s="243"/>
      <c r="R344" s="243"/>
      <c r="S344" s="243"/>
      <c r="T344" s="244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245" t="s">
        <v>231</v>
      </c>
      <c r="AU344" s="245" t="s">
        <v>86</v>
      </c>
      <c r="AV344" s="13" t="s">
        <v>84</v>
      </c>
      <c r="AW344" s="13" t="s">
        <v>37</v>
      </c>
      <c r="AX344" s="13" t="s">
        <v>76</v>
      </c>
      <c r="AY344" s="245" t="s">
        <v>219</v>
      </c>
    </row>
    <row r="345" s="14" customFormat="1">
      <c r="A345" s="14"/>
      <c r="B345" s="246"/>
      <c r="C345" s="247"/>
      <c r="D345" s="229" t="s">
        <v>231</v>
      </c>
      <c r="E345" s="248" t="s">
        <v>1073</v>
      </c>
      <c r="F345" s="249" t="s">
        <v>1386</v>
      </c>
      <c r="G345" s="247"/>
      <c r="H345" s="250">
        <v>78.375</v>
      </c>
      <c r="I345" s="251"/>
      <c r="J345" s="247"/>
      <c r="K345" s="247"/>
      <c r="L345" s="252"/>
      <c r="M345" s="253"/>
      <c r="N345" s="254"/>
      <c r="O345" s="254"/>
      <c r="P345" s="254"/>
      <c r="Q345" s="254"/>
      <c r="R345" s="254"/>
      <c r="S345" s="254"/>
      <c r="T345" s="255"/>
      <c r="U345" s="14"/>
      <c r="V345" s="14"/>
      <c r="W345" s="14"/>
      <c r="X345" s="14"/>
      <c r="Y345" s="14"/>
      <c r="Z345" s="14"/>
      <c r="AA345" s="14"/>
      <c r="AB345" s="14"/>
      <c r="AC345" s="14"/>
      <c r="AD345" s="14"/>
      <c r="AE345" s="14"/>
      <c r="AT345" s="256" t="s">
        <v>231</v>
      </c>
      <c r="AU345" s="256" t="s">
        <v>86</v>
      </c>
      <c r="AV345" s="14" t="s">
        <v>86</v>
      </c>
      <c r="AW345" s="14" t="s">
        <v>37</v>
      </c>
      <c r="AX345" s="14" t="s">
        <v>84</v>
      </c>
      <c r="AY345" s="256" t="s">
        <v>219</v>
      </c>
    </row>
    <row r="346" s="2" customFormat="1" ht="16.5" customHeight="1">
      <c r="A346" s="40"/>
      <c r="B346" s="41"/>
      <c r="C346" s="283" t="s">
        <v>839</v>
      </c>
      <c r="D346" s="283" t="s">
        <v>623</v>
      </c>
      <c r="E346" s="284" t="s">
        <v>1387</v>
      </c>
      <c r="F346" s="285" t="s">
        <v>1388</v>
      </c>
      <c r="G346" s="286" t="s">
        <v>182</v>
      </c>
      <c r="H346" s="287">
        <v>0.027</v>
      </c>
      <c r="I346" s="288"/>
      <c r="J346" s="289">
        <f>ROUND(I346*H346,2)</f>
        <v>0</v>
      </c>
      <c r="K346" s="285" t="s">
        <v>224</v>
      </c>
      <c r="L346" s="290"/>
      <c r="M346" s="291" t="s">
        <v>19</v>
      </c>
      <c r="N346" s="292" t="s">
        <v>47</v>
      </c>
      <c r="O346" s="86"/>
      <c r="P346" s="225">
        <f>O346*H346</f>
        <v>0</v>
      </c>
      <c r="Q346" s="225">
        <v>1</v>
      </c>
      <c r="R346" s="225">
        <f>Q346*H346</f>
        <v>0.027</v>
      </c>
      <c r="S346" s="225">
        <v>0</v>
      </c>
      <c r="T346" s="226">
        <f>S346*H346</f>
        <v>0</v>
      </c>
      <c r="U346" s="40"/>
      <c r="V346" s="40"/>
      <c r="W346" s="40"/>
      <c r="X346" s="40"/>
      <c r="Y346" s="40"/>
      <c r="Z346" s="40"/>
      <c r="AA346" s="40"/>
      <c r="AB346" s="40"/>
      <c r="AC346" s="40"/>
      <c r="AD346" s="40"/>
      <c r="AE346" s="40"/>
      <c r="AR346" s="227" t="s">
        <v>493</v>
      </c>
      <c r="AT346" s="227" t="s">
        <v>623</v>
      </c>
      <c r="AU346" s="227" t="s">
        <v>86</v>
      </c>
      <c r="AY346" s="19" t="s">
        <v>219</v>
      </c>
      <c r="BE346" s="228">
        <f>IF(N346="základní",J346,0)</f>
        <v>0</v>
      </c>
      <c r="BF346" s="228">
        <f>IF(N346="snížená",J346,0)</f>
        <v>0</v>
      </c>
      <c r="BG346" s="228">
        <f>IF(N346="zákl. přenesená",J346,0)</f>
        <v>0</v>
      </c>
      <c r="BH346" s="228">
        <f>IF(N346="sníž. přenesená",J346,0)</f>
        <v>0</v>
      </c>
      <c r="BI346" s="228">
        <f>IF(N346="nulová",J346,0)</f>
        <v>0</v>
      </c>
      <c r="BJ346" s="19" t="s">
        <v>84</v>
      </c>
      <c r="BK346" s="228">
        <f>ROUND(I346*H346,2)</f>
        <v>0</v>
      </c>
      <c r="BL346" s="19" t="s">
        <v>369</v>
      </c>
      <c r="BM346" s="227" t="s">
        <v>1389</v>
      </c>
    </row>
    <row r="347" s="2" customFormat="1">
      <c r="A347" s="40"/>
      <c r="B347" s="41"/>
      <c r="C347" s="42"/>
      <c r="D347" s="229" t="s">
        <v>227</v>
      </c>
      <c r="E347" s="42"/>
      <c r="F347" s="230" t="s">
        <v>1388</v>
      </c>
      <c r="G347" s="42"/>
      <c r="H347" s="42"/>
      <c r="I347" s="231"/>
      <c r="J347" s="42"/>
      <c r="K347" s="42"/>
      <c r="L347" s="46"/>
      <c r="M347" s="232"/>
      <c r="N347" s="233"/>
      <c r="O347" s="86"/>
      <c r="P347" s="86"/>
      <c r="Q347" s="86"/>
      <c r="R347" s="86"/>
      <c r="S347" s="86"/>
      <c r="T347" s="87"/>
      <c r="U347" s="40"/>
      <c r="V347" s="40"/>
      <c r="W347" s="40"/>
      <c r="X347" s="40"/>
      <c r="Y347" s="40"/>
      <c r="Z347" s="40"/>
      <c r="AA347" s="40"/>
      <c r="AB347" s="40"/>
      <c r="AC347" s="40"/>
      <c r="AD347" s="40"/>
      <c r="AE347" s="40"/>
      <c r="AT347" s="19" t="s">
        <v>227</v>
      </c>
      <c r="AU347" s="19" t="s">
        <v>86</v>
      </c>
    </row>
    <row r="348" s="14" customFormat="1">
      <c r="A348" s="14"/>
      <c r="B348" s="246"/>
      <c r="C348" s="247"/>
      <c r="D348" s="229" t="s">
        <v>231</v>
      </c>
      <c r="E348" s="248" t="s">
        <v>19</v>
      </c>
      <c r="F348" s="249" t="s">
        <v>1073</v>
      </c>
      <c r="G348" s="247"/>
      <c r="H348" s="250">
        <v>78.375</v>
      </c>
      <c r="I348" s="251"/>
      <c r="J348" s="247"/>
      <c r="K348" s="247"/>
      <c r="L348" s="252"/>
      <c r="M348" s="253"/>
      <c r="N348" s="254"/>
      <c r="O348" s="254"/>
      <c r="P348" s="254"/>
      <c r="Q348" s="254"/>
      <c r="R348" s="254"/>
      <c r="S348" s="254"/>
      <c r="T348" s="255"/>
      <c r="U348" s="14"/>
      <c r="V348" s="14"/>
      <c r="W348" s="14"/>
      <c r="X348" s="14"/>
      <c r="Y348" s="14"/>
      <c r="Z348" s="14"/>
      <c r="AA348" s="14"/>
      <c r="AB348" s="14"/>
      <c r="AC348" s="14"/>
      <c r="AD348" s="14"/>
      <c r="AE348" s="14"/>
      <c r="AT348" s="256" t="s">
        <v>231</v>
      </c>
      <c r="AU348" s="256" t="s">
        <v>86</v>
      </c>
      <c r="AV348" s="14" t="s">
        <v>86</v>
      </c>
      <c r="AW348" s="14" t="s">
        <v>37</v>
      </c>
      <c r="AX348" s="14" t="s">
        <v>84</v>
      </c>
      <c r="AY348" s="256" t="s">
        <v>219</v>
      </c>
    </row>
    <row r="349" s="14" customFormat="1">
      <c r="A349" s="14"/>
      <c r="B349" s="246"/>
      <c r="C349" s="247"/>
      <c r="D349" s="229" t="s">
        <v>231</v>
      </c>
      <c r="E349" s="247"/>
      <c r="F349" s="249" t="s">
        <v>1390</v>
      </c>
      <c r="G349" s="247"/>
      <c r="H349" s="250">
        <v>0.027</v>
      </c>
      <c r="I349" s="251"/>
      <c r="J349" s="247"/>
      <c r="K349" s="247"/>
      <c r="L349" s="252"/>
      <c r="M349" s="253"/>
      <c r="N349" s="254"/>
      <c r="O349" s="254"/>
      <c r="P349" s="254"/>
      <c r="Q349" s="254"/>
      <c r="R349" s="254"/>
      <c r="S349" s="254"/>
      <c r="T349" s="255"/>
      <c r="U349" s="14"/>
      <c r="V349" s="14"/>
      <c r="W349" s="14"/>
      <c r="X349" s="14"/>
      <c r="Y349" s="14"/>
      <c r="Z349" s="14"/>
      <c r="AA349" s="14"/>
      <c r="AB349" s="14"/>
      <c r="AC349" s="14"/>
      <c r="AD349" s="14"/>
      <c r="AE349" s="14"/>
      <c r="AT349" s="256" t="s">
        <v>231</v>
      </c>
      <c r="AU349" s="256" t="s">
        <v>86</v>
      </c>
      <c r="AV349" s="14" t="s">
        <v>86</v>
      </c>
      <c r="AW349" s="14" t="s">
        <v>4</v>
      </c>
      <c r="AX349" s="14" t="s">
        <v>84</v>
      </c>
      <c r="AY349" s="256" t="s">
        <v>219</v>
      </c>
    </row>
    <row r="350" s="2" customFormat="1" ht="16.5" customHeight="1">
      <c r="A350" s="40"/>
      <c r="B350" s="41"/>
      <c r="C350" s="216" t="s">
        <v>841</v>
      </c>
      <c r="D350" s="216" t="s">
        <v>221</v>
      </c>
      <c r="E350" s="217" t="s">
        <v>1391</v>
      </c>
      <c r="F350" s="218" t="s">
        <v>1392</v>
      </c>
      <c r="G350" s="219" t="s">
        <v>152</v>
      </c>
      <c r="H350" s="220">
        <v>78.375</v>
      </c>
      <c r="I350" s="221"/>
      <c r="J350" s="222">
        <f>ROUND(I350*H350,2)</f>
        <v>0</v>
      </c>
      <c r="K350" s="218" t="s">
        <v>224</v>
      </c>
      <c r="L350" s="46"/>
      <c r="M350" s="223" t="s">
        <v>19</v>
      </c>
      <c r="N350" s="224" t="s">
        <v>47</v>
      </c>
      <c r="O350" s="86"/>
      <c r="P350" s="225">
        <f>O350*H350</f>
        <v>0</v>
      </c>
      <c r="Q350" s="225">
        <v>0</v>
      </c>
      <c r="R350" s="225">
        <f>Q350*H350</f>
        <v>0</v>
      </c>
      <c r="S350" s="225">
        <v>0</v>
      </c>
      <c r="T350" s="226">
        <f>S350*H350</f>
        <v>0</v>
      </c>
      <c r="U350" s="40"/>
      <c r="V350" s="40"/>
      <c r="W350" s="40"/>
      <c r="X350" s="40"/>
      <c r="Y350" s="40"/>
      <c r="Z350" s="40"/>
      <c r="AA350" s="40"/>
      <c r="AB350" s="40"/>
      <c r="AC350" s="40"/>
      <c r="AD350" s="40"/>
      <c r="AE350" s="40"/>
      <c r="AR350" s="227" t="s">
        <v>369</v>
      </c>
      <c r="AT350" s="227" t="s">
        <v>221</v>
      </c>
      <c r="AU350" s="227" t="s">
        <v>86</v>
      </c>
      <c r="AY350" s="19" t="s">
        <v>219</v>
      </c>
      <c r="BE350" s="228">
        <f>IF(N350="základní",J350,0)</f>
        <v>0</v>
      </c>
      <c r="BF350" s="228">
        <f>IF(N350="snížená",J350,0)</f>
        <v>0</v>
      </c>
      <c r="BG350" s="228">
        <f>IF(N350="zákl. přenesená",J350,0)</f>
        <v>0</v>
      </c>
      <c r="BH350" s="228">
        <f>IF(N350="sníž. přenesená",J350,0)</f>
        <v>0</v>
      </c>
      <c r="BI350" s="228">
        <f>IF(N350="nulová",J350,0)</f>
        <v>0</v>
      </c>
      <c r="BJ350" s="19" t="s">
        <v>84</v>
      </c>
      <c r="BK350" s="228">
        <f>ROUND(I350*H350,2)</f>
        <v>0</v>
      </c>
      <c r="BL350" s="19" t="s">
        <v>369</v>
      </c>
      <c r="BM350" s="227" t="s">
        <v>1393</v>
      </c>
    </row>
    <row r="351" s="2" customFormat="1">
      <c r="A351" s="40"/>
      <c r="B351" s="41"/>
      <c r="C351" s="42"/>
      <c r="D351" s="229" t="s">
        <v>227</v>
      </c>
      <c r="E351" s="42"/>
      <c r="F351" s="230" t="s">
        <v>1394</v>
      </c>
      <c r="G351" s="42"/>
      <c r="H351" s="42"/>
      <c r="I351" s="231"/>
      <c r="J351" s="42"/>
      <c r="K351" s="42"/>
      <c r="L351" s="46"/>
      <c r="M351" s="232"/>
      <c r="N351" s="233"/>
      <c r="O351" s="86"/>
      <c r="P351" s="86"/>
      <c r="Q351" s="86"/>
      <c r="R351" s="86"/>
      <c r="S351" s="86"/>
      <c r="T351" s="87"/>
      <c r="U351" s="40"/>
      <c r="V351" s="40"/>
      <c r="W351" s="40"/>
      <c r="X351" s="40"/>
      <c r="Y351" s="40"/>
      <c r="Z351" s="40"/>
      <c r="AA351" s="40"/>
      <c r="AB351" s="40"/>
      <c r="AC351" s="40"/>
      <c r="AD351" s="40"/>
      <c r="AE351" s="40"/>
      <c r="AT351" s="19" t="s">
        <v>227</v>
      </c>
      <c r="AU351" s="19" t="s">
        <v>86</v>
      </c>
    </row>
    <row r="352" s="2" customFormat="1">
      <c r="A352" s="40"/>
      <c r="B352" s="41"/>
      <c r="C352" s="42"/>
      <c r="D352" s="234" t="s">
        <v>229</v>
      </c>
      <c r="E352" s="42"/>
      <c r="F352" s="235" t="s">
        <v>1395</v>
      </c>
      <c r="G352" s="42"/>
      <c r="H352" s="42"/>
      <c r="I352" s="231"/>
      <c r="J352" s="42"/>
      <c r="K352" s="42"/>
      <c r="L352" s="46"/>
      <c r="M352" s="232"/>
      <c r="N352" s="233"/>
      <c r="O352" s="86"/>
      <c r="P352" s="86"/>
      <c r="Q352" s="86"/>
      <c r="R352" s="86"/>
      <c r="S352" s="86"/>
      <c r="T352" s="87"/>
      <c r="U352" s="40"/>
      <c r="V352" s="40"/>
      <c r="W352" s="40"/>
      <c r="X352" s="40"/>
      <c r="Y352" s="40"/>
      <c r="Z352" s="40"/>
      <c r="AA352" s="40"/>
      <c r="AB352" s="40"/>
      <c r="AC352" s="40"/>
      <c r="AD352" s="40"/>
      <c r="AE352" s="40"/>
      <c r="AT352" s="19" t="s">
        <v>229</v>
      </c>
      <c r="AU352" s="19" t="s">
        <v>86</v>
      </c>
    </row>
    <row r="353" s="14" customFormat="1">
      <c r="A353" s="14"/>
      <c r="B353" s="246"/>
      <c r="C353" s="247"/>
      <c r="D353" s="229" t="s">
        <v>231</v>
      </c>
      <c r="E353" s="248" t="s">
        <v>19</v>
      </c>
      <c r="F353" s="249" t="s">
        <v>1073</v>
      </c>
      <c r="G353" s="247"/>
      <c r="H353" s="250">
        <v>78.375</v>
      </c>
      <c r="I353" s="251"/>
      <c r="J353" s="247"/>
      <c r="K353" s="247"/>
      <c r="L353" s="252"/>
      <c r="M353" s="253"/>
      <c r="N353" s="254"/>
      <c r="O353" s="254"/>
      <c r="P353" s="254"/>
      <c r="Q353" s="254"/>
      <c r="R353" s="254"/>
      <c r="S353" s="254"/>
      <c r="T353" s="255"/>
      <c r="U353" s="14"/>
      <c r="V353" s="14"/>
      <c r="W353" s="14"/>
      <c r="X353" s="14"/>
      <c r="Y353" s="14"/>
      <c r="Z353" s="14"/>
      <c r="AA353" s="14"/>
      <c r="AB353" s="14"/>
      <c r="AC353" s="14"/>
      <c r="AD353" s="14"/>
      <c r="AE353" s="14"/>
      <c r="AT353" s="256" t="s">
        <v>231</v>
      </c>
      <c r="AU353" s="256" t="s">
        <v>86</v>
      </c>
      <c r="AV353" s="14" t="s">
        <v>86</v>
      </c>
      <c r="AW353" s="14" t="s">
        <v>37</v>
      </c>
      <c r="AX353" s="14" t="s">
        <v>84</v>
      </c>
      <c r="AY353" s="256" t="s">
        <v>219</v>
      </c>
    </row>
    <row r="354" s="2" customFormat="1" ht="16.5" customHeight="1">
      <c r="A354" s="40"/>
      <c r="B354" s="41"/>
      <c r="C354" s="283" t="s">
        <v>1396</v>
      </c>
      <c r="D354" s="283" t="s">
        <v>623</v>
      </c>
      <c r="E354" s="284" t="s">
        <v>1397</v>
      </c>
      <c r="F354" s="285" t="s">
        <v>1398</v>
      </c>
      <c r="G354" s="286" t="s">
        <v>182</v>
      </c>
      <c r="H354" s="287">
        <v>0.032000000000000001</v>
      </c>
      <c r="I354" s="288"/>
      <c r="J354" s="289">
        <f>ROUND(I354*H354,2)</f>
        <v>0</v>
      </c>
      <c r="K354" s="285" t="s">
        <v>224</v>
      </c>
      <c r="L354" s="290"/>
      <c r="M354" s="291" t="s">
        <v>19</v>
      </c>
      <c r="N354" s="292" t="s">
        <v>47</v>
      </c>
      <c r="O354" s="86"/>
      <c r="P354" s="225">
        <f>O354*H354</f>
        <v>0</v>
      </c>
      <c r="Q354" s="225">
        <v>1</v>
      </c>
      <c r="R354" s="225">
        <f>Q354*H354</f>
        <v>0.032000000000000001</v>
      </c>
      <c r="S354" s="225">
        <v>0</v>
      </c>
      <c r="T354" s="226">
        <f>S354*H354</f>
        <v>0</v>
      </c>
      <c r="U354" s="40"/>
      <c r="V354" s="40"/>
      <c r="W354" s="40"/>
      <c r="X354" s="40"/>
      <c r="Y354" s="40"/>
      <c r="Z354" s="40"/>
      <c r="AA354" s="40"/>
      <c r="AB354" s="40"/>
      <c r="AC354" s="40"/>
      <c r="AD354" s="40"/>
      <c r="AE354" s="40"/>
      <c r="AR354" s="227" t="s">
        <v>493</v>
      </c>
      <c r="AT354" s="227" t="s">
        <v>623</v>
      </c>
      <c r="AU354" s="227" t="s">
        <v>86</v>
      </c>
      <c r="AY354" s="19" t="s">
        <v>219</v>
      </c>
      <c r="BE354" s="228">
        <f>IF(N354="základní",J354,0)</f>
        <v>0</v>
      </c>
      <c r="BF354" s="228">
        <f>IF(N354="snížená",J354,0)</f>
        <v>0</v>
      </c>
      <c r="BG354" s="228">
        <f>IF(N354="zákl. přenesená",J354,0)</f>
        <v>0</v>
      </c>
      <c r="BH354" s="228">
        <f>IF(N354="sníž. přenesená",J354,0)</f>
        <v>0</v>
      </c>
      <c r="BI354" s="228">
        <f>IF(N354="nulová",J354,0)</f>
        <v>0</v>
      </c>
      <c r="BJ354" s="19" t="s">
        <v>84</v>
      </c>
      <c r="BK354" s="228">
        <f>ROUND(I354*H354,2)</f>
        <v>0</v>
      </c>
      <c r="BL354" s="19" t="s">
        <v>369</v>
      </c>
      <c r="BM354" s="227" t="s">
        <v>1399</v>
      </c>
    </row>
    <row r="355" s="2" customFormat="1">
      <c r="A355" s="40"/>
      <c r="B355" s="41"/>
      <c r="C355" s="42"/>
      <c r="D355" s="229" t="s">
        <v>227</v>
      </c>
      <c r="E355" s="42"/>
      <c r="F355" s="230" t="s">
        <v>1398</v>
      </c>
      <c r="G355" s="42"/>
      <c r="H355" s="42"/>
      <c r="I355" s="231"/>
      <c r="J355" s="42"/>
      <c r="K355" s="42"/>
      <c r="L355" s="46"/>
      <c r="M355" s="232"/>
      <c r="N355" s="233"/>
      <c r="O355" s="86"/>
      <c r="P355" s="86"/>
      <c r="Q355" s="86"/>
      <c r="R355" s="86"/>
      <c r="S355" s="86"/>
      <c r="T355" s="87"/>
      <c r="U355" s="40"/>
      <c r="V355" s="40"/>
      <c r="W355" s="40"/>
      <c r="X355" s="40"/>
      <c r="Y355" s="40"/>
      <c r="Z355" s="40"/>
      <c r="AA355" s="40"/>
      <c r="AB355" s="40"/>
      <c r="AC355" s="40"/>
      <c r="AD355" s="40"/>
      <c r="AE355" s="40"/>
      <c r="AT355" s="19" t="s">
        <v>227</v>
      </c>
      <c r="AU355" s="19" t="s">
        <v>86</v>
      </c>
    </row>
    <row r="356" s="14" customFormat="1">
      <c r="A356" s="14"/>
      <c r="B356" s="246"/>
      <c r="C356" s="247"/>
      <c r="D356" s="229" t="s">
        <v>231</v>
      </c>
      <c r="E356" s="248" t="s">
        <v>19</v>
      </c>
      <c r="F356" s="249" t="s">
        <v>1073</v>
      </c>
      <c r="G356" s="247"/>
      <c r="H356" s="250">
        <v>78.375</v>
      </c>
      <c r="I356" s="251"/>
      <c r="J356" s="247"/>
      <c r="K356" s="247"/>
      <c r="L356" s="252"/>
      <c r="M356" s="253"/>
      <c r="N356" s="254"/>
      <c r="O356" s="254"/>
      <c r="P356" s="254"/>
      <c r="Q356" s="254"/>
      <c r="R356" s="254"/>
      <c r="S356" s="254"/>
      <c r="T356" s="255"/>
      <c r="U356" s="14"/>
      <c r="V356" s="14"/>
      <c r="W356" s="14"/>
      <c r="X356" s="14"/>
      <c r="Y356" s="14"/>
      <c r="Z356" s="14"/>
      <c r="AA356" s="14"/>
      <c r="AB356" s="14"/>
      <c r="AC356" s="14"/>
      <c r="AD356" s="14"/>
      <c r="AE356" s="14"/>
      <c r="AT356" s="256" t="s">
        <v>231</v>
      </c>
      <c r="AU356" s="256" t="s">
        <v>86</v>
      </c>
      <c r="AV356" s="14" t="s">
        <v>86</v>
      </c>
      <c r="AW356" s="14" t="s">
        <v>37</v>
      </c>
      <c r="AX356" s="14" t="s">
        <v>84</v>
      </c>
      <c r="AY356" s="256" t="s">
        <v>219</v>
      </c>
    </row>
    <row r="357" s="14" customFormat="1">
      <c r="A357" s="14"/>
      <c r="B357" s="246"/>
      <c r="C357" s="247"/>
      <c r="D357" s="229" t="s">
        <v>231</v>
      </c>
      <c r="E357" s="247"/>
      <c r="F357" s="249" t="s">
        <v>1400</v>
      </c>
      <c r="G357" s="247"/>
      <c r="H357" s="250">
        <v>0.032000000000000001</v>
      </c>
      <c r="I357" s="251"/>
      <c r="J357" s="247"/>
      <c r="K357" s="247"/>
      <c r="L357" s="252"/>
      <c r="M357" s="253"/>
      <c r="N357" s="254"/>
      <c r="O357" s="254"/>
      <c r="P357" s="254"/>
      <c r="Q357" s="254"/>
      <c r="R357" s="254"/>
      <c r="S357" s="254"/>
      <c r="T357" s="255"/>
      <c r="U357" s="14"/>
      <c r="V357" s="14"/>
      <c r="W357" s="14"/>
      <c r="X357" s="14"/>
      <c r="Y357" s="14"/>
      <c r="Z357" s="14"/>
      <c r="AA357" s="14"/>
      <c r="AB357" s="14"/>
      <c r="AC357" s="14"/>
      <c r="AD357" s="14"/>
      <c r="AE357" s="14"/>
      <c r="AT357" s="256" t="s">
        <v>231</v>
      </c>
      <c r="AU357" s="256" t="s">
        <v>86</v>
      </c>
      <c r="AV357" s="14" t="s">
        <v>86</v>
      </c>
      <c r="AW357" s="14" t="s">
        <v>4</v>
      </c>
      <c r="AX357" s="14" t="s">
        <v>84</v>
      </c>
      <c r="AY357" s="256" t="s">
        <v>219</v>
      </c>
    </row>
    <row r="358" s="2" customFormat="1" ht="16.5" customHeight="1">
      <c r="A358" s="40"/>
      <c r="B358" s="41"/>
      <c r="C358" s="216" t="s">
        <v>1401</v>
      </c>
      <c r="D358" s="216" t="s">
        <v>221</v>
      </c>
      <c r="E358" s="217" t="s">
        <v>1402</v>
      </c>
      <c r="F358" s="218" t="s">
        <v>1403</v>
      </c>
      <c r="G358" s="219" t="s">
        <v>182</v>
      </c>
      <c r="H358" s="220">
        <v>0.058999999999999997</v>
      </c>
      <c r="I358" s="221"/>
      <c r="J358" s="222">
        <f>ROUND(I358*H358,2)</f>
        <v>0</v>
      </c>
      <c r="K358" s="218" t="s">
        <v>224</v>
      </c>
      <c r="L358" s="46"/>
      <c r="M358" s="223" t="s">
        <v>19</v>
      </c>
      <c r="N358" s="224" t="s">
        <v>47</v>
      </c>
      <c r="O358" s="86"/>
      <c r="P358" s="225">
        <f>O358*H358</f>
        <v>0</v>
      </c>
      <c r="Q358" s="225">
        <v>0</v>
      </c>
      <c r="R358" s="225">
        <f>Q358*H358</f>
        <v>0</v>
      </c>
      <c r="S358" s="225">
        <v>0</v>
      </c>
      <c r="T358" s="226">
        <f>S358*H358</f>
        <v>0</v>
      </c>
      <c r="U358" s="40"/>
      <c r="V358" s="40"/>
      <c r="W358" s="40"/>
      <c r="X358" s="40"/>
      <c r="Y358" s="40"/>
      <c r="Z358" s="40"/>
      <c r="AA358" s="40"/>
      <c r="AB358" s="40"/>
      <c r="AC358" s="40"/>
      <c r="AD358" s="40"/>
      <c r="AE358" s="40"/>
      <c r="AR358" s="227" t="s">
        <v>369</v>
      </c>
      <c r="AT358" s="227" t="s">
        <v>221</v>
      </c>
      <c r="AU358" s="227" t="s">
        <v>86</v>
      </c>
      <c r="AY358" s="19" t="s">
        <v>219</v>
      </c>
      <c r="BE358" s="228">
        <f>IF(N358="základní",J358,0)</f>
        <v>0</v>
      </c>
      <c r="BF358" s="228">
        <f>IF(N358="snížená",J358,0)</f>
        <v>0</v>
      </c>
      <c r="BG358" s="228">
        <f>IF(N358="zákl. přenesená",J358,0)</f>
        <v>0</v>
      </c>
      <c r="BH358" s="228">
        <f>IF(N358="sníž. přenesená",J358,0)</f>
        <v>0</v>
      </c>
      <c r="BI358" s="228">
        <f>IF(N358="nulová",J358,0)</f>
        <v>0</v>
      </c>
      <c r="BJ358" s="19" t="s">
        <v>84</v>
      </c>
      <c r="BK358" s="228">
        <f>ROUND(I358*H358,2)</f>
        <v>0</v>
      </c>
      <c r="BL358" s="19" t="s">
        <v>369</v>
      </c>
      <c r="BM358" s="227" t="s">
        <v>1404</v>
      </c>
    </row>
    <row r="359" s="2" customFormat="1">
      <c r="A359" s="40"/>
      <c r="B359" s="41"/>
      <c r="C359" s="42"/>
      <c r="D359" s="229" t="s">
        <v>227</v>
      </c>
      <c r="E359" s="42"/>
      <c r="F359" s="230" t="s">
        <v>1405</v>
      </c>
      <c r="G359" s="42"/>
      <c r="H359" s="42"/>
      <c r="I359" s="231"/>
      <c r="J359" s="42"/>
      <c r="K359" s="42"/>
      <c r="L359" s="46"/>
      <c r="M359" s="232"/>
      <c r="N359" s="233"/>
      <c r="O359" s="86"/>
      <c r="P359" s="86"/>
      <c r="Q359" s="86"/>
      <c r="R359" s="86"/>
      <c r="S359" s="86"/>
      <c r="T359" s="87"/>
      <c r="U359" s="40"/>
      <c r="V359" s="40"/>
      <c r="W359" s="40"/>
      <c r="X359" s="40"/>
      <c r="Y359" s="40"/>
      <c r="Z359" s="40"/>
      <c r="AA359" s="40"/>
      <c r="AB359" s="40"/>
      <c r="AC359" s="40"/>
      <c r="AD359" s="40"/>
      <c r="AE359" s="40"/>
      <c r="AT359" s="19" t="s">
        <v>227</v>
      </c>
      <c r="AU359" s="19" t="s">
        <v>86</v>
      </c>
    </row>
    <row r="360" s="2" customFormat="1">
      <c r="A360" s="40"/>
      <c r="B360" s="41"/>
      <c r="C360" s="42"/>
      <c r="D360" s="234" t="s">
        <v>229</v>
      </c>
      <c r="E360" s="42"/>
      <c r="F360" s="235" t="s">
        <v>1406</v>
      </c>
      <c r="G360" s="42"/>
      <c r="H360" s="42"/>
      <c r="I360" s="231"/>
      <c r="J360" s="42"/>
      <c r="K360" s="42"/>
      <c r="L360" s="46"/>
      <c r="M360" s="232"/>
      <c r="N360" s="233"/>
      <c r="O360" s="86"/>
      <c r="P360" s="86"/>
      <c r="Q360" s="86"/>
      <c r="R360" s="86"/>
      <c r="S360" s="86"/>
      <c r="T360" s="87"/>
      <c r="U360" s="40"/>
      <c r="V360" s="40"/>
      <c r="W360" s="40"/>
      <c r="X360" s="40"/>
      <c r="Y360" s="40"/>
      <c r="Z360" s="40"/>
      <c r="AA360" s="40"/>
      <c r="AB360" s="40"/>
      <c r="AC360" s="40"/>
      <c r="AD360" s="40"/>
      <c r="AE360" s="40"/>
      <c r="AT360" s="19" t="s">
        <v>229</v>
      </c>
      <c r="AU360" s="19" t="s">
        <v>86</v>
      </c>
    </row>
    <row r="361" s="12" customFormat="1" ht="22.8" customHeight="1">
      <c r="A361" s="12"/>
      <c r="B361" s="200"/>
      <c r="C361" s="201"/>
      <c r="D361" s="202" t="s">
        <v>75</v>
      </c>
      <c r="E361" s="214" t="s">
        <v>501</v>
      </c>
      <c r="F361" s="214" t="s">
        <v>502</v>
      </c>
      <c r="G361" s="201"/>
      <c r="H361" s="201"/>
      <c r="I361" s="204"/>
      <c r="J361" s="215">
        <f>BK361</f>
        <v>0</v>
      </c>
      <c r="K361" s="201"/>
      <c r="L361" s="206"/>
      <c r="M361" s="207"/>
      <c r="N361" s="208"/>
      <c r="O361" s="208"/>
      <c r="P361" s="209">
        <f>SUM(P362:P382)</f>
        <v>0</v>
      </c>
      <c r="Q361" s="208"/>
      <c r="R361" s="209">
        <f>SUM(R362:R382)</f>
        <v>1.103799</v>
      </c>
      <c r="S361" s="208"/>
      <c r="T361" s="210">
        <f>SUM(T362:T382)</f>
        <v>0</v>
      </c>
      <c r="U361" s="12"/>
      <c r="V361" s="12"/>
      <c r="W361" s="12"/>
      <c r="X361" s="12"/>
      <c r="Y361" s="12"/>
      <c r="Z361" s="12"/>
      <c r="AA361" s="12"/>
      <c r="AB361" s="12"/>
      <c r="AC361" s="12"/>
      <c r="AD361" s="12"/>
      <c r="AE361" s="12"/>
      <c r="AR361" s="211" t="s">
        <v>86</v>
      </c>
      <c r="AT361" s="212" t="s">
        <v>75</v>
      </c>
      <c r="AU361" s="212" t="s">
        <v>84</v>
      </c>
      <c r="AY361" s="211" t="s">
        <v>219</v>
      </c>
      <c r="BK361" s="213">
        <f>SUM(BK362:BK382)</f>
        <v>0</v>
      </c>
    </row>
    <row r="362" s="2" customFormat="1" ht="16.5" customHeight="1">
      <c r="A362" s="40"/>
      <c r="B362" s="41"/>
      <c r="C362" s="216" t="s">
        <v>1407</v>
      </c>
      <c r="D362" s="216" t="s">
        <v>221</v>
      </c>
      <c r="E362" s="217" t="s">
        <v>1408</v>
      </c>
      <c r="F362" s="218" t="s">
        <v>1409</v>
      </c>
      <c r="G362" s="219" t="s">
        <v>158</v>
      </c>
      <c r="H362" s="220">
        <v>46.649999999999999</v>
      </c>
      <c r="I362" s="221"/>
      <c r="J362" s="222">
        <f>ROUND(I362*H362,2)</f>
        <v>0</v>
      </c>
      <c r="K362" s="218" t="s">
        <v>224</v>
      </c>
      <c r="L362" s="46"/>
      <c r="M362" s="223" t="s">
        <v>19</v>
      </c>
      <c r="N362" s="224" t="s">
        <v>47</v>
      </c>
      <c r="O362" s="86"/>
      <c r="P362" s="225">
        <f>O362*H362</f>
        <v>0</v>
      </c>
      <c r="Q362" s="225">
        <v>6.0000000000000002E-05</v>
      </c>
      <c r="R362" s="225">
        <f>Q362*H362</f>
        <v>0.0027989999999999998</v>
      </c>
      <c r="S362" s="225">
        <v>0</v>
      </c>
      <c r="T362" s="226">
        <f>S362*H362</f>
        <v>0</v>
      </c>
      <c r="U362" s="40"/>
      <c r="V362" s="40"/>
      <c r="W362" s="40"/>
      <c r="X362" s="40"/>
      <c r="Y362" s="40"/>
      <c r="Z362" s="40"/>
      <c r="AA362" s="40"/>
      <c r="AB362" s="40"/>
      <c r="AC362" s="40"/>
      <c r="AD362" s="40"/>
      <c r="AE362" s="40"/>
      <c r="AR362" s="227" t="s">
        <v>225</v>
      </c>
      <c r="AT362" s="227" t="s">
        <v>221</v>
      </c>
      <c r="AU362" s="227" t="s">
        <v>86</v>
      </c>
      <c r="AY362" s="19" t="s">
        <v>219</v>
      </c>
      <c r="BE362" s="228">
        <f>IF(N362="základní",J362,0)</f>
        <v>0</v>
      </c>
      <c r="BF362" s="228">
        <f>IF(N362="snížená",J362,0)</f>
        <v>0</v>
      </c>
      <c r="BG362" s="228">
        <f>IF(N362="zákl. přenesená",J362,0)</f>
        <v>0</v>
      </c>
      <c r="BH362" s="228">
        <f>IF(N362="sníž. přenesená",J362,0)</f>
        <v>0</v>
      </c>
      <c r="BI362" s="228">
        <f>IF(N362="nulová",J362,0)</f>
        <v>0</v>
      </c>
      <c r="BJ362" s="19" t="s">
        <v>84</v>
      </c>
      <c r="BK362" s="228">
        <f>ROUND(I362*H362,2)</f>
        <v>0</v>
      </c>
      <c r="BL362" s="19" t="s">
        <v>225</v>
      </c>
      <c r="BM362" s="227" t="s">
        <v>1410</v>
      </c>
    </row>
    <row r="363" s="2" customFormat="1">
      <c r="A363" s="40"/>
      <c r="B363" s="41"/>
      <c r="C363" s="42"/>
      <c r="D363" s="229" t="s">
        <v>227</v>
      </c>
      <c r="E363" s="42"/>
      <c r="F363" s="230" t="s">
        <v>1411</v>
      </c>
      <c r="G363" s="42"/>
      <c r="H363" s="42"/>
      <c r="I363" s="231"/>
      <c r="J363" s="42"/>
      <c r="K363" s="42"/>
      <c r="L363" s="46"/>
      <c r="M363" s="232"/>
      <c r="N363" s="233"/>
      <c r="O363" s="86"/>
      <c r="P363" s="86"/>
      <c r="Q363" s="86"/>
      <c r="R363" s="86"/>
      <c r="S363" s="86"/>
      <c r="T363" s="87"/>
      <c r="U363" s="40"/>
      <c r="V363" s="40"/>
      <c r="W363" s="40"/>
      <c r="X363" s="40"/>
      <c r="Y363" s="40"/>
      <c r="Z363" s="40"/>
      <c r="AA363" s="40"/>
      <c r="AB363" s="40"/>
      <c r="AC363" s="40"/>
      <c r="AD363" s="40"/>
      <c r="AE363" s="40"/>
      <c r="AT363" s="19" t="s">
        <v>227</v>
      </c>
      <c r="AU363" s="19" t="s">
        <v>86</v>
      </c>
    </row>
    <row r="364" s="2" customFormat="1">
      <c r="A364" s="40"/>
      <c r="B364" s="41"/>
      <c r="C364" s="42"/>
      <c r="D364" s="234" t="s">
        <v>229</v>
      </c>
      <c r="E364" s="42"/>
      <c r="F364" s="235" t="s">
        <v>1412</v>
      </c>
      <c r="G364" s="42"/>
      <c r="H364" s="42"/>
      <c r="I364" s="231"/>
      <c r="J364" s="42"/>
      <c r="K364" s="42"/>
      <c r="L364" s="46"/>
      <c r="M364" s="232"/>
      <c r="N364" s="233"/>
      <c r="O364" s="86"/>
      <c r="P364" s="86"/>
      <c r="Q364" s="86"/>
      <c r="R364" s="86"/>
      <c r="S364" s="86"/>
      <c r="T364" s="87"/>
      <c r="U364" s="40"/>
      <c r="V364" s="40"/>
      <c r="W364" s="40"/>
      <c r="X364" s="40"/>
      <c r="Y364" s="40"/>
      <c r="Z364" s="40"/>
      <c r="AA364" s="40"/>
      <c r="AB364" s="40"/>
      <c r="AC364" s="40"/>
      <c r="AD364" s="40"/>
      <c r="AE364" s="40"/>
      <c r="AT364" s="19" t="s">
        <v>229</v>
      </c>
      <c r="AU364" s="19" t="s">
        <v>86</v>
      </c>
    </row>
    <row r="365" s="14" customFormat="1">
      <c r="A365" s="14"/>
      <c r="B365" s="246"/>
      <c r="C365" s="247"/>
      <c r="D365" s="229" t="s">
        <v>231</v>
      </c>
      <c r="E365" s="248" t="s">
        <v>19</v>
      </c>
      <c r="F365" s="249" t="s">
        <v>1413</v>
      </c>
      <c r="G365" s="247"/>
      <c r="H365" s="250">
        <v>18.899999999999999</v>
      </c>
      <c r="I365" s="251"/>
      <c r="J365" s="247"/>
      <c r="K365" s="247"/>
      <c r="L365" s="252"/>
      <c r="M365" s="253"/>
      <c r="N365" s="254"/>
      <c r="O365" s="254"/>
      <c r="P365" s="254"/>
      <c r="Q365" s="254"/>
      <c r="R365" s="254"/>
      <c r="S365" s="254"/>
      <c r="T365" s="255"/>
      <c r="U365" s="14"/>
      <c r="V365" s="14"/>
      <c r="W365" s="14"/>
      <c r="X365" s="14"/>
      <c r="Y365" s="14"/>
      <c r="Z365" s="14"/>
      <c r="AA365" s="14"/>
      <c r="AB365" s="14"/>
      <c r="AC365" s="14"/>
      <c r="AD365" s="14"/>
      <c r="AE365" s="14"/>
      <c r="AT365" s="256" t="s">
        <v>231</v>
      </c>
      <c r="AU365" s="256" t="s">
        <v>86</v>
      </c>
      <c r="AV365" s="14" t="s">
        <v>86</v>
      </c>
      <c r="AW365" s="14" t="s">
        <v>37</v>
      </c>
      <c r="AX365" s="14" t="s">
        <v>76</v>
      </c>
      <c r="AY365" s="256" t="s">
        <v>219</v>
      </c>
    </row>
    <row r="366" s="14" customFormat="1">
      <c r="A366" s="14"/>
      <c r="B366" s="246"/>
      <c r="C366" s="247"/>
      <c r="D366" s="229" t="s">
        <v>231</v>
      </c>
      <c r="E366" s="248" t="s">
        <v>19</v>
      </c>
      <c r="F366" s="249" t="s">
        <v>1414</v>
      </c>
      <c r="G366" s="247"/>
      <c r="H366" s="250">
        <v>13</v>
      </c>
      <c r="I366" s="251"/>
      <c r="J366" s="247"/>
      <c r="K366" s="247"/>
      <c r="L366" s="252"/>
      <c r="M366" s="253"/>
      <c r="N366" s="254"/>
      <c r="O366" s="254"/>
      <c r="P366" s="254"/>
      <c r="Q366" s="254"/>
      <c r="R366" s="254"/>
      <c r="S366" s="254"/>
      <c r="T366" s="255"/>
      <c r="U366" s="14"/>
      <c r="V366" s="14"/>
      <c r="W366" s="14"/>
      <c r="X366" s="14"/>
      <c r="Y366" s="14"/>
      <c r="Z366" s="14"/>
      <c r="AA366" s="14"/>
      <c r="AB366" s="14"/>
      <c r="AC366" s="14"/>
      <c r="AD366" s="14"/>
      <c r="AE366" s="14"/>
      <c r="AT366" s="256" t="s">
        <v>231</v>
      </c>
      <c r="AU366" s="256" t="s">
        <v>86</v>
      </c>
      <c r="AV366" s="14" t="s">
        <v>86</v>
      </c>
      <c r="AW366" s="14" t="s">
        <v>37</v>
      </c>
      <c r="AX366" s="14" t="s">
        <v>76</v>
      </c>
      <c r="AY366" s="256" t="s">
        <v>219</v>
      </c>
    </row>
    <row r="367" s="14" customFormat="1">
      <c r="A367" s="14"/>
      <c r="B367" s="246"/>
      <c r="C367" s="247"/>
      <c r="D367" s="229" t="s">
        <v>231</v>
      </c>
      <c r="E367" s="248" t="s">
        <v>19</v>
      </c>
      <c r="F367" s="249" t="s">
        <v>1415</v>
      </c>
      <c r="G367" s="247"/>
      <c r="H367" s="250">
        <v>10.699999999999999</v>
      </c>
      <c r="I367" s="251"/>
      <c r="J367" s="247"/>
      <c r="K367" s="247"/>
      <c r="L367" s="252"/>
      <c r="M367" s="253"/>
      <c r="N367" s="254"/>
      <c r="O367" s="254"/>
      <c r="P367" s="254"/>
      <c r="Q367" s="254"/>
      <c r="R367" s="254"/>
      <c r="S367" s="254"/>
      <c r="T367" s="255"/>
      <c r="U367" s="14"/>
      <c r="V367" s="14"/>
      <c r="W367" s="14"/>
      <c r="X367" s="14"/>
      <c r="Y367" s="14"/>
      <c r="Z367" s="14"/>
      <c r="AA367" s="14"/>
      <c r="AB367" s="14"/>
      <c r="AC367" s="14"/>
      <c r="AD367" s="14"/>
      <c r="AE367" s="14"/>
      <c r="AT367" s="256" t="s">
        <v>231</v>
      </c>
      <c r="AU367" s="256" t="s">
        <v>86</v>
      </c>
      <c r="AV367" s="14" t="s">
        <v>86</v>
      </c>
      <c r="AW367" s="14" t="s">
        <v>37</v>
      </c>
      <c r="AX367" s="14" t="s">
        <v>76</v>
      </c>
      <c r="AY367" s="256" t="s">
        <v>219</v>
      </c>
    </row>
    <row r="368" s="14" customFormat="1">
      <c r="A368" s="14"/>
      <c r="B368" s="246"/>
      <c r="C368" s="247"/>
      <c r="D368" s="229" t="s">
        <v>231</v>
      </c>
      <c r="E368" s="248" t="s">
        <v>19</v>
      </c>
      <c r="F368" s="249" t="s">
        <v>1416</v>
      </c>
      <c r="G368" s="247"/>
      <c r="H368" s="250">
        <v>4.0499999999999998</v>
      </c>
      <c r="I368" s="251"/>
      <c r="J368" s="247"/>
      <c r="K368" s="247"/>
      <c r="L368" s="252"/>
      <c r="M368" s="253"/>
      <c r="N368" s="254"/>
      <c r="O368" s="254"/>
      <c r="P368" s="254"/>
      <c r="Q368" s="254"/>
      <c r="R368" s="254"/>
      <c r="S368" s="254"/>
      <c r="T368" s="255"/>
      <c r="U368" s="14"/>
      <c r="V368" s="14"/>
      <c r="W368" s="14"/>
      <c r="X368" s="14"/>
      <c r="Y368" s="14"/>
      <c r="Z368" s="14"/>
      <c r="AA368" s="14"/>
      <c r="AB368" s="14"/>
      <c r="AC368" s="14"/>
      <c r="AD368" s="14"/>
      <c r="AE368" s="14"/>
      <c r="AT368" s="256" t="s">
        <v>231</v>
      </c>
      <c r="AU368" s="256" t="s">
        <v>86</v>
      </c>
      <c r="AV368" s="14" t="s">
        <v>86</v>
      </c>
      <c r="AW368" s="14" t="s">
        <v>37</v>
      </c>
      <c r="AX368" s="14" t="s">
        <v>76</v>
      </c>
      <c r="AY368" s="256" t="s">
        <v>219</v>
      </c>
    </row>
    <row r="369" s="15" customFormat="1">
      <c r="A369" s="15"/>
      <c r="B369" s="257"/>
      <c r="C369" s="258"/>
      <c r="D369" s="229" t="s">
        <v>231</v>
      </c>
      <c r="E369" s="259" t="s">
        <v>19</v>
      </c>
      <c r="F369" s="260" t="s">
        <v>236</v>
      </c>
      <c r="G369" s="258"/>
      <c r="H369" s="261">
        <v>46.649999999999999</v>
      </c>
      <c r="I369" s="262"/>
      <c r="J369" s="258"/>
      <c r="K369" s="258"/>
      <c r="L369" s="263"/>
      <c r="M369" s="264"/>
      <c r="N369" s="265"/>
      <c r="O369" s="265"/>
      <c r="P369" s="265"/>
      <c r="Q369" s="265"/>
      <c r="R369" s="265"/>
      <c r="S369" s="265"/>
      <c r="T369" s="266"/>
      <c r="U369" s="15"/>
      <c r="V369" s="15"/>
      <c r="W369" s="15"/>
      <c r="X369" s="15"/>
      <c r="Y369" s="15"/>
      <c r="Z369" s="15"/>
      <c r="AA369" s="15"/>
      <c r="AB369" s="15"/>
      <c r="AC369" s="15"/>
      <c r="AD369" s="15"/>
      <c r="AE369" s="15"/>
      <c r="AT369" s="267" t="s">
        <v>231</v>
      </c>
      <c r="AU369" s="267" t="s">
        <v>86</v>
      </c>
      <c r="AV369" s="15" t="s">
        <v>225</v>
      </c>
      <c r="AW369" s="15" t="s">
        <v>37</v>
      </c>
      <c r="AX369" s="15" t="s">
        <v>84</v>
      </c>
      <c r="AY369" s="267" t="s">
        <v>219</v>
      </c>
    </row>
    <row r="370" s="2" customFormat="1" ht="16.5" customHeight="1">
      <c r="A370" s="40"/>
      <c r="B370" s="41"/>
      <c r="C370" s="283" t="s">
        <v>1417</v>
      </c>
      <c r="D370" s="283" t="s">
        <v>623</v>
      </c>
      <c r="E370" s="284" t="s">
        <v>1418</v>
      </c>
      <c r="F370" s="285" t="s">
        <v>1419</v>
      </c>
      <c r="G370" s="286" t="s">
        <v>162</v>
      </c>
      <c r="H370" s="287">
        <v>793</v>
      </c>
      <c r="I370" s="288"/>
      <c r="J370" s="289">
        <f>ROUND(I370*H370,2)</f>
        <v>0</v>
      </c>
      <c r="K370" s="285" t="s">
        <v>19</v>
      </c>
      <c r="L370" s="290"/>
      <c r="M370" s="291" t="s">
        <v>19</v>
      </c>
      <c r="N370" s="292" t="s">
        <v>47</v>
      </c>
      <c r="O370" s="86"/>
      <c r="P370" s="225">
        <f>O370*H370</f>
        <v>0</v>
      </c>
      <c r="Q370" s="225">
        <v>0.001</v>
      </c>
      <c r="R370" s="225">
        <f>Q370*H370</f>
        <v>0.79300000000000004</v>
      </c>
      <c r="S370" s="225">
        <v>0</v>
      </c>
      <c r="T370" s="226">
        <f>S370*H370</f>
        <v>0</v>
      </c>
      <c r="U370" s="40"/>
      <c r="V370" s="40"/>
      <c r="W370" s="40"/>
      <c r="X370" s="40"/>
      <c r="Y370" s="40"/>
      <c r="Z370" s="40"/>
      <c r="AA370" s="40"/>
      <c r="AB370" s="40"/>
      <c r="AC370" s="40"/>
      <c r="AD370" s="40"/>
      <c r="AE370" s="40"/>
      <c r="AR370" s="227" t="s">
        <v>493</v>
      </c>
      <c r="AT370" s="227" t="s">
        <v>623</v>
      </c>
      <c r="AU370" s="227" t="s">
        <v>86</v>
      </c>
      <c r="AY370" s="19" t="s">
        <v>219</v>
      </c>
      <c r="BE370" s="228">
        <f>IF(N370="základní",J370,0)</f>
        <v>0</v>
      </c>
      <c r="BF370" s="228">
        <f>IF(N370="snížená",J370,0)</f>
        <v>0</v>
      </c>
      <c r="BG370" s="228">
        <f>IF(N370="zákl. přenesená",J370,0)</f>
        <v>0</v>
      </c>
      <c r="BH370" s="228">
        <f>IF(N370="sníž. přenesená",J370,0)</f>
        <v>0</v>
      </c>
      <c r="BI370" s="228">
        <f>IF(N370="nulová",J370,0)</f>
        <v>0</v>
      </c>
      <c r="BJ370" s="19" t="s">
        <v>84</v>
      </c>
      <c r="BK370" s="228">
        <f>ROUND(I370*H370,2)</f>
        <v>0</v>
      </c>
      <c r="BL370" s="19" t="s">
        <v>369</v>
      </c>
      <c r="BM370" s="227" t="s">
        <v>1420</v>
      </c>
    </row>
    <row r="371" s="2" customFormat="1">
      <c r="A371" s="40"/>
      <c r="B371" s="41"/>
      <c r="C371" s="42"/>
      <c r="D371" s="229" t="s">
        <v>227</v>
      </c>
      <c r="E371" s="42"/>
      <c r="F371" s="230" t="s">
        <v>1419</v>
      </c>
      <c r="G371" s="42"/>
      <c r="H371" s="42"/>
      <c r="I371" s="231"/>
      <c r="J371" s="42"/>
      <c r="K371" s="42"/>
      <c r="L371" s="46"/>
      <c r="M371" s="232"/>
      <c r="N371" s="233"/>
      <c r="O371" s="86"/>
      <c r="P371" s="86"/>
      <c r="Q371" s="86"/>
      <c r="R371" s="86"/>
      <c r="S371" s="86"/>
      <c r="T371" s="87"/>
      <c r="U371" s="40"/>
      <c r="V371" s="40"/>
      <c r="W371" s="40"/>
      <c r="X371" s="40"/>
      <c r="Y371" s="40"/>
      <c r="Z371" s="40"/>
      <c r="AA371" s="40"/>
      <c r="AB371" s="40"/>
      <c r="AC371" s="40"/>
      <c r="AD371" s="40"/>
      <c r="AE371" s="40"/>
      <c r="AT371" s="19" t="s">
        <v>227</v>
      </c>
      <c r="AU371" s="19" t="s">
        <v>86</v>
      </c>
    </row>
    <row r="372" s="14" customFormat="1">
      <c r="A372" s="14"/>
      <c r="B372" s="246"/>
      <c r="C372" s="247"/>
      <c r="D372" s="229" t="s">
        <v>231</v>
      </c>
      <c r="E372" s="248" t="s">
        <v>19</v>
      </c>
      <c r="F372" s="249" t="s">
        <v>1421</v>
      </c>
      <c r="G372" s="247"/>
      <c r="H372" s="250">
        <v>793</v>
      </c>
      <c r="I372" s="251"/>
      <c r="J372" s="247"/>
      <c r="K372" s="247"/>
      <c r="L372" s="252"/>
      <c r="M372" s="253"/>
      <c r="N372" s="254"/>
      <c r="O372" s="254"/>
      <c r="P372" s="254"/>
      <c r="Q372" s="254"/>
      <c r="R372" s="254"/>
      <c r="S372" s="254"/>
      <c r="T372" s="255"/>
      <c r="U372" s="14"/>
      <c r="V372" s="14"/>
      <c r="W372" s="14"/>
      <c r="X372" s="14"/>
      <c r="Y372" s="14"/>
      <c r="Z372" s="14"/>
      <c r="AA372" s="14"/>
      <c r="AB372" s="14"/>
      <c r="AC372" s="14"/>
      <c r="AD372" s="14"/>
      <c r="AE372" s="14"/>
      <c r="AT372" s="256" t="s">
        <v>231</v>
      </c>
      <c r="AU372" s="256" t="s">
        <v>86</v>
      </c>
      <c r="AV372" s="14" t="s">
        <v>86</v>
      </c>
      <c r="AW372" s="14" t="s">
        <v>37</v>
      </c>
      <c r="AX372" s="14" t="s">
        <v>84</v>
      </c>
      <c r="AY372" s="256" t="s">
        <v>219</v>
      </c>
    </row>
    <row r="373" s="2" customFormat="1" ht="16.5" customHeight="1">
      <c r="A373" s="40"/>
      <c r="B373" s="41"/>
      <c r="C373" s="216" t="s">
        <v>1422</v>
      </c>
      <c r="D373" s="216" t="s">
        <v>221</v>
      </c>
      <c r="E373" s="217" t="s">
        <v>1423</v>
      </c>
      <c r="F373" s="218" t="s">
        <v>1424</v>
      </c>
      <c r="G373" s="219" t="s">
        <v>158</v>
      </c>
      <c r="H373" s="220">
        <v>8.4000000000000004</v>
      </c>
      <c r="I373" s="221"/>
      <c r="J373" s="222">
        <f>ROUND(I373*H373,2)</f>
        <v>0</v>
      </c>
      <c r="K373" s="218" t="s">
        <v>224</v>
      </c>
      <c r="L373" s="46"/>
      <c r="M373" s="223" t="s">
        <v>19</v>
      </c>
      <c r="N373" s="224" t="s">
        <v>47</v>
      </c>
      <c r="O373" s="86"/>
      <c r="P373" s="225">
        <f>O373*H373</f>
        <v>0</v>
      </c>
      <c r="Q373" s="225">
        <v>0</v>
      </c>
      <c r="R373" s="225">
        <f>Q373*H373</f>
        <v>0</v>
      </c>
      <c r="S373" s="225">
        <v>0</v>
      </c>
      <c r="T373" s="226">
        <f>S373*H373</f>
        <v>0</v>
      </c>
      <c r="U373" s="40"/>
      <c r="V373" s="40"/>
      <c r="W373" s="40"/>
      <c r="X373" s="40"/>
      <c r="Y373" s="40"/>
      <c r="Z373" s="40"/>
      <c r="AA373" s="40"/>
      <c r="AB373" s="40"/>
      <c r="AC373" s="40"/>
      <c r="AD373" s="40"/>
      <c r="AE373" s="40"/>
      <c r="AR373" s="227" t="s">
        <v>369</v>
      </c>
      <c r="AT373" s="227" t="s">
        <v>221</v>
      </c>
      <c r="AU373" s="227" t="s">
        <v>86</v>
      </c>
      <c r="AY373" s="19" t="s">
        <v>219</v>
      </c>
      <c r="BE373" s="228">
        <f>IF(N373="základní",J373,0)</f>
        <v>0</v>
      </c>
      <c r="BF373" s="228">
        <f>IF(N373="snížená",J373,0)</f>
        <v>0</v>
      </c>
      <c r="BG373" s="228">
        <f>IF(N373="zákl. přenesená",J373,0)</f>
        <v>0</v>
      </c>
      <c r="BH373" s="228">
        <f>IF(N373="sníž. přenesená",J373,0)</f>
        <v>0</v>
      </c>
      <c r="BI373" s="228">
        <f>IF(N373="nulová",J373,0)</f>
        <v>0</v>
      </c>
      <c r="BJ373" s="19" t="s">
        <v>84</v>
      </c>
      <c r="BK373" s="228">
        <f>ROUND(I373*H373,2)</f>
        <v>0</v>
      </c>
      <c r="BL373" s="19" t="s">
        <v>369</v>
      </c>
      <c r="BM373" s="227" t="s">
        <v>1425</v>
      </c>
    </row>
    <row r="374" s="2" customFormat="1">
      <c r="A374" s="40"/>
      <c r="B374" s="41"/>
      <c r="C374" s="42"/>
      <c r="D374" s="229" t="s">
        <v>227</v>
      </c>
      <c r="E374" s="42"/>
      <c r="F374" s="230" t="s">
        <v>1426</v>
      </c>
      <c r="G374" s="42"/>
      <c r="H374" s="42"/>
      <c r="I374" s="231"/>
      <c r="J374" s="42"/>
      <c r="K374" s="42"/>
      <c r="L374" s="46"/>
      <c r="M374" s="232"/>
      <c r="N374" s="233"/>
      <c r="O374" s="86"/>
      <c r="P374" s="86"/>
      <c r="Q374" s="86"/>
      <c r="R374" s="86"/>
      <c r="S374" s="86"/>
      <c r="T374" s="87"/>
      <c r="U374" s="40"/>
      <c r="V374" s="40"/>
      <c r="W374" s="40"/>
      <c r="X374" s="40"/>
      <c r="Y374" s="40"/>
      <c r="Z374" s="40"/>
      <c r="AA374" s="40"/>
      <c r="AB374" s="40"/>
      <c r="AC374" s="40"/>
      <c r="AD374" s="40"/>
      <c r="AE374" s="40"/>
      <c r="AT374" s="19" t="s">
        <v>227</v>
      </c>
      <c r="AU374" s="19" t="s">
        <v>86</v>
      </c>
    </row>
    <row r="375" s="2" customFormat="1">
      <c r="A375" s="40"/>
      <c r="B375" s="41"/>
      <c r="C375" s="42"/>
      <c r="D375" s="234" t="s">
        <v>229</v>
      </c>
      <c r="E375" s="42"/>
      <c r="F375" s="235" t="s">
        <v>1427</v>
      </c>
      <c r="G375" s="42"/>
      <c r="H375" s="42"/>
      <c r="I375" s="231"/>
      <c r="J375" s="42"/>
      <c r="K375" s="42"/>
      <c r="L375" s="46"/>
      <c r="M375" s="232"/>
      <c r="N375" s="233"/>
      <c r="O375" s="86"/>
      <c r="P375" s="86"/>
      <c r="Q375" s="86"/>
      <c r="R375" s="86"/>
      <c r="S375" s="86"/>
      <c r="T375" s="87"/>
      <c r="U375" s="40"/>
      <c r="V375" s="40"/>
      <c r="W375" s="40"/>
      <c r="X375" s="40"/>
      <c r="Y375" s="40"/>
      <c r="Z375" s="40"/>
      <c r="AA375" s="40"/>
      <c r="AB375" s="40"/>
      <c r="AC375" s="40"/>
      <c r="AD375" s="40"/>
      <c r="AE375" s="40"/>
      <c r="AT375" s="19" t="s">
        <v>229</v>
      </c>
      <c r="AU375" s="19" t="s">
        <v>86</v>
      </c>
    </row>
    <row r="376" s="14" customFormat="1">
      <c r="A376" s="14"/>
      <c r="B376" s="246"/>
      <c r="C376" s="247"/>
      <c r="D376" s="229" t="s">
        <v>231</v>
      </c>
      <c r="E376" s="248" t="s">
        <v>19</v>
      </c>
      <c r="F376" s="249" t="s">
        <v>1428</v>
      </c>
      <c r="G376" s="247"/>
      <c r="H376" s="250">
        <v>8.4000000000000004</v>
      </c>
      <c r="I376" s="251"/>
      <c r="J376" s="247"/>
      <c r="K376" s="247"/>
      <c r="L376" s="252"/>
      <c r="M376" s="253"/>
      <c r="N376" s="254"/>
      <c r="O376" s="254"/>
      <c r="P376" s="254"/>
      <c r="Q376" s="254"/>
      <c r="R376" s="254"/>
      <c r="S376" s="254"/>
      <c r="T376" s="255"/>
      <c r="U376" s="14"/>
      <c r="V376" s="14"/>
      <c r="W376" s="14"/>
      <c r="X376" s="14"/>
      <c r="Y376" s="14"/>
      <c r="Z376" s="14"/>
      <c r="AA376" s="14"/>
      <c r="AB376" s="14"/>
      <c r="AC376" s="14"/>
      <c r="AD376" s="14"/>
      <c r="AE376" s="14"/>
      <c r="AT376" s="256" t="s">
        <v>231</v>
      </c>
      <c r="AU376" s="256" t="s">
        <v>86</v>
      </c>
      <c r="AV376" s="14" t="s">
        <v>86</v>
      </c>
      <c r="AW376" s="14" t="s">
        <v>37</v>
      </c>
      <c r="AX376" s="14" t="s">
        <v>84</v>
      </c>
      <c r="AY376" s="256" t="s">
        <v>219</v>
      </c>
    </row>
    <row r="377" s="2" customFormat="1" ht="16.5" customHeight="1">
      <c r="A377" s="40"/>
      <c r="B377" s="41"/>
      <c r="C377" s="283" t="s">
        <v>1429</v>
      </c>
      <c r="D377" s="283" t="s">
        <v>623</v>
      </c>
      <c r="E377" s="284" t="s">
        <v>1430</v>
      </c>
      <c r="F377" s="285" t="s">
        <v>1431</v>
      </c>
      <c r="G377" s="286" t="s">
        <v>162</v>
      </c>
      <c r="H377" s="287">
        <v>308</v>
      </c>
      <c r="I377" s="288"/>
      <c r="J377" s="289">
        <f>ROUND(I377*H377,2)</f>
        <v>0</v>
      </c>
      <c r="K377" s="285" t="s">
        <v>19</v>
      </c>
      <c r="L377" s="290"/>
      <c r="M377" s="291" t="s">
        <v>19</v>
      </c>
      <c r="N377" s="292" t="s">
        <v>47</v>
      </c>
      <c r="O377" s="86"/>
      <c r="P377" s="225">
        <f>O377*H377</f>
        <v>0</v>
      </c>
      <c r="Q377" s="225">
        <v>0.001</v>
      </c>
      <c r="R377" s="225">
        <f>Q377*H377</f>
        <v>0.308</v>
      </c>
      <c r="S377" s="225">
        <v>0</v>
      </c>
      <c r="T377" s="226">
        <f>S377*H377</f>
        <v>0</v>
      </c>
      <c r="U377" s="40"/>
      <c r="V377" s="40"/>
      <c r="W377" s="40"/>
      <c r="X377" s="40"/>
      <c r="Y377" s="40"/>
      <c r="Z377" s="40"/>
      <c r="AA377" s="40"/>
      <c r="AB377" s="40"/>
      <c r="AC377" s="40"/>
      <c r="AD377" s="40"/>
      <c r="AE377" s="40"/>
      <c r="AR377" s="227" t="s">
        <v>493</v>
      </c>
      <c r="AT377" s="227" t="s">
        <v>623</v>
      </c>
      <c r="AU377" s="227" t="s">
        <v>86</v>
      </c>
      <c r="AY377" s="19" t="s">
        <v>219</v>
      </c>
      <c r="BE377" s="228">
        <f>IF(N377="základní",J377,0)</f>
        <v>0</v>
      </c>
      <c r="BF377" s="228">
        <f>IF(N377="snížená",J377,0)</f>
        <v>0</v>
      </c>
      <c r="BG377" s="228">
        <f>IF(N377="zákl. přenesená",J377,0)</f>
        <v>0</v>
      </c>
      <c r="BH377" s="228">
        <f>IF(N377="sníž. přenesená",J377,0)</f>
        <v>0</v>
      </c>
      <c r="BI377" s="228">
        <f>IF(N377="nulová",J377,0)</f>
        <v>0</v>
      </c>
      <c r="BJ377" s="19" t="s">
        <v>84</v>
      </c>
      <c r="BK377" s="228">
        <f>ROUND(I377*H377,2)</f>
        <v>0</v>
      </c>
      <c r="BL377" s="19" t="s">
        <v>369</v>
      </c>
      <c r="BM377" s="227" t="s">
        <v>1432</v>
      </c>
    </row>
    <row r="378" s="2" customFormat="1">
      <c r="A378" s="40"/>
      <c r="B378" s="41"/>
      <c r="C378" s="42"/>
      <c r="D378" s="229" t="s">
        <v>227</v>
      </c>
      <c r="E378" s="42"/>
      <c r="F378" s="230" t="s">
        <v>1431</v>
      </c>
      <c r="G378" s="42"/>
      <c r="H378" s="42"/>
      <c r="I378" s="231"/>
      <c r="J378" s="42"/>
      <c r="K378" s="42"/>
      <c r="L378" s="46"/>
      <c r="M378" s="232"/>
      <c r="N378" s="233"/>
      <c r="O378" s="86"/>
      <c r="P378" s="86"/>
      <c r="Q378" s="86"/>
      <c r="R378" s="86"/>
      <c r="S378" s="86"/>
      <c r="T378" s="87"/>
      <c r="U378" s="40"/>
      <c r="V378" s="40"/>
      <c r="W378" s="40"/>
      <c r="X378" s="40"/>
      <c r="Y378" s="40"/>
      <c r="Z378" s="40"/>
      <c r="AA378" s="40"/>
      <c r="AB378" s="40"/>
      <c r="AC378" s="40"/>
      <c r="AD378" s="40"/>
      <c r="AE378" s="40"/>
      <c r="AT378" s="19" t="s">
        <v>227</v>
      </c>
      <c r="AU378" s="19" t="s">
        <v>86</v>
      </c>
    </row>
    <row r="379" s="14" customFormat="1">
      <c r="A379" s="14"/>
      <c r="B379" s="246"/>
      <c r="C379" s="247"/>
      <c r="D379" s="229" t="s">
        <v>231</v>
      </c>
      <c r="E379" s="248" t="s">
        <v>19</v>
      </c>
      <c r="F379" s="249" t="s">
        <v>1433</v>
      </c>
      <c r="G379" s="247"/>
      <c r="H379" s="250">
        <v>308</v>
      </c>
      <c r="I379" s="251"/>
      <c r="J379" s="247"/>
      <c r="K379" s="247"/>
      <c r="L379" s="252"/>
      <c r="M379" s="253"/>
      <c r="N379" s="254"/>
      <c r="O379" s="254"/>
      <c r="P379" s="254"/>
      <c r="Q379" s="254"/>
      <c r="R379" s="254"/>
      <c r="S379" s="254"/>
      <c r="T379" s="255"/>
      <c r="U379" s="14"/>
      <c r="V379" s="14"/>
      <c r="W379" s="14"/>
      <c r="X379" s="14"/>
      <c r="Y379" s="14"/>
      <c r="Z379" s="14"/>
      <c r="AA379" s="14"/>
      <c r="AB379" s="14"/>
      <c r="AC379" s="14"/>
      <c r="AD379" s="14"/>
      <c r="AE379" s="14"/>
      <c r="AT379" s="256" t="s">
        <v>231</v>
      </c>
      <c r="AU379" s="256" t="s">
        <v>86</v>
      </c>
      <c r="AV379" s="14" t="s">
        <v>86</v>
      </c>
      <c r="AW379" s="14" t="s">
        <v>37</v>
      </c>
      <c r="AX379" s="14" t="s">
        <v>84</v>
      </c>
      <c r="AY379" s="256" t="s">
        <v>219</v>
      </c>
    </row>
    <row r="380" s="2" customFormat="1" ht="16.5" customHeight="1">
      <c r="A380" s="40"/>
      <c r="B380" s="41"/>
      <c r="C380" s="216" t="s">
        <v>1434</v>
      </c>
      <c r="D380" s="216" t="s">
        <v>221</v>
      </c>
      <c r="E380" s="217" t="s">
        <v>1435</v>
      </c>
      <c r="F380" s="218" t="s">
        <v>1436</v>
      </c>
      <c r="G380" s="219" t="s">
        <v>182</v>
      </c>
      <c r="H380" s="220">
        <v>1.101</v>
      </c>
      <c r="I380" s="221"/>
      <c r="J380" s="222">
        <f>ROUND(I380*H380,2)</f>
        <v>0</v>
      </c>
      <c r="K380" s="218" t="s">
        <v>224</v>
      </c>
      <c r="L380" s="46"/>
      <c r="M380" s="223" t="s">
        <v>19</v>
      </c>
      <c r="N380" s="224" t="s">
        <v>47</v>
      </c>
      <c r="O380" s="86"/>
      <c r="P380" s="225">
        <f>O380*H380</f>
        <v>0</v>
      </c>
      <c r="Q380" s="225">
        <v>0</v>
      </c>
      <c r="R380" s="225">
        <f>Q380*H380</f>
        <v>0</v>
      </c>
      <c r="S380" s="225">
        <v>0</v>
      </c>
      <c r="T380" s="226">
        <f>S380*H380</f>
        <v>0</v>
      </c>
      <c r="U380" s="40"/>
      <c r="V380" s="40"/>
      <c r="W380" s="40"/>
      <c r="X380" s="40"/>
      <c r="Y380" s="40"/>
      <c r="Z380" s="40"/>
      <c r="AA380" s="40"/>
      <c r="AB380" s="40"/>
      <c r="AC380" s="40"/>
      <c r="AD380" s="40"/>
      <c r="AE380" s="40"/>
      <c r="AR380" s="227" t="s">
        <v>369</v>
      </c>
      <c r="AT380" s="227" t="s">
        <v>221</v>
      </c>
      <c r="AU380" s="227" t="s">
        <v>86</v>
      </c>
      <c r="AY380" s="19" t="s">
        <v>219</v>
      </c>
      <c r="BE380" s="228">
        <f>IF(N380="základní",J380,0)</f>
        <v>0</v>
      </c>
      <c r="BF380" s="228">
        <f>IF(N380="snížená",J380,0)</f>
        <v>0</v>
      </c>
      <c r="BG380" s="228">
        <f>IF(N380="zákl. přenesená",J380,0)</f>
        <v>0</v>
      </c>
      <c r="BH380" s="228">
        <f>IF(N380="sníž. přenesená",J380,0)</f>
        <v>0</v>
      </c>
      <c r="BI380" s="228">
        <f>IF(N380="nulová",J380,0)</f>
        <v>0</v>
      </c>
      <c r="BJ380" s="19" t="s">
        <v>84</v>
      </c>
      <c r="BK380" s="228">
        <f>ROUND(I380*H380,2)</f>
        <v>0</v>
      </c>
      <c r="BL380" s="19" t="s">
        <v>369</v>
      </c>
      <c r="BM380" s="227" t="s">
        <v>1437</v>
      </c>
    </row>
    <row r="381" s="2" customFormat="1">
      <c r="A381" s="40"/>
      <c r="B381" s="41"/>
      <c r="C381" s="42"/>
      <c r="D381" s="229" t="s">
        <v>227</v>
      </c>
      <c r="E381" s="42"/>
      <c r="F381" s="230" t="s">
        <v>1438</v>
      </c>
      <c r="G381" s="42"/>
      <c r="H381" s="42"/>
      <c r="I381" s="231"/>
      <c r="J381" s="42"/>
      <c r="K381" s="42"/>
      <c r="L381" s="46"/>
      <c r="M381" s="232"/>
      <c r="N381" s="233"/>
      <c r="O381" s="86"/>
      <c r="P381" s="86"/>
      <c r="Q381" s="86"/>
      <c r="R381" s="86"/>
      <c r="S381" s="86"/>
      <c r="T381" s="87"/>
      <c r="U381" s="40"/>
      <c r="V381" s="40"/>
      <c r="W381" s="40"/>
      <c r="X381" s="40"/>
      <c r="Y381" s="40"/>
      <c r="Z381" s="40"/>
      <c r="AA381" s="40"/>
      <c r="AB381" s="40"/>
      <c r="AC381" s="40"/>
      <c r="AD381" s="40"/>
      <c r="AE381" s="40"/>
      <c r="AT381" s="19" t="s">
        <v>227</v>
      </c>
      <c r="AU381" s="19" t="s">
        <v>86</v>
      </c>
    </row>
    <row r="382" s="2" customFormat="1">
      <c r="A382" s="40"/>
      <c r="B382" s="41"/>
      <c r="C382" s="42"/>
      <c r="D382" s="234" t="s">
        <v>229</v>
      </c>
      <c r="E382" s="42"/>
      <c r="F382" s="235" t="s">
        <v>1439</v>
      </c>
      <c r="G382" s="42"/>
      <c r="H382" s="42"/>
      <c r="I382" s="231"/>
      <c r="J382" s="42"/>
      <c r="K382" s="42"/>
      <c r="L382" s="46"/>
      <c r="M382" s="232"/>
      <c r="N382" s="233"/>
      <c r="O382" s="86"/>
      <c r="P382" s="86"/>
      <c r="Q382" s="86"/>
      <c r="R382" s="86"/>
      <c r="S382" s="86"/>
      <c r="T382" s="87"/>
      <c r="U382" s="40"/>
      <c r="V382" s="40"/>
      <c r="W382" s="40"/>
      <c r="X382" s="40"/>
      <c r="Y382" s="40"/>
      <c r="Z382" s="40"/>
      <c r="AA382" s="40"/>
      <c r="AB382" s="40"/>
      <c r="AC382" s="40"/>
      <c r="AD382" s="40"/>
      <c r="AE382" s="40"/>
      <c r="AT382" s="19" t="s">
        <v>229</v>
      </c>
      <c r="AU382" s="19" t="s">
        <v>86</v>
      </c>
    </row>
    <row r="383" s="12" customFormat="1" ht="25.92" customHeight="1">
      <c r="A383" s="12"/>
      <c r="B383" s="200"/>
      <c r="C383" s="201"/>
      <c r="D383" s="202" t="s">
        <v>75</v>
      </c>
      <c r="E383" s="203" t="s">
        <v>1440</v>
      </c>
      <c r="F383" s="203" t="s">
        <v>1441</v>
      </c>
      <c r="G383" s="201"/>
      <c r="H383" s="201"/>
      <c r="I383" s="204"/>
      <c r="J383" s="205">
        <f>BK383</f>
        <v>0</v>
      </c>
      <c r="K383" s="201"/>
      <c r="L383" s="206"/>
      <c r="M383" s="207"/>
      <c r="N383" s="208"/>
      <c r="O383" s="208"/>
      <c r="P383" s="209">
        <f>SUM(P384:P393)</f>
        <v>0</v>
      </c>
      <c r="Q383" s="208"/>
      <c r="R383" s="209">
        <f>SUM(R384:R393)</f>
        <v>0</v>
      </c>
      <c r="S383" s="208"/>
      <c r="T383" s="210">
        <f>SUM(T384:T393)</f>
        <v>0</v>
      </c>
      <c r="U383" s="12"/>
      <c r="V383" s="12"/>
      <c r="W383" s="12"/>
      <c r="X383" s="12"/>
      <c r="Y383" s="12"/>
      <c r="Z383" s="12"/>
      <c r="AA383" s="12"/>
      <c r="AB383" s="12"/>
      <c r="AC383" s="12"/>
      <c r="AD383" s="12"/>
      <c r="AE383" s="12"/>
      <c r="AR383" s="211" t="s">
        <v>86</v>
      </c>
      <c r="AT383" s="212" t="s">
        <v>75</v>
      </c>
      <c r="AU383" s="212" t="s">
        <v>76</v>
      </c>
      <c r="AY383" s="211" t="s">
        <v>219</v>
      </c>
      <c r="BK383" s="213">
        <f>SUM(BK384:BK393)</f>
        <v>0</v>
      </c>
    </row>
    <row r="384" s="2" customFormat="1" ht="16.5" customHeight="1">
      <c r="A384" s="40"/>
      <c r="B384" s="41"/>
      <c r="C384" s="216" t="s">
        <v>1442</v>
      </c>
      <c r="D384" s="216" t="s">
        <v>221</v>
      </c>
      <c r="E384" s="217" t="s">
        <v>1443</v>
      </c>
      <c r="F384" s="218" t="s">
        <v>1444</v>
      </c>
      <c r="G384" s="219" t="s">
        <v>158</v>
      </c>
      <c r="H384" s="220">
        <v>54</v>
      </c>
      <c r="I384" s="221"/>
      <c r="J384" s="222">
        <f>ROUND(I384*H384,2)</f>
        <v>0</v>
      </c>
      <c r="K384" s="218" t="s">
        <v>19</v>
      </c>
      <c r="L384" s="46"/>
      <c r="M384" s="223" t="s">
        <v>19</v>
      </c>
      <c r="N384" s="224" t="s">
        <v>47</v>
      </c>
      <c r="O384" s="86"/>
      <c r="P384" s="225">
        <f>O384*H384</f>
        <v>0</v>
      </c>
      <c r="Q384" s="225">
        <v>0</v>
      </c>
      <c r="R384" s="225">
        <f>Q384*H384</f>
        <v>0</v>
      </c>
      <c r="S384" s="225">
        <v>0</v>
      </c>
      <c r="T384" s="226">
        <f>S384*H384</f>
        <v>0</v>
      </c>
      <c r="U384" s="40"/>
      <c r="V384" s="40"/>
      <c r="W384" s="40"/>
      <c r="X384" s="40"/>
      <c r="Y384" s="40"/>
      <c r="Z384" s="40"/>
      <c r="AA384" s="40"/>
      <c r="AB384" s="40"/>
      <c r="AC384" s="40"/>
      <c r="AD384" s="40"/>
      <c r="AE384" s="40"/>
      <c r="AR384" s="227" t="s">
        <v>369</v>
      </c>
      <c r="AT384" s="227" t="s">
        <v>221</v>
      </c>
      <c r="AU384" s="227" t="s">
        <v>84</v>
      </c>
      <c r="AY384" s="19" t="s">
        <v>219</v>
      </c>
      <c r="BE384" s="228">
        <f>IF(N384="základní",J384,0)</f>
        <v>0</v>
      </c>
      <c r="BF384" s="228">
        <f>IF(N384="snížená",J384,0)</f>
        <v>0</v>
      </c>
      <c r="BG384" s="228">
        <f>IF(N384="zákl. přenesená",J384,0)</f>
        <v>0</v>
      </c>
      <c r="BH384" s="228">
        <f>IF(N384="sníž. přenesená",J384,0)</f>
        <v>0</v>
      </c>
      <c r="BI384" s="228">
        <f>IF(N384="nulová",J384,0)</f>
        <v>0</v>
      </c>
      <c r="BJ384" s="19" t="s">
        <v>84</v>
      </c>
      <c r="BK384" s="228">
        <f>ROUND(I384*H384,2)</f>
        <v>0</v>
      </c>
      <c r="BL384" s="19" t="s">
        <v>369</v>
      </c>
      <c r="BM384" s="227" t="s">
        <v>1445</v>
      </c>
    </row>
    <row r="385" s="2" customFormat="1">
      <c r="A385" s="40"/>
      <c r="B385" s="41"/>
      <c r="C385" s="42"/>
      <c r="D385" s="229" t="s">
        <v>227</v>
      </c>
      <c r="E385" s="42"/>
      <c r="F385" s="230" t="s">
        <v>1444</v>
      </c>
      <c r="G385" s="42"/>
      <c r="H385" s="42"/>
      <c r="I385" s="231"/>
      <c r="J385" s="42"/>
      <c r="K385" s="42"/>
      <c r="L385" s="46"/>
      <c r="M385" s="232"/>
      <c r="N385" s="233"/>
      <c r="O385" s="86"/>
      <c r="P385" s="86"/>
      <c r="Q385" s="86"/>
      <c r="R385" s="86"/>
      <c r="S385" s="86"/>
      <c r="T385" s="87"/>
      <c r="U385" s="40"/>
      <c r="V385" s="40"/>
      <c r="W385" s="40"/>
      <c r="X385" s="40"/>
      <c r="Y385" s="40"/>
      <c r="Z385" s="40"/>
      <c r="AA385" s="40"/>
      <c r="AB385" s="40"/>
      <c r="AC385" s="40"/>
      <c r="AD385" s="40"/>
      <c r="AE385" s="40"/>
      <c r="AT385" s="19" t="s">
        <v>227</v>
      </c>
      <c r="AU385" s="19" t="s">
        <v>84</v>
      </c>
    </row>
    <row r="386" s="13" customFormat="1">
      <c r="A386" s="13"/>
      <c r="B386" s="236"/>
      <c r="C386" s="237"/>
      <c r="D386" s="229" t="s">
        <v>231</v>
      </c>
      <c r="E386" s="238" t="s">
        <v>19</v>
      </c>
      <c r="F386" s="239" t="s">
        <v>232</v>
      </c>
      <c r="G386" s="237"/>
      <c r="H386" s="238" t="s">
        <v>19</v>
      </c>
      <c r="I386" s="240"/>
      <c r="J386" s="237"/>
      <c r="K386" s="237"/>
      <c r="L386" s="241"/>
      <c r="M386" s="242"/>
      <c r="N386" s="243"/>
      <c r="O386" s="243"/>
      <c r="P386" s="243"/>
      <c r="Q386" s="243"/>
      <c r="R386" s="243"/>
      <c r="S386" s="243"/>
      <c r="T386" s="244"/>
      <c r="U386" s="13"/>
      <c r="V386" s="13"/>
      <c r="W386" s="13"/>
      <c r="X386" s="13"/>
      <c r="Y386" s="13"/>
      <c r="Z386" s="13"/>
      <c r="AA386" s="13"/>
      <c r="AB386" s="13"/>
      <c r="AC386" s="13"/>
      <c r="AD386" s="13"/>
      <c r="AE386" s="13"/>
      <c r="AT386" s="245" t="s">
        <v>231</v>
      </c>
      <c r="AU386" s="245" t="s">
        <v>84</v>
      </c>
      <c r="AV386" s="13" t="s">
        <v>84</v>
      </c>
      <c r="AW386" s="13" t="s">
        <v>37</v>
      </c>
      <c r="AX386" s="13" t="s">
        <v>76</v>
      </c>
      <c r="AY386" s="245" t="s">
        <v>219</v>
      </c>
    </row>
    <row r="387" s="14" customFormat="1">
      <c r="A387" s="14"/>
      <c r="B387" s="246"/>
      <c r="C387" s="247"/>
      <c r="D387" s="229" t="s">
        <v>231</v>
      </c>
      <c r="E387" s="248" t="s">
        <v>19</v>
      </c>
      <c r="F387" s="249" t="s">
        <v>1446</v>
      </c>
      <c r="G387" s="247"/>
      <c r="H387" s="250">
        <v>54</v>
      </c>
      <c r="I387" s="251"/>
      <c r="J387" s="247"/>
      <c r="K387" s="247"/>
      <c r="L387" s="252"/>
      <c r="M387" s="253"/>
      <c r="N387" s="254"/>
      <c r="O387" s="254"/>
      <c r="P387" s="254"/>
      <c r="Q387" s="254"/>
      <c r="R387" s="254"/>
      <c r="S387" s="254"/>
      <c r="T387" s="255"/>
      <c r="U387" s="14"/>
      <c r="V387" s="14"/>
      <c r="W387" s="14"/>
      <c r="X387" s="14"/>
      <c r="Y387" s="14"/>
      <c r="Z387" s="14"/>
      <c r="AA387" s="14"/>
      <c r="AB387" s="14"/>
      <c r="AC387" s="14"/>
      <c r="AD387" s="14"/>
      <c r="AE387" s="14"/>
      <c r="AT387" s="256" t="s">
        <v>231</v>
      </c>
      <c r="AU387" s="256" t="s">
        <v>84</v>
      </c>
      <c r="AV387" s="14" t="s">
        <v>86</v>
      </c>
      <c r="AW387" s="14" t="s">
        <v>37</v>
      </c>
      <c r="AX387" s="14" t="s">
        <v>84</v>
      </c>
      <c r="AY387" s="256" t="s">
        <v>219</v>
      </c>
    </row>
    <row r="388" s="2" customFormat="1" ht="16.5" customHeight="1">
      <c r="A388" s="40"/>
      <c r="B388" s="41"/>
      <c r="C388" s="216" t="s">
        <v>1447</v>
      </c>
      <c r="D388" s="216" t="s">
        <v>221</v>
      </c>
      <c r="E388" s="217" t="s">
        <v>1448</v>
      </c>
      <c r="F388" s="218" t="s">
        <v>1449</v>
      </c>
      <c r="G388" s="219" t="s">
        <v>158</v>
      </c>
      <c r="H388" s="220">
        <v>13.5</v>
      </c>
      <c r="I388" s="221"/>
      <c r="J388" s="222">
        <f>ROUND(I388*H388,2)</f>
        <v>0</v>
      </c>
      <c r="K388" s="218" t="s">
        <v>19</v>
      </c>
      <c r="L388" s="46"/>
      <c r="M388" s="223" t="s">
        <v>19</v>
      </c>
      <c r="N388" s="224" t="s">
        <v>47</v>
      </c>
      <c r="O388" s="86"/>
      <c r="P388" s="225">
        <f>O388*H388</f>
        <v>0</v>
      </c>
      <c r="Q388" s="225">
        <v>0</v>
      </c>
      <c r="R388" s="225">
        <f>Q388*H388</f>
        <v>0</v>
      </c>
      <c r="S388" s="225">
        <v>0</v>
      </c>
      <c r="T388" s="226">
        <f>S388*H388</f>
        <v>0</v>
      </c>
      <c r="U388" s="40"/>
      <c r="V388" s="40"/>
      <c r="W388" s="40"/>
      <c r="X388" s="40"/>
      <c r="Y388" s="40"/>
      <c r="Z388" s="40"/>
      <c r="AA388" s="40"/>
      <c r="AB388" s="40"/>
      <c r="AC388" s="40"/>
      <c r="AD388" s="40"/>
      <c r="AE388" s="40"/>
      <c r="AR388" s="227" t="s">
        <v>369</v>
      </c>
      <c r="AT388" s="227" t="s">
        <v>221</v>
      </c>
      <c r="AU388" s="227" t="s">
        <v>84</v>
      </c>
      <c r="AY388" s="19" t="s">
        <v>219</v>
      </c>
      <c r="BE388" s="228">
        <f>IF(N388="základní",J388,0)</f>
        <v>0</v>
      </c>
      <c r="BF388" s="228">
        <f>IF(N388="snížená",J388,0)</f>
        <v>0</v>
      </c>
      <c r="BG388" s="228">
        <f>IF(N388="zákl. přenesená",J388,0)</f>
        <v>0</v>
      </c>
      <c r="BH388" s="228">
        <f>IF(N388="sníž. přenesená",J388,0)</f>
        <v>0</v>
      </c>
      <c r="BI388" s="228">
        <f>IF(N388="nulová",J388,0)</f>
        <v>0</v>
      </c>
      <c r="BJ388" s="19" t="s">
        <v>84</v>
      </c>
      <c r="BK388" s="228">
        <f>ROUND(I388*H388,2)</f>
        <v>0</v>
      </c>
      <c r="BL388" s="19" t="s">
        <v>369</v>
      </c>
      <c r="BM388" s="227" t="s">
        <v>1450</v>
      </c>
    </row>
    <row r="389" s="2" customFormat="1">
      <c r="A389" s="40"/>
      <c r="B389" s="41"/>
      <c r="C389" s="42"/>
      <c r="D389" s="229" t="s">
        <v>227</v>
      </c>
      <c r="E389" s="42"/>
      <c r="F389" s="230" t="s">
        <v>1444</v>
      </c>
      <c r="G389" s="42"/>
      <c r="H389" s="42"/>
      <c r="I389" s="231"/>
      <c r="J389" s="42"/>
      <c r="K389" s="42"/>
      <c r="L389" s="46"/>
      <c r="M389" s="232"/>
      <c r="N389" s="233"/>
      <c r="O389" s="86"/>
      <c r="P389" s="86"/>
      <c r="Q389" s="86"/>
      <c r="R389" s="86"/>
      <c r="S389" s="86"/>
      <c r="T389" s="87"/>
      <c r="U389" s="40"/>
      <c r="V389" s="40"/>
      <c r="W389" s="40"/>
      <c r="X389" s="40"/>
      <c r="Y389" s="40"/>
      <c r="Z389" s="40"/>
      <c r="AA389" s="40"/>
      <c r="AB389" s="40"/>
      <c r="AC389" s="40"/>
      <c r="AD389" s="40"/>
      <c r="AE389" s="40"/>
      <c r="AT389" s="19" t="s">
        <v>227</v>
      </c>
      <c r="AU389" s="19" t="s">
        <v>84</v>
      </c>
    </row>
    <row r="390" s="13" customFormat="1">
      <c r="A390" s="13"/>
      <c r="B390" s="236"/>
      <c r="C390" s="237"/>
      <c r="D390" s="229" t="s">
        <v>231</v>
      </c>
      <c r="E390" s="238" t="s">
        <v>19</v>
      </c>
      <c r="F390" s="239" t="s">
        <v>232</v>
      </c>
      <c r="G390" s="237"/>
      <c r="H390" s="238" t="s">
        <v>19</v>
      </c>
      <c r="I390" s="240"/>
      <c r="J390" s="237"/>
      <c r="K390" s="237"/>
      <c r="L390" s="241"/>
      <c r="M390" s="242"/>
      <c r="N390" s="243"/>
      <c r="O390" s="243"/>
      <c r="P390" s="243"/>
      <c r="Q390" s="243"/>
      <c r="R390" s="243"/>
      <c r="S390" s="243"/>
      <c r="T390" s="244"/>
      <c r="U390" s="13"/>
      <c r="V390" s="13"/>
      <c r="W390" s="13"/>
      <c r="X390" s="13"/>
      <c r="Y390" s="13"/>
      <c r="Z390" s="13"/>
      <c r="AA390" s="13"/>
      <c r="AB390" s="13"/>
      <c r="AC390" s="13"/>
      <c r="AD390" s="13"/>
      <c r="AE390" s="13"/>
      <c r="AT390" s="245" t="s">
        <v>231</v>
      </c>
      <c r="AU390" s="245" t="s">
        <v>84</v>
      </c>
      <c r="AV390" s="13" t="s">
        <v>84</v>
      </c>
      <c r="AW390" s="13" t="s">
        <v>37</v>
      </c>
      <c r="AX390" s="13" t="s">
        <v>76</v>
      </c>
      <c r="AY390" s="245" t="s">
        <v>219</v>
      </c>
    </row>
    <row r="391" s="14" customFormat="1">
      <c r="A391" s="14"/>
      <c r="B391" s="246"/>
      <c r="C391" s="247"/>
      <c r="D391" s="229" t="s">
        <v>231</v>
      </c>
      <c r="E391" s="248" t="s">
        <v>19</v>
      </c>
      <c r="F391" s="249" t="s">
        <v>1451</v>
      </c>
      <c r="G391" s="247"/>
      <c r="H391" s="250">
        <v>13.5</v>
      </c>
      <c r="I391" s="251"/>
      <c r="J391" s="247"/>
      <c r="K391" s="247"/>
      <c r="L391" s="252"/>
      <c r="M391" s="253"/>
      <c r="N391" s="254"/>
      <c r="O391" s="254"/>
      <c r="P391" s="254"/>
      <c r="Q391" s="254"/>
      <c r="R391" s="254"/>
      <c r="S391" s="254"/>
      <c r="T391" s="255"/>
      <c r="U391" s="14"/>
      <c r="V391" s="14"/>
      <c r="W391" s="14"/>
      <c r="X391" s="14"/>
      <c r="Y391" s="14"/>
      <c r="Z391" s="14"/>
      <c r="AA391" s="14"/>
      <c r="AB391" s="14"/>
      <c r="AC391" s="14"/>
      <c r="AD391" s="14"/>
      <c r="AE391" s="14"/>
      <c r="AT391" s="256" t="s">
        <v>231</v>
      </c>
      <c r="AU391" s="256" t="s">
        <v>84</v>
      </c>
      <c r="AV391" s="14" t="s">
        <v>86</v>
      </c>
      <c r="AW391" s="14" t="s">
        <v>37</v>
      </c>
      <c r="AX391" s="14" t="s">
        <v>84</v>
      </c>
      <c r="AY391" s="256" t="s">
        <v>219</v>
      </c>
    </row>
    <row r="392" s="2" customFormat="1" ht="16.5" customHeight="1">
      <c r="A392" s="40"/>
      <c r="B392" s="41"/>
      <c r="C392" s="216" t="s">
        <v>1452</v>
      </c>
      <c r="D392" s="216" t="s">
        <v>221</v>
      </c>
      <c r="E392" s="217" t="s">
        <v>1453</v>
      </c>
      <c r="F392" s="218" t="s">
        <v>1454</v>
      </c>
      <c r="G392" s="219" t="s">
        <v>420</v>
      </c>
      <c r="H392" s="220">
        <v>2</v>
      </c>
      <c r="I392" s="221"/>
      <c r="J392" s="222">
        <f>ROUND(I392*H392,2)</f>
        <v>0</v>
      </c>
      <c r="K392" s="218" t="s">
        <v>19</v>
      </c>
      <c r="L392" s="46"/>
      <c r="M392" s="223" t="s">
        <v>19</v>
      </c>
      <c r="N392" s="224" t="s">
        <v>47</v>
      </c>
      <c r="O392" s="86"/>
      <c r="P392" s="225">
        <f>O392*H392</f>
        <v>0</v>
      </c>
      <c r="Q392" s="225">
        <v>0</v>
      </c>
      <c r="R392" s="225">
        <f>Q392*H392</f>
        <v>0</v>
      </c>
      <c r="S392" s="225">
        <v>0</v>
      </c>
      <c r="T392" s="226">
        <f>S392*H392</f>
        <v>0</v>
      </c>
      <c r="U392" s="40"/>
      <c r="V392" s="40"/>
      <c r="W392" s="40"/>
      <c r="X392" s="40"/>
      <c r="Y392" s="40"/>
      <c r="Z392" s="40"/>
      <c r="AA392" s="40"/>
      <c r="AB392" s="40"/>
      <c r="AC392" s="40"/>
      <c r="AD392" s="40"/>
      <c r="AE392" s="40"/>
      <c r="AR392" s="227" t="s">
        <v>369</v>
      </c>
      <c r="AT392" s="227" t="s">
        <v>221</v>
      </c>
      <c r="AU392" s="227" t="s">
        <v>84</v>
      </c>
      <c r="AY392" s="19" t="s">
        <v>219</v>
      </c>
      <c r="BE392" s="228">
        <f>IF(N392="základní",J392,0)</f>
        <v>0</v>
      </c>
      <c r="BF392" s="228">
        <f>IF(N392="snížená",J392,0)</f>
        <v>0</v>
      </c>
      <c r="BG392" s="228">
        <f>IF(N392="zákl. přenesená",J392,0)</f>
        <v>0</v>
      </c>
      <c r="BH392" s="228">
        <f>IF(N392="sníž. přenesená",J392,0)</f>
        <v>0</v>
      </c>
      <c r="BI392" s="228">
        <f>IF(N392="nulová",J392,0)</f>
        <v>0</v>
      </c>
      <c r="BJ392" s="19" t="s">
        <v>84</v>
      </c>
      <c r="BK392" s="228">
        <f>ROUND(I392*H392,2)</f>
        <v>0</v>
      </c>
      <c r="BL392" s="19" t="s">
        <v>369</v>
      </c>
      <c r="BM392" s="227" t="s">
        <v>1455</v>
      </c>
    </row>
    <row r="393" s="2" customFormat="1">
      <c r="A393" s="40"/>
      <c r="B393" s="41"/>
      <c r="C393" s="42"/>
      <c r="D393" s="229" t="s">
        <v>227</v>
      </c>
      <c r="E393" s="42"/>
      <c r="F393" s="230" t="s">
        <v>1456</v>
      </c>
      <c r="G393" s="42"/>
      <c r="H393" s="42"/>
      <c r="I393" s="231"/>
      <c r="J393" s="42"/>
      <c r="K393" s="42"/>
      <c r="L393" s="46"/>
      <c r="M393" s="293"/>
      <c r="N393" s="294"/>
      <c r="O393" s="295"/>
      <c r="P393" s="295"/>
      <c r="Q393" s="295"/>
      <c r="R393" s="295"/>
      <c r="S393" s="295"/>
      <c r="T393" s="296"/>
      <c r="U393" s="40"/>
      <c r="V393" s="40"/>
      <c r="W393" s="40"/>
      <c r="X393" s="40"/>
      <c r="Y393" s="40"/>
      <c r="Z393" s="40"/>
      <c r="AA393" s="40"/>
      <c r="AB393" s="40"/>
      <c r="AC393" s="40"/>
      <c r="AD393" s="40"/>
      <c r="AE393" s="40"/>
      <c r="AT393" s="19" t="s">
        <v>227</v>
      </c>
      <c r="AU393" s="19" t="s">
        <v>84</v>
      </c>
    </row>
    <row r="394" s="2" customFormat="1" ht="6.96" customHeight="1">
      <c r="A394" s="40"/>
      <c r="B394" s="61"/>
      <c r="C394" s="62"/>
      <c r="D394" s="62"/>
      <c r="E394" s="62"/>
      <c r="F394" s="62"/>
      <c r="G394" s="62"/>
      <c r="H394" s="62"/>
      <c r="I394" s="62"/>
      <c r="J394" s="62"/>
      <c r="K394" s="62"/>
      <c r="L394" s="46"/>
      <c r="M394" s="40"/>
      <c r="O394" s="40"/>
      <c r="P394" s="40"/>
      <c r="Q394" s="40"/>
      <c r="R394" s="40"/>
      <c r="S394" s="40"/>
      <c r="T394" s="40"/>
      <c r="U394" s="40"/>
      <c r="V394" s="40"/>
      <c r="W394" s="40"/>
      <c r="X394" s="40"/>
      <c r="Y394" s="40"/>
      <c r="Z394" s="40"/>
      <c r="AA394" s="40"/>
      <c r="AB394" s="40"/>
      <c r="AC394" s="40"/>
      <c r="AD394" s="40"/>
      <c r="AE394" s="40"/>
    </row>
  </sheetData>
  <sheetProtection sheet="1" autoFilter="0" formatColumns="0" formatRows="0" objects="1" scenarios="1" spinCount="100000" saltValue="+1JeWcyQh9OLSJpjtWsPhuC74xEG8U1hJjFBofR4WX//yiiaRnUhMN3BKQbORF00DtSaUtwl1emcfP03m9932Q==" hashValue="gr5DYu/nFnOYx3KK/GpraGjii947H/S5ZKVSCzaqlwX4eaYKjbdk7ALOMVEfwMq0HNY5oBTue09Bl50r9lgzlA==" algorithmName="SHA-512" password="CC35"/>
  <autoFilter ref="C93:K393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2:H82"/>
    <mergeCell ref="E84:H84"/>
    <mergeCell ref="E86:H86"/>
    <mergeCell ref="L2:V2"/>
  </mergeCells>
  <hyperlinks>
    <hyperlink ref="F99" r:id="rId1" display="https://podminky.urs.cz/item/CS_URS_2023_01/312311911"/>
    <hyperlink ref="F130" r:id="rId2" display="https://podminky.urs.cz/item/CS_URS_2023_01/321351010"/>
    <hyperlink ref="F145" r:id="rId3" display="https://podminky.urs.cz/item/CS_URS_2023_01/321351020"/>
    <hyperlink ref="F155" r:id="rId4" display="https://podminky.urs.cz/item/CS_URS_2023_01/321352010"/>
    <hyperlink ref="F159" r:id="rId5" display="https://podminky.urs.cz/item/CS_URS_2023_01/321352020"/>
    <hyperlink ref="F163" r:id="rId6" display="https://podminky.urs.cz/item/CS_URS_2023_01/321366111"/>
    <hyperlink ref="F167" r:id="rId7" display="https://podminky.urs.cz/item/CS_URS_2023_01/321366112"/>
    <hyperlink ref="F171" r:id="rId8" display="https://podminky.urs.cz/item/CS_URS_2023_01/334323318"/>
    <hyperlink ref="F176" r:id="rId9" display="https://podminky.urs.cz/item/CS_URS_2023_01/334361266"/>
    <hyperlink ref="F181" r:id="rId10" display="https://podminky.urs.cz/item/CS_URS_2023_01/421321128"/>
    <hyperlink ref="F188" r:id="rId11" display="https://podminky.urs.cz/item/CS_URS_2023_01/421351131"/>
    <hyperlink ref="F195" r:id="rId12" display="https://podminky.urs.cz/item/CS_URS_2023_01/421351231"/>
    <hyperlink ref="F199" r:id="rId13" display="https://podminky.urs.cz/item/CS_URS_2023_01/421361226"/>
    <hyperlink ref="F203" r:id="rId14" display="https://podminky.urs.cz/item/CS_URS_2023_01/421955112"/>
    <hyperlink ref="F209" r:id="rId15" display="https://podminky.urs.cz/item/CS_URS_2023_01/421955212"/>
    <hyperlink ref="F213" r:id="rId16" display="https://podminky.urs.cz/item/CS_URS_2023_01/428351111"/>
    <hyperlink ref="F218" r:id="rId17" display="https://podminky.urs.cz/item/CS_URS_2023_01/428992111"/>
    <hyperlink ref="F226" r:id="rId18" display="https://podminky.urs.cz/item/CS_URS_2023_01/428992112"/>
    <hyperlink ref="F239" r:id="rId19" display="https://podminky.urs.cz/item/CS_URS_2023_01/451315114"/>
    <hyperlink ref="F246" r:id="rId20" display="https://podminky.urs.cz/item/CS_URS_2023_01/931994142"/>
    <hyperlink ref="F252" r:id="rId21" display="https://podminky.urs.cz/item/CS_URS_2023_01/931994151"/>
    <hyperlink ref="F260" r:id="rId22" display="https://podminky.urs.cz/item/CS_URS_2023_01/941111111"/>
    <hyperlink ref="F267" r:id="rId23" display="https://podminky.urs.cz/item/CS_URS_2023_01/941111211"/>
    <hyperlink ref="F271" r:id="rId24" display="https://podminky.urs.cz/item/CS_URS_2023_01/941111811"/>
    <hyperlink ref="F283" r:id="rId25" display="https://podminky.urs.cz/item/CS_URS_2023_01/943121811"/>
    <hyperlink ref="F287" r:id="rId26" display="https://podminky.urs.cz/item/CS_URS_2023_01/948411111"/>
    <hyperlink ref="F294" r:id="rId27" display="https://podminky.urs.cz/item/CS_URS_2023_01/948411211"/>
    <hyperlink ref="F298" r:id="rId28" display="https://podminky.urs.cz/item/CS_URS_2023_01/948411911"/>
    <hyperlink ref="F306" r:id="rId29" display="https://podminky.urs.cz/item/CS_URS_2023_01/953333321"/>
    <hyperlink ref="F311" r:id="rId30" display="https://podminky.urs.cz/item/CS_URS_2023_01/953334315"/>
    <hyperlink ref="F316" r:id="rId31" display="https://podminky.urs.cz/item/CS_URS_2023_01/953961112"/>
    <hyperlink ref="F322" r:id="rId32" display="https://podminky.urs.cz/item/CS_URS_2023_01/953965115"/>
    <hyperlink ref="F328" r:id="rId33" display="https://podminky.urs.cz/item/CS_URS_2022_01/985331113"/>
    <hyperlink ref="F338" r:id="rId34" display="https://podminky.urs.cz/item/CS_URS_2023_01/998324011"/>
    <hyperlink ref="F343" r:id="rId35" display="https://podminky.urs.cz/item/CS_URS_2023_01/711112001"/>
    <hyperlink ref="F352" r:id="rId36" display="https://podminky.urs.cz/item/CS_URS_2023_01/711112002"/>
    <hyperlink ref="F360" r:id="rId37" display="https://podminky.urs.cz/item/CS_URS_2023_01/998711101"/>
    <hyperlink ref="F364" r:id="rId38" display="https://podminky.urs.cz/item/CS_URS_2023_01/767161111"/>
    <hyperlink ref="F375" r:id="rId39" display="https://podminky.urs.cz/item/CS_URS_2023_01/767220110"/>
    <hyperlink ref="F382" r:id="rId40" display="https://podminky.urs.cz/item/CS_URS_2023_01/99876710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4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112</v>
      </c>
      <c r="AZ2" s="141" t="s">
        <v>1457</v>
      </c>
      <c r="BA2" s="141" t="s">
        <v>1458</v>
      </c>
      <c r="BB2" s="141" t="s">
        <v>152</v>
      </c>
      <c r="BC2" s="141" t="s">
        <v>1459</v>
      </c>
      <c r="BD2" s="141" t="s">
        <v>86</v>
      </c>
    </row>
    <row r="3" s="1" customFormat="1" ht="6.96" customHeight="1">
      <c r="B3" s="142"/>
      <c r="C3" s="143"/>
      <c r="D3" s="143"/>
      <c r="E3" s="143"/>
      <c r="F3" s="143"/>
      <c r="G3" s="143"/>
      <c r="H3" s="143"/>
      <c r="I3" s="143"/>
      <c r="J3" s="143"/>
      <c r="K3" s="143"/>
      <c r="L3" s="22"/>
      <c r="AT3" s="19" t="s">
        <v>86</v>
      </c>
      <c r="AZ3" s="141" t="s">
        <v>1460</v>
      </c>
      <c r="BA3" s="141" t="s">
        <v>1461</v>
      </c>
      <c r="BB3" s="141" t="s">
        <v>158</v>
      </c>
      <c r="BC3" s="141" t="s">
        <v>1462</v>
      </c>
      <c r="BD3" s="141" t="s">
        <v>86</v>
      </c>
    </row>
    <row r="4" s="1" customFormat="1" ht="24.96" customHeight="1">
      <c r="B4" s="22"/>
      <c r="D4" s="144" t="s">
        <v>154</v>
      </c>
      <c r="L4" s="22"/>
      <c r="M4" s="145" t="s">
        <v>10</v>
      </c>
      <c r="AT4" s="19" t="s">
        <v>4</v>
      </c>
      <c r="AZ4" s="141" t="s">
        <v>1067</v>
      </c>
      <c r="BA4" s="141" t="s">
        <v>1068</v>
      </c>
      <c r="BB4" s="141" t="s">
        <v>158</v>
      </c>
      <c r="BC4" s="141" t="s">
        <v>1463</v>
      </c>
      <c r="BD4" s="141" t="s">
        <v>86</v>
      </c>
    </row>
    <row r="5" s="1" customFormat="1" ht="6.96" customHeight="1">
      <c r="B5" s="22"/>
      <c r="L5" s="22"/>
      <c r="AZ5" s="141" t="s">
        <v>1464</v>
      </c>
      <c r="BA5" s="141" t="s">
        <v>1465</v>
      </c>
      <c r="BB5" s="141" t="s">
        <v>152</v>
      </c>
      <c r="BC5" s="141" t="s">
        <v>1466</v>
      </c>
      <c r="BD5" s="141" t="s">
        <v>86</v>
      </c>
    </row>
    <row r="6" s="1" customFormat="1" ht="12" customHeight="1">
      <c r="B6" s="22"/>
      <c r="D6" s="146" t="s">
        <v>16</v>
      </c>
      <c r="L6" s="22"/>
      <c r="AZ6" s="141" t="s">
        <v>1064</v>
      </c>
      <c r="BA6" s="141" t="s">
        <v>1065</v>
      </c>
      <c r="BB6" s="141" t="s">
        <v>152</v>
      </c>
      <c r="BC6" s="141" t="s">
        <v>1467</v>
      </c>
      <c r="BD6" s="141" t="s">
        <v>86</v>
      </c>
    </row>
    <row r="7" s="1" customFormat="1" ht="16.5" customHeight="1">
      <c r="B7" s="22"/>
      <c r="E7" s="147" t="str">
        <f>'Rekapitulace stavby'!K6</f>
        <v>MVE jez Rajhrad vč. rekonstrukce jezu a rybího přechodu</v>
      </c>
      <c r="F7" s="146"/>
      <c r="G7" s="146"/>
      <c r="H7" s="146"/>
      <c r="L7" s="22"/>
      <c r="AZ7" s="141" t="s">
        <v>1076</v>
      </c>
      <c r="BA7" s="141" t="s">
        <v>1077</v>
      </c>
      <c r="BB7" s="141" t="s">
        <v>152</v>
      </c>
      <c r="BC7" s="141" t="s">
        <v>1468</v>
      </c>
      <c r="BD7" s="141" t="s">
        <v>86</v>
      </c>
    </row>
    <row r="8">
      <c r="B8" s="22"/>
      <c r="D8" s="146" t="s">
        <v>167</v>
      </c>
      <c r="L8" s="22"/>
      <c r="AZ8" s="141" t="s">
        <v>1469</v>
      </c>
      <c r="BA8" s="141" t="s">
        <v>1470</v>
      </c>
      <c r="BB8" s="141" t="s">
        <v>152</v>
      </c>
      <c r="BC8" s="141" t="s">
        <v>1471</v>
      </c>
      <c r="BD8" s="141" t="s">
        <v>86</v>
      </c>
    </row>
    <row r="9" s="1" customFormat="1" ht="16.5" customHeight="1">
      <c r="B9" s="22"/>
      <c r="E9" s="147" t="s">
        <v>847</v>
      </c>
      <c r="F9" s="1"/>
      <c r="G9" s="1"/>
      <c r="H9" s="1"/>
      <c r="L9" s="22"/>
      <c r="AZ9" s="141" t="s">
        <v>1061</v>
      </c>
      <c r="BA9" s="141" t="s">
        <v>1062</v>
      </c>
      <c r="BB9" s="141" t="s">
        <v>148</v>
      </c>
      <c r="BC9" s="141" t="s">
        <v>1472</v>
      </c>
      <c r="BD9" s="141" t="s">
        <v>86</v>
      </c>
    </row>
    <row r="10" s="1" customFormat="1" ht="12" customHeight="1">
      <c r="B10" s="22"/>
      <c r="D10" s="146" t="s">
        <v>848</v>
      </c>
      <c r="L10" s="22"/>
    </row>
    <row r="11" s="2" customFormat="1" ht="16.5" customHeight="1">
      <c r="A11" s="40"/>
      <c r="B11" s="46"/>
      <c r="C11" s="40"/>
      <c r="D11" s="40"/>
      <c r="E11" s="159" t="s">
        <v>1473</v>
      </c>
      <c r="F11" s="40"/>
      <c r="G11" s="40"/>
      <c r="H11" s="40"/>
      <c r="I11" s="40"/>
      <c r="J11" s="40"/>
      <c r="K11" s="40"/>
      <c r="L11" s="148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46" t="s">
        <v>1474</v>
      </c>
      <c r="E12" s="40"/>
      <c r="F12" s="40"/>
      <c r="G12" s="40"/>
      <c r="H12" s="40"/>
      <c r="I12" s="40"/>
      <c r="J12" s="40"/>
      <c r="K12" s="40"/>
      <c r="L12" s="148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6.5" customHeight="1">
      <c r="A13" s="40"/>
      <c r="B13" s="46"/>
      <c r="C13" s="40"/>
      <c r="D13" s="40"/>
      <c r="E13" s="149" t="s">
        <v>1475</v>
      </c>
      <c r="F13" s="40"/>
      <c r="G13" s="40"/>
      <c r="H13" s="40"/>
      <c r="I13" s="40"/>
      <c r="J13" s="40"/>
      <c r="K13" s="40"/>
      <c r="L13" s="148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>
      <c r="A14" s="40"/>
      <c r="B14" s="46"/>
      <c r="C14" s="40"/>
      <c r="D14" s="40"/>
      <c r="E14" s="40"/>
      <c r="F14" s="40"/>
      <c r="G14" s="40"/>
      <c r="H14" s="40"/>
      <c r="I14" s="40"/>
      <c r="J14" s="40"/>
      <c r="K14" s="40"/>
      <c r="L14" s="148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2" customHeight="1">
      <c r="A15" s="40"/>
      <c r="B15" s="46"/>
      <c r="C15" s="40"/>
      <c r="D15" s="146" t="s">
        <v>18</v>
      </c>
      <c r="E15" s="40"/>
      <c r="F15" s="135" t="s">
        <v>19</v>
      </c>
      <c r="G15" s="40"/>
      <c r="H15" s="40"/>
      <c r="I15" s="146" t="s">
        <v>20</v>
      </c>
      <c r="J15" s="135" t="s">
        <v>19</v>
      </c>
      <c r="K15" s="40"/>
      <c r="L15" s="148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46" t="s">
        <v>21</v>
      </c>
      <c r="E16" s="40"/>
      <c r="F16" s="135" t="s">
        <v>22</v>
      </c>
      <c r="G16" s="40"/>
      <c r="H16" s="40"/>
      <c r="I16" s="146" t="s">
        <v>23</v>
      </c>
      <c r="J16" s="150" t="str">
        <f>'Rekapitulace stavby'!AN8</f>
        <v>2. 5. 2023</v>
      </c>
      <c r="K16" s="40"/>
      <c r="L16" s="148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0.8" customHeight="1">
      <c r="A17" s="40"/>
      <c r="B17" s="46"/>
      <c r="C17" s="40"/>
      <c r="D17" s="40"/>
      <c r="E17" s="40"/>
      <c r="F17" s="40"/>
      <c r="G17" s="40"/>
      <c r="H17" s="40"/>
      <c r="I17" s="40"/>
      <c r="J17" s="40"/>
      <c r="K17" s="40"/>
      <c r="L17" s="148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2" customHeight="1">
      <c r="A18" s="40"/>
      <c r="B18" s="46"/>
      <c r="C18" s="40"/>
      <c r="D18" s="146" t="s">
        <v>25</v>
      </c>
      <c r="E18" s="40"/>
      <c r="F18" s="40"/>
      <c r="G18" s="40"/>
      <c r="H18" s="40"/>
      <c r="I18" s="146" t="s">
        <v>26</v>
      </c>
      <c r="J18" s="135" t="s">
        <v>27</v>
      </c>
      <c r="K18" s="40"/>
      <c r="L18" s="148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8" customHeight="1">
      <c r="A19" s="40"/>
      <c r="B19" s="46"/>
      <c r="C19" s="40"/>
      <c r="D19" s="40"/>
      <c r="E19" s="135" t="s">
        <v>28</v>
      </c>
      <c r="F19" s="40"/>
      <c r="G19" s="40"/>
      <c r="H19" s="40"/>
      <c r="I19" s="146" t="s">
        <v>29</v>
      </c>
      <c r="J19" s="135" t="s">
        <v>30</v>
      </c>
      <c r="K19" s="40"/>
      <c r="L19" s="148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6.96" customHeight="1">
      <c r="A20" s="40"/>
      <c r="B20" s="46"/>
      <c r="C20" s="40"/>
      <c r="D20" s="40"/>
      <c r="E20" s="40"/>
      <c r="F20" s="40"/>
      <c r="G20" s="40"/>
      <c r="H20" s="40"/>
      <c r="I20" s="40"/>
      <c r="J20" s="40"/>
      <c r="K20" s="40"/>
      <c r="L20" s="148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2" customHeight="1">
      <c r="A21" s="40"/>
      <c r="B21" s="46"/>
      <c r="C21" s="40"/>
      <c r="D21" s="146" t="s">
        <v>31</v>
      </c>
      <c r="E21" s="40"/>
      <c r="F21" s="40"/>
      <c r="G21" s="40"/>
      <c r="H21" s="40"/>
      <c r="I21" s="146" t="s">
        <v>26</v>
      </c>
      <c r="J21" s="35" t="str">
        <f>'Rekapitulace stavby'!AN13</f>
        <v>Vyplň údaj</v>
      </c>
      <c r="K21" s="40"/>
      <c r="L21" s="148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8" customHeight="1">
      <c r="A22" s="40"/>
      <c r="B22" s="46"/>
      <c r="C22" s="40"/>
      <c r="D22" s="40"/>
      <c r="E22" s="35" t="str">
        <f>'Rekapitulace stavby'!E14</f>
        <v>Vyplň údaj</v>
      </c>
      <c r="F22" s="135"/>
      <c r="G22" s="135"/>
      <c r="H22" s="135"/>
      <c r="I22" s="146" t="s">
        <v>29</v>
      </c>
      <c r="J22" s="35" t="str">
        <f>'Rekapitulace stavby'!AN14</f>
        <v>Vyplň údaj</v>
      </c>
      <c r="K22" s="40"/>
      <c r="L22" s="148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6.96" customHeight="1">
      <c r="A23" s="40"/>
      <c r="B23" s="46"/>
      <c r="C23" s="40"/>
      <c r="D23" s="40"/>
      <c r="E23" s="40"/>
      <c r="F23" s="40"/>
      <c r="G23" s="40"/>
      <c r="H23" s="40"/>
      <c r="I23" s="40"/>
      <c r="J23" s="40"/>
      <c r="K23" s="40"/>
      <c r="L23" s="148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2" customHeight="1">
      <c r="A24" s="40"/>
      <c r="B24" s="46"/>
      <c r="C24" s="40"/>
      <c r="D24" s="146" t="s">
        <v>33</v>
      </c>
      <c r="E24" s="40"/>
      <c r="F24" s="40"/>
      <c r="G24" s="40"/>
      <c r="H24" s="40"/>
      <c r="I24" s="146" t="s">
        <v>26</v>
      </c>
      <c r="J24" s="135" t="s">
        <v>34</v>
      </c>
      <c r="K24" s="40"/>
      <c r="L24" s="148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8" customHeight="1">
      <c r="A25" s="40"/>
      <c r="B25" s="46"/>
      <c r="C25" s="40"/>
      <c r="D25" s="40"/>
      <c r="E25" s="135" t="s">
        <v>35</v>
      </c>
      <c r="F25" s="40"/>
      <c r="G25" s="40"/>
      <c r="H25" s="40"/>
      <c r="I25" s="146" t="s">
        <v>29</v>
      </c>
      <c r="J25" s="135" t="s">
        <v>36</v>
      </c>
      <c r="K25" s="40"/>
      <c r="L25" s="148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6.96" customHeight="1">
      <c r="A26" s="40"/>
      <c r="B26" s="46"/>
      <c r="C26" s="40"/>
      <c r="D26" s="40"/>
      <c r="E26" s="40"/>
      <c r="F26" s="40"/>
      <c r="G26" s="40"/>
      <c r="H26" s="40"/>
      <c r="I26" s="40"/>
      <c r="J26" s="40"/>
      <c r="K26" s="40"/>
      <c r="L26" s="148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12" customHeight="1">
      <c r="A27" s="40"/>
      <c r="B27" s="46"/>
      <c r="C27" s="40"/>
      <c r="D27" s="146" t="s">
        <v>38</v>
      </c>
      <c r="E27" s="40"/>
      <c r="F27" s="40"/>
      <c r="G27" s="40"/>
      <c r="H27" s="40"/>
      <c r="I27" s="146" t="s">
        <v>26</v>
      </c>
      <c r="J27" s="135" t="s">
        <v>19</v>
      </c>
      <c r="K27" s="40"/>
      <c r="L27" s="148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8" customHeight="1">
      <c r="A28" s="40"/>
      <c r="B28" s="46"/>
      <c r="C28" s="40"/>
      <c r="D28" s="40"/>
      <c r="E28" s="135" t="s">
        <v>39</v>
      </c>
      <c r="F28" s="40"/>
      <c r="G28" s="40"/>
      <c r="H28" s="40"/>
      <c r="I28" s="146" t="s">
        <v>29</v>
      </c>
      <c r="J28" s="135" t="s">
        <v>19</v>
      </c>
      <c r="K28" s="40"/>
      <c r="L28" s="148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40"/>
      <c r="E29" s="40"/>
      <c r="F29" s="40"/>
      <c r="G29" s="40"/>
      <c r="H29" s="40"/>
      <c r="I29" s="40"/>
      <c r="J29" s="40"/>
      <c r="K29" s="40"/>
      <c r="L29" s="148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12" customHeight="1">
      <c r="A30" s="40"/>
      <c r="B30" s="46"/>
      <c r="C30" s="40"/>
      <c r="D30" s="146" t="s">
        <v>40</v>
      </c>
      <c r="E30" s="40"/>
      <c r="F30" s="40"/>
      <c r="G30" s="40"/>
      <c r="H30" s="40"/>
      <c r="I30" s="40"/>
      <c r="J30" s="40"/>
      <c r="K30" s="40"/>
      <c r="L30" s="148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8" customFormat="1" ht="16.5" customHeight="1">
      <c r="A31" s="151"/>
      <c r="B31" s="152"/>
      <c r="C31" s="151"/>
      <c r="D31" s="151"/>
      <c r="E31" s="153" t="s">
        <v>19</v>
      </c>
      <c r="F31" s="153"/>
      <c r="G31" s="153"/>
      <c r="H31" s="153"/>
      <c r="I31" s="151"/>
      <c r="J31" s="151"/>
      <c r="K31" s="151"/>
      <c r="L31" s="154"/>
      <c r="S31" s="151"/>
      <c r="T31" s="151"/>
      <c r="U31" s="151"/>
      <c r="V31" s="151"/>
      <c r="W31" s="151"/>
      <c r="X31" s="151"/>
      <c r="Y31" s="151"/>
      <c r="Z31" s="151"/>
      <c r="AA31" s="151"/>
      <c r="AB31" s="151"/>
      <c r="AC31" s="151"/>
      <c r="AD31" s="151"/>
      <c r="AE31" s="151"/>
    </row>
    <row r="32" s="2" customFormat="1" ht="6.96" customHeight="1">
      <c r="A32" s="40"/>
      <c r="B32" s="46"/>
      <c r="C32" s="40"/>
      <c r="D32" s="40"/>
      <c r="E32" s="40"/>
      <c r="F32" s="40"/>
      <c r="G32" s="40"/>
      <c r="H32" s="40"/>
      <c r="I32" s="40"/>
      <c r="J32" s="40"/>
      <c r="K32" s="40"/>
      <c r="L32" s="148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55"/>
      <c r="E33" s="155"/>
      <c r="F33" s="155"/>
      <c r="G33" s="155"/>
      <c r="H33" s="155"/>
      <c r="I33" s="155"/>
      <c r="J33" s="155"/>
      <c r="K33" s="155"/>
      <c r="L33" s="148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25.44" customHeight="1">
      <c r="A34" s="40"/>
      <c r="B34" s="46"/>
      <c r="C34" s="40"/>
      <c r="D34" s="156" t="s">
        <v>42</v>
      </c>
      <c r="E34" s="40"/>
      <c r="F34" s="40"/>
      <c r="G34" s="40"/>
      <c r="H34" s="40"/>
      <c r="I34" s="40"/>
      <c r="J34" s="157">
        <f>ROUND(J102, 2)</f>
        <v>0</v>
      </c>
      <c r="K34" s="40"/>
      <c r="L34" s="148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6.96" customHeight="1">
      <c r="A35" s="40"/>
      <c r="B35" s="46"/>
      <c r="C35" s="40"/>
      <c r="D35" s="155"/>
      <c r="E35" s="155"/>
      <c r="F35" s="155"/>
      <c r="G35" s="155"/>
      <c r="H35" s="155"/>
      <c r="I35" s="155"/>
      <c r="J35" s="155"/>
      <c r="K35" s="155"/>
      <c r="L35" s="148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40"/>
      <c r="F36" s="158" t="s">
        <v>44</v>
      </c>
      <c r="G36" s="40"/>
      <c r="H36" s="40"/>
      <c r="I36" s="158" t="s">
        <v>43</v>
      </c>
      <c r="J36" s="158" t="s">
        <v>45</v>
      </c>
      <c r="K36" s="40"/>
      <c r="L36" s="148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s="2" customFormat="1" ht="14.4" customHeight="1">
      <c r="A37" s="40"/>
      <c r="B37" s="46"/>
      <c r="C37" s="40"/>
      <c r="D37" s="159" t="s">
        <v>46</v>
      </c>
      <c r="E37" s="146" t="s">
        <v>47</v>
      </c>
      <c r="F37" s="160">
        <f>ROUND((SUM(BE102:BE816)),  2)</f>
        <v>0</v>
      </c>
      <c r="G37" s="40"/>
      <c r="H37" s="40"/>
      <c r="I37" s="161">
        <v>0.20999999999999999</v>
      </c>
      <c r="J37" s="160">
        <f>ROUND(((SUM(BE102:BE816))*I37),  2)</f>
        <v>0</v>
      </c>
      <c r="K37" s="40"/>
      <c r="L37" s="148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14.4" customHeight="1">
      <c r="A38" s="40"/>
      <c r="B38" s="46"/>
      <c r="C38" s="40"/>
      <c r="D38" s="40"/>
      <c r="E38" s="146" t="s">
        <v>48</v>
      </c>
      <c r="F38" s="160">
        <f>ROUND((SUM(BF102:BF816)),  2)</f>
        <v>0</v>
      </c>
      <c r="G38" s="40"/>
      <c r="H38" s="40"/>
      <c r="I38" s="161">
        <v>0.14999999999999999</v>
      </c>
      <c r="J38" s="160">
        <f>ROUND(((SUM(BF102:BF816))*I38),  2)</f>
        <v>0</v>
      </c>
      <c r="K38" s="40"/>
      <c r="L38" s="148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6" t="s">
        <v>49</v>
      </c>
      <c r="F39" s="160">
        <f>ROUND((SUM(BG102:BG816)),  2)</f>
        <v>0</v>
      </c>
      <c r="G39" s="40"/>
      <c r="H39" s="40"/>
      <c r="I39" s="161">
        <v>0.20999999999999999</v>
      </c>
      <c r="J39" s="160">
        <f>0</f>
        <v>0</v>
      </c>
      <c r="K39" s="40"/>
      <c r="L39" s="148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hidden="1" s="2" customFormat="1" ht="14.4" customHeight="1">
      <c r="A40" s="40"/>
      <c r="B40" s="46"/>
      <c r="C40" s="40"/>
      <c r="D40" s="40"/>
      <c r="E40" s="146" t="s">
        <v>50</v>
      </c>
      <c r="F40" s="160">
        <f>ROUND((SUM(BH102:BH816)),  2)</f>
        <v>0</v>
      </c>
      <c r="G40" s="40"/>
      <c r="H40" s="40"/>
      <c r="I40" s="161">
        <v>0.14999999999999999</v>
      </c>
      <c r="J40" s="160">
        <f>0</f>
        <v>0</v>
      </c>
      <c r="K40" s="40"/>
      <c r="L40" s="148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hidden="1" s="2" customFormat="1" ht="14.4" customHeight="1">
      <c r="A41" s="40"/>
      <c r="B41" s="46"/>
      <c r="C41" s="40"/>
      <c r="D41" s="40"/>
      <c r="E41" s="146" t="s">
        <v>51</v>
      </c>
      <c r="F41" s="160">
        <f>ROUND((SUM(BI102:BI816)),  2)</f>
        <v>0</v>
      </c>
      <c r="G41" s="40"/>
      <c r="H41" s="40"/>
      <c r="I41" s="161">
        <v>0</v>
      </c>
      <c r="J41" s="160">
        <f>0</f>
        <v>0</v>
      </c>
      <c r="K41" s="40"/>
      <c r="L41" s="148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6.96" customHeight="1">
      <c r="A42" s="40"/>
      <c r="B42" s="46"/>
      <c r="C42" s="40"/>
      <c r="D42" s="40"/>
      <c r="E42" s="40"/>
      <c r="F42" s="40"/>
      <c r="G42" s="40"/>
      <c r="H42" s="40"/>
      <c r="I42" s="40"/>
      <c r="J42" s="40"/>
      <c r="K42" s="40"/>
      <c r="L42" s="148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3" s="2" customFormat="1" ht="25.44" customHeight="1">
      <c r="A43" s="40"/>
      <c r="B43" s="46"/>
      <c r="C43" s="162"/>
      <c r="D43" s="163" t="s">
        <v>52</v>
      </c>
      <c r="E43" s="164"/>
      <c r="F43" s="164"/>
      <c r="G43" s="165" t="s">
        <v>53</v>
      </c>
      <c r="H43" s="166" t="s">
        <v>54</v>
      </c>
      <c r="I43" s="164"/>
      <c r="J43" s="167">
        <f>SUM(J34:J41)</f>
        <v>0</v>
      </c>
      <c r="K43" s="168"/>
      <c r="L43" s="148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40"/>
      <c r="AD43" s="40"/>
      <c r="AE43" s="40"/>
    </row>
    <row r="44" s="2" customFormat="1" ht="14.4" customHeight="1">
      <c r="A44" s="40"/>
      <c r="B44" s="169"/>
      <c r="C44" s="170"/>
      <c r="D44" s="170"/>
      <c r="E44" s="170"/>
      <c r="F44" s="170"/>
      <c r="G44" s="170"/>
      <c r="H44" s="170"/>
      <c r="I44" s="170"/>
      <c r="J44" s="170"/>
      <c r="K44" s="170"/>
      <c r="L44" s="148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8" s="2" customFormat="1" ht="6.96" customHeight="1">
      <c r="A48" s="40"/>
      <c r="B48" s="171"/>
      <c r="C48" s="172"/>
      <c r="D48" s="172"/>
      <c r="E48" s="172"/>
      <c r="F48" s="172"/>
      <c r="G48" s="172"/>
      <c r="H48" s="172"/>
      <c r="I48" s="172"/>
      <c r="J48" s="172"/>
      <c r="K48" s="172"/>
      <c r="L48" s="148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24.96" customHeight="1">
      <c r="A49" s="40"/>
      <c r="B49" s="41"/>
      <c r="C49" s="25" t="s">
        <v>192</v>
      </c>
      <c r="D49" s="42"/>
      <c r="E49" s="42"/>
      <c r="F49" s="42"/>
      <c r="G49" s="42"/>
      <c r="H49" s="42"/>
      <c r="I49" s="42"/>
      <c r="J49" s="42"/>
      <c r="K49" s="42"/>
      <c r="L49" s="148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6.96" customHeight="1">
      <c r="A50" s="40"/>
      <c r="B50" s="41"/>
      <c r="C50" s="42"/>
      <c r="D50" s="42"/>
      <c r="E50" s="42"/>
      <c r="F50" s="42"/>
      <c r="G50" s="42"/>
      <c r="H50" s="42"/>
      <c r="I50" s="42"/>
      <c r="J50" s="42"/>
      <c r="K50" s="42"/>
      <c r="L50" s="148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12" customHeight="1">
      <c r="A51" s="40"/>
      <c r="B51" s="41"/>
      <c r="C51" s="34" t="s">
        <v>16</v>
      </c>
      <c r="D51" s="42"/>
      <c r="E51" s="42"/>
      <c r="F51" s="42"/>
      <c r="G51" s="42"/>
      <c r="H51" s="42"/>
      <c r="I51" s="42"/>
      <c r="J51" s="42"/>
      <c r="K51" s="42"/>
      <c r="L51" s="148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6.5" customHeight="1">
      <c r="A52" s="40"/>
      <c r="B52" s="41"/>
      <c r="C52" s="42"/>
      <c r="D52" s="42"/>
      <c r="E52" s="173" t="str">
        <f>E7</f>
        <v>MVE jez Rajhrad vč. rekonstrukce jezu a rybího přechodu</v>
      </c>
      <c r="F52" s="34"/>
      <c r="G52" s="34"/>
      <c r="H52" s="34"/>
      <c r="I52" s="42"/>
      <c r="J52" s="42"/>
      <c r="K52" s="42"/>
      <c r="L52" s="148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1" customFormat="1" ht="12" customHeight="1">
      <c r="B53" s="23"/>
      <c r="C53" s="34" t="s">
        <v>167</v>
      </c>
      <c r="D53" s="24"/>
      <c r="E53" s="24"/>
      <c r="F53" s="24"/>
      <c r="G53" s="24"/>
      <c r="H53" s="24"/>
      <c r="I53" s="24"/>
      <c r="J53" s="24"/>
      <c r="K53" s="24"/>
      <c r="L53" s="22"/>
    </row>
    <row r="54" s="1" customFormat="1" ht="16.5" customHeight="1">
      <c r="B54" s="23"/>
      <c r="C54" s="24"/>
      <c r="D54" s="24"/>
      <c r="E54" s="173" t="s">
        <v>847</v>
      </c>
      <c r="F54" s="24"/>
      <c r="G54" s="24"/>
      <c r="H54" s="24"/>
      <c r="I54" s="24"/>
      <c r="J54" s="24"/>
      <c r="K54" s="24"/>
      <c r="L54" s="22"/>
    </row>
    <row r="55" s="1" customFormat="1" ht="12" customHeight="1">
      <c r="B55" s="23"/>
      <c r="C55" s="34" t="s">
        <v>848</v>
      </c>
      <c r="D55" s="24"/>
      <c r="E55" s="24"/>
      <c r="F55" s="24"/>
      <c r="G55" s="24"/>
      <c r="H55" s="24"/>
      <c r="I55" s="24"/>
      <c r="J55" s="24"/>
      <c r="K55" s="24"/>
      <c r="L55" s="22"/>
    </row>
    <row r="56" s="2" customFormat="1" ht="16.5" customHeight="1">
      <c r="A56" s="40"/>
      <c r="B56" s="41"/>
      <c r="C56" s="42"/>
      <c r="D56" s="42"/>
      <c r="E56" s="297" t="s">
        <v>1473</v>
      </c>
      <c r="F56" s="42"/>
      <c r="G56" s="42"/>
      <c r="H56" s="42"/>
      <c r="I56" s="42"/>
      <c r="J56" s="42"/>
      <c r="K56" s="42"/>
      <c r="L56" s="148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12" customHeight="1">
      <c r="A57" s="40"/>
      <c r="B57" s="41"/>
      <c r="C57" s="34" t="s">
        <v>1474</v>
      </c>
      <c r="D57" s="42"/>
      <c r="E57" s="42"/>
      <c r="F57" s="42"/>
      <c r="G57" s="42"/>
      <c r="H57" s="42"/>
      <c r="I57" s="42"/>
      <c r="J57" s="42"/>
      <c r="K57" s="42"/>
      <c r="L57" s="148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6.5" customHeight="1">
      <c r="A58" s="40"/>
      <c r="B58" s="41"/>
      <c r="C58" s="42"/>
      <c r="D58" s="42"/>
      <c r="E58" s="71" t="str">
        <f>E13</f>
        <v>SO 02.1 - Strojovna MVE – spodní stavba</v>
      </c>
      <c r="F58" s="42"/>
      <c r="G58" s="42"/>
      <c r="H58" s="42"/>
      <c r="I58" s="42"/>
      <c r="J58" s="42"/>
      <c r="K58" s="42"/>
      <c r="L58" s="148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6.96" customHeight="1">
      <c r="A59" s="40"/>
      <c r="B59" s="41"/>
      <c r="C59" s="42"/>
      <c r="D59" s="42"/>
      <c r="E59" s="42"/>
      <c r="F59" s="42"/>
      <c r="G59" s="42"/>
      <c r="H59" s="42"/>
      <c r="I59" s="42"/>
      <c r="J59" s="42"/>
      <c r="K59" s="42"/>
      <c r="L59" s="148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s="2" customFormat="1" ht="12" customHeight="1">
      <c r="A60" s="40"/>
      <c r="B60" s="41"/>
      <c r="C60" s="34" t="s">
        <v>21</v>
      </c>
      <c r="D60" s="42"/>
      <c r="E60" s="42"/>
      <c r="F60" s="29" t="str">
        <f>F16</f>
        <v xml:space="preserve">Svratka, říční km 29,430 – jez </v>
      </c>
      <c r="G60" s="42"/>
      <c r="H60" s="42"/>
      <c r="I60" s="34" t="s">
        <v>23</v>
      </c>
      <c r="J60" s="74" t="str">
        <f>IF(J16="","",J16)</f>
        <v>2. 5. 2023</v>
      </c>
      <c r="K60" s="42"/>
      <c r="L60" s="148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s="2" customFormat="1" ht="6.96" customHeight="1">
      <c r="A61" s="40"/>
      <c r="B61" s="41"/>
      <c r="C61" s="42"/>
      <c r="D61" s="42"/>
      <c r="E61" s="42"/>
      <c r="F61" s="42"/>
      <c r="G61" s="42"/>
      <c r="H61" s="42"/>
      <c r="I61" s="42"/>
      <c r="J61" s="42"/>
      <c r="K61" s="42"/>
      <c r="L61" s="148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15.15" customHeight="1">
      <c r="A62" s="40"/>
      <c r="B62" s="41"/>
      <c r="C62" s="34" t="s">
        <v>25</v>
      </c>
      <c r="D62" s="42"/>
      <c r="E62" s="42"/>
      <c r="F62" s="29" t="str">
        <f>E19</f>
        <v>Povodí Moravy, státní podnik</v>
      </c>
      <c r="G62" s="42"/>
      <c r="H62" s="42"/>
      <c r="I62" s="34" t="s">
        <v>33</v>
      </c>
      <c r="J62" s="38" t="str">
        <f>E25</f>
        <v>AQUATIS a. s.</v>
      </c>
      <c r="K62" s="42"/>
      <c r="L62" s="148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15.15" customHeight="1">
      <c r="A63" s="40"/>
      <c r="B63" s="41"/>
      <c r="C63" s="34" t="s">
        <v>31</v>
      </c>
      <c r="D63" s="42"/>
      <c r="E63" s="42"/>
      <c r="F63" s="29" t="str">
        <f>IF(E22="","",E22)</f>
        <v>Vyplň údaj</v>
      </c>
      <c r="G63" s="42"/>
      <c r="H63" s="42"/>
      <c r="I63" s="34" t="s">
        <v>38</v>
      </c>
      <c r="J63" s="38" t="str">
        <f>E28</f>
        <v>Bc. Aneta Patková</v>
      </c>
      <c r="K63" s="42"/>
      <c r="L63" s="148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</row>
    <row r="64" s="2" customFormat="1" ht="10.32" customHeight="1">
      <c r="A64" s="40"/>
      <c r="B64" s="41"/>
      <c r="C64" s="42"/>
      <c r="D64" s="42"/>
      <c r="E64" s="42"/>
      <c r="F64" s="42"/>
      <c r="G64" s="42"/>
      <c r="H64" s="42"/>
      <c r="I64" s="42"/>
      <c r="J64" s="42"/>
      <c r="K64" s="42"/>
      <c r="L64" s="148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</row>
    <row r="65" s="2" customFormat="1" ht="29.28" customHeight="1">
      <c r="A65" s="40"/>
      <c r="B65" s="41"/>
      <c r="C65" s="174" t="s">
        <v>193</v>
      </c>
      <c r="D65" s="175"/>
      <c r="E65" s="175"/>
      <c r="F65" s="175"/>
      <c r="G65" s="175"/>
      <c r="H65" s="175"/>
      <c r="I65" s="175"/>
      <c r="J65" s="176" t="s">
        <v>194</v>
      </c>
      <c r="K65" s="175"/>
      <c r="L65" s="148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40"/>
    </row>
    <row r="66" s="2" customFormat="1" ht="10.32" customHeight="1">
      <c r="A66" s="40"/>
      <c r="B66" s="41"/>
      <c r="C66" s="42"/>
      <c r="D66" s="42"/>
      <c r="E66" s="42"/>
      <c r="F66" s="42"/>
      <c r="G66" s="42"/>
      <c r="H66" s="42"/>
      <c r="I66" s="42"/>
      <c r="J66" s="42"/>
      <c r="K66" s="42"/>
      <c r="L66" s="148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</row>
    <row r="67" s="2" customFormat="1" ht="22.8" customHeight="1">
      <c r="A67" s="40"/>
      <c r="B67" s="41"/>
      <c r="C67" s="177" t="s">
        <v>74</v>
      </c>
      <c r="D67" s="42"/>
      <c r="E67" s="42"/>
      <c r="F67" s="42"/>
      <c r="G67" s="42"/>
      <c r="H67" s="42"/>
      <c r="I67" s="42"/>
      <c r="J67" s="104">
        <f>J102</f>
        <v>0</v>
      </c>
      <c r="K67" s="42"/>
      <c r="L67" s="148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  <c r="AU67" s="19" t="s">
        <v>195</v>
      </c>
    </row>
    <row r="68" s="9" customFormat="1" ht="24.96" customHeight="1">
      <c r="A68" s="9"/>
      <c r="B68" s="178"/>
      <c r="C68" s="179"/>
      <c r="D68" s="180" t="s">
        <v>196</v>
      </c>
      <c r="E68" s="181"/>
      <c r="F68" s="181"/>
      <c r="G68" s="181"/>
      <c r="H68" s="181"/>
      <c r="I68" s="181"/>
      <c r="J68" s="182">
        <f>J103</f>
        <v>0</v>
      </c>
      <c r="K68" s="179"/>
      <c r="L68" s="183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10" customFormat="1" ht="19.92" customHeight="1">
      <c r="A69" s="10"/>
      <c r="B69" s="184"/>
      <c r="C69" s="127"/>
      <c r="D69" s="185" t="s">
        <v>1093</v>
      </c>
      <c r="E69" s="186"/>
      <c r="F69" s="186"/>
      <c r="G69" s="186"/>
      <c r="H69" s="186"/>
      <c r="I69" s="186"/>
      <c r="J69" s="187">
        <f>J104</f>
        <v>0</v>
      </c>
      <c r="K69" s="127"/>
      <c r="L69" s="188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84"/>
      <c r="C70" s="127"/>
      <c r="D70" s="185" t="s">
        <v>1094</v>
      </c>
      <c r="E70" s="186"/>
      <c r="F70" s="186"/>
      <c r="G70" s="186"/>
      <c r="H70" s="186"/>
      <c r="I70" s="186"/>
      <c r="J70" s="187">
        <f>J293</f>
        <v>0</v>
      </c>
      <c r="K70" s="127"/>
      <c r="L70" s="188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84"/>
      <c r="C71" s="127"/>
      <c r="D71" s="185" t="s">
        <v>199</v>
      </c>
      <c r="E71" s="186"/>
      <c r="F71" s="186"/>
      <c r="G71" s="186"/>
      <c r="H71" s="186"/>
      <c r="I71" s="186"/>
      <c r="J71" s="187">
        <f>J305</f>
        <v>0</v>
      </c>
      <c r="K71" s="127"/>
      <c r="L71" s="188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84"/>
      <c r="C72" s="127"/>
      <c r="D72" s="185" t="s">
        <v>201</v>
      </c>
      <c r="E72" s="186"/>
      <c r="F72" s="186"/>
      <c r="G72" s="186"/>
      <c r="H72" s="186"/>
      <c r="I72" s="186"/>
      <c r="J72" s="187">
        <f>J449</f>
        <v>0</v>
      </c>
      <c r="K72" s="127"/>
      <c r="L72" s="188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9" customFormat="1" ht="24.96" customHeight="1">
      <c r="A73" s="9"/>
      <c r="B73" s="178"/>
      <c r="C73" s="179"/>
      <c r="D73" s="180" t="s">
        <v>202</v>
      </c>
      <c r="E73" s="181"/>
      <c r="F73" s="181"/>
      <c r="G73" s="181"/>
      <c r="H73" s="181"/>
      <c r="I73" s="181"/>
      <c r="J73" s="182">
        <f>J453</f>
        <v>0</v>
      </c>
      <c r="K73" s="179"/>
      <c r="L73" s="183"/>
      <c r="S73" s="9"/>
      <c r="T73" s="9"/>
      <c r="U73" s="9"/>
      <c r="V73" s="9"/>
      <c r="W73" s="9"/>
      <c r="X73" s="9"/>
      <c r="Y73" s="9"/>
      <c r="Z73" s="9"/>
      <c r="AA73" s="9"/>
      <c r="AB73" s="9"/>
      <c r="AC73" s="9"/>
      <c r="AD73" s="9"/>
      <c r="AE73" s="9"/>
    </row>
    <row r="74" s="10" customFormat="1" ht="19.92" customHeight="1">
      <c r="A74" s="10"/>
      <c r="B74" s="184"/>
      <c r="C74" s="127"/>
      <c r="D74" s="185" t="s">
        <v>1476</v>
      </c>
      <c r="E74" s="186"/>
      <c r="F74" s="186"/>
      <c r="G74" s="186"/>
      <c r="H74" s="186"/>
      <c r="I74" s="186"/>
      <c r="J74" s="187">
        <f>J454</f>
        <v>0</v>
      </c>
      <c r="K74" s="127"/>
      <c r="L74" s="188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10" customFormat="1" ht="19.92" customHeight="1">
      <c r="A75" s="10"/>
      <c r="B75" s="184"/>
      <c r="C75" s="127"/>
      <c r="D75" s="185" t="s">
        <v>1477</v>
      </c>
      <c r="E75" s="186"/>
      <c r="F75" s="186"/>
      <c r="G75" s="186"/>
      <c r="H75" s="186"/>
      <c r="I75" s="186"/>
      <c r="J75" s="187">
        <f>J463</f>
        <v>0</v>
      </c>
      <c r="K75" s="127"/>
      <c r="L75" s="188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s="10" customFormat="1" ht="19.92" customHeight="1">
      <c r="A76" s="10"/>
      <c r="B76" s="184"/>
      <c r="C76" s="127"/>
      <c r="D76" s="185" t="s">
        <v>203</v>
      </c>
      <c r="E76" s="186"/>
      <c r="F76" s="186"/>
      <c r="G76" s="186"/>
      <c r="H76" s="186"/>
      <c r="I76" s="186"/>
      <c r="J76" s="187">
        <f>J543</f>
        <v>0</v>
      </c>
      <c r="K76" s="127"/>
      <c r="L76" s="188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</row>
    <row r="77" s="10" customFormat="1" ht="19.92" customHeight="1">
      <c r="A77" s="10"/>
      <c r="B77" s="184"/>
      <c r="C77" s="127"/>
      <c r="D77" s="185" t="s">
        <v>1478</v>
      </c>
      <c r="E77" s="186"/>
      <c r="F77" s="186"/>
      <c r="G77" s="186"/>
      <c r="H77" s="186"/>
      <c r="I77" s="186"/>
      <c r="J77" s="187">
        <f>J780</f>
        <v>0</v>
      </c>
      <c r="K77" s="127"/>
      <c r="L77" s="188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</row>
    <row r="78" s="10" customFormat="1" ht="19.92" customHeight="1">
      <c r="A78" s="10"/>
      <c r="B78" s="184"/>
      <c r="C78" s="127"/>
      <c r="D78" s="185" t="s">
        <v>1479</v>
      </c>
      <c r="E78" s="186"/>
      <c r="F78" s="186"/>
      <c r="G78" s="186"/>
      <c r="H78" s="186"/>
      <c r="I78" s="186"/>
      <c r="J78" s="187">
        <f>J805</f>
        <v>0</v>
      </c>
      <c r="K78" s="127"/>
      <c r="L78" s="188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</row>
    <row r="79" s="2" customFormat="1" ht="21.84" customHeight="1">
      <c r="A79" s="40"/>
      <c r="B79" s="41"/>
      <c r="C79" s="42"/>
      <c r="D79" s="42"/>
      <c r="E79" s="42"/>
      <c r="F79" s="42"/>
      <c r="G79" s="42"/>
      <c r="H79" s="42"/>
      <c r="I79" s="42"/>
      <c r="J79" s="42"/>
      <c r="K79" s="42"/>
      <c r="L79" s="148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6.96" customHeight="1">
      <c r="A80" s="40"/>
      <c r="B80" s="61"/>
      <c r="C80" s="62"/>
      <c r="D80" s="62"/>
      <c r="E80" s="62"/>
      <c r="F80" s="62"/>
      <c r="G80" s="62"/>
      <c r="H80" s="62"/>
      <c r="I80" s="62"/>
      <c r="J80" s="62"/>
      <c r="K80" s="62"/>
      <c r="L80" s="148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4" s="2" customFormat="1" ht="6.96" customHeight="1">
      <c r="A84" s="40"/>
      <c r="B84" s="63"/>
      <c r="C84" s="64"/>
      <c r="D84" s="64"/>
      <c r="E84" s="64"/>
      <c r="F84" s="64"/>
      <c r="G84" s="64"/>
      <c r="H84" s="64"/>
      <c r="I84" s="64"/>
      <c r="J84" s="64"/>
      <c r="K84" s="64"/>
      <c r="L84" s="148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24.96" customHeight="1">
      <c r="A85" s="40"/>
      <c r="B85" s="41"/>
      <c r="C85" s="25" t="s">
        <v>204</v>
      </c>
      <c r="D85" s="42"/>
      <c r="E85" s="42"/>
      <c r="F85" s="42"/>
      <c r="G85" s="42"/>
      <c r="H85" s="42"/>
      <c r="I85" s="42"/>
      <c r="J85" s="42"/>
      <c r="K85" s="42"/>
      <c r="L85" s="148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6.96" customHeight="1">
      <c r="A86" s="40"/>
      <c r="B86" s="41"/>
      <c r="C86" s="42"/>
      <c r="D86" s="42"/>
      <c r="E86" s="42"/>
      <c r="F86" s="42"/>
      <c r="G86" s="42"/>
      <c r="H86" s="42"/>
      <c r="I86" s="42"/>
      <c r="J86" s="42"/>
      <c r="K86" s="42"/>
      <c r="L86" s="148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12" customHeight="1">
      <c r="A87" s="40"/>
      <c r="B87" s="41"/>
      <c r="C87" s="34" t="s">
        <v>16</v>
      </c>
      <c r="D87" s="42"/>
      <c r="E87" s="42"/>
      <c r="F87" s="42"/>
      <c r="G87" s="42"/>
      <c r="H87" s="42"/>
      <c r="I87" s="42"/>
      <c r="J87" s="42"/>
      <c r="K87" s="42"/>
      <c r="L87" s="148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16.5" customHeight="1">
      <c r="A88" s="40"/>
      <c r="B88" s="41"/>
      <c r="C88" s="42"/>
      <c r="D88" s="42"/>
      <c r="E88" s="173" t="str">
        <f>E7</f>
        <v>MVE jez Rajhrad vč. rekonstrukce jezu a rybího přechodu</v>
      </c>
      <c r="F88" s="34"/>
      <c r="G88" s="34"/>
      <c r="H88" s="34"/>
      <c r="I88" s="42"/>
      <c r="J88" s="42"/>
      <c r="K88" s="42"/>
      <c r="L88" s="148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1" customFormat="1" ht="12" customHeight="1">
      <c r="B89" s="23"/>
      <c r="C89" s="34" t="s">
        <v>167</v>
      </c>
      <c r="D89" s="24"/>
      <c r="E89" s="24"/>
      <c r="F89" s="24"/>
      <c r="G89" s="24"/>
      <c r="H89" s="24"/>
      <c r="I89" s="24"/>
      <c r="J89" s="24"/>
      <c r="K89" s="24"/>
      <c r="L89" s="22"/>
    </row>
    <row r="90" s="1" customFormat="1" ht="16.5" customHeight="1">
      <c r="B90" s="23"/>
      <c r="C90" s="24"/>
      <c r="D90" s="24"/>
      <c r="E90" s="173" t="s">
        <v>847</v>
      </c>
      <c r="F90" s="24"/>
      <c r="G90" s="24"/>
      <c r="H90" s="24"/>
      <c r="I90" s="24"/>
      <c r="J90" s="24"/>
      <c r="K90" s="24"/>
      <c r="L90" s="22"/>
    </row>
    <row r="91" s="1" customFormat="1" ht="12" customHeight="1">
      <c r="B91" s="23"/>
      <c r="C91" s="34" t="s">
        <v>848</v>
      </c>
      <c r="D91" s="24"/>
      <c r="E91" s="24"/>
      <c r="F91" s="24"/>
      <c r="G91" s="24"/>
      <c r="H91" s="24"/>
      <c r="I91" s="24"/>
      <c r="J91" s="24"/>
      <c r="K91" s="24"/>
      <c r="L91" s="22"/>
    </row>
    <row r="92" s="2" customFormat="1" ht="16.5" customHeight="1">
      <c r="A92" s="40"/>
      <c r="B92" s="41"/>
      <c r="C92" s="42"/>
      <c r="D92" s="42"/>
      <c r="E92" s="297" t="s">
        <v>1473</v>
      </c>
      <c r="F92" s="42"/>
      <c r="G92" s="42"/>
      <c r="H92" s="42"/>
      <c r="I92" s="42"/>
      <c r="J92" s="42"/>
      <c r="K92" s="42"/>
      <c r="L92" s="148"/>
      <c r="S92" s="40"/>
      <c r="T92" s="40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</row>
    <row r="93" s="2" customFormat="1" ht="12" customHeight="1">
      <c r="A93" s="40"/>
      <c r="B93" s="41"/>
      <c r="C93" s="34" t="s">
        <v>1474</v>
      </c>
      <c r="D93" s="42"/>
      <c r="E93" s="42"/>
      <c r="F93" s="42"/>
      <c r="G93" s="42"/>
      <c r="H93" s="42"/>
      <c r="I93" s="42"/>
      <c r="J93" s="42"/>
      <c r="K93" s="42"/>
      <c r="L93" s="148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</row>
    <row r="94" s="2" customFormat="1" ht="16.5" customHeight="1">
      <c r="A94" s="40"/>
      <c r="B94" s="41"/>
      <c r="C94" s="42"/>
      <c r="D94" s="42"/>
      <c r="E94" s="71" t="str">
        <f>E13</f>
        <v>SO 02.1 - Strojovna MVE – spodní stavba</v>
      </c>
      <c r="F94" s="42"/>
      <c r="G94" s="42"/>
      <c r="H94" s="42"/>
      <c r="I94" s="42"/>
      <c r="J94" s="42"/>
      <c r="K94" s="42"/>
      <c r="L94" s="148"/>
      <c r="S94" s="40"/>
      <c r="T94" s="40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</row>
    <row r="95" s="2" customFormat="1" ht="6.96" customHeight="1">
      <c r="A95" s="40"/>
      <c r="B95" s="41"/>
      <c r="C95" s="42"/>
      <c r="D95" s="42"/>
      <c r="E95" s="42"/>
      <c r="F95" s="42"/>
      <c r="G95" s="42"/>
      <c r="H95" s="42"/>
      <c r="I95" s="42"/>
      <c r="J95" s="42"/>
      <c r="K95" s="42"/>
      <c r="L95" s="148"/>
      <c r="S95" s="40"/>
      <c r="T95" s="40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</row>
    <row r="96" s="2" customFormat="1" ht="12" customHeight="1">
      <c r="A96" s="40"/>
      <c r="B96" s="41"/>
      <c r="C96" s="34" t="s">
        <v>21</v>
      </c>
      <c r="D96" s="42"/>
      <c r="E96" s="42"/>
      <c r="F96" s="29" t="str">
        <f>F16</f>
        <v xml:space="preserve">Svratka, říční km 29,430 – jez </v>
      </c>
      <c r="G96" s="42"/>
      <c r="H96" s="42"/>
      <c r="I96" s="34" t="s">
        <v>23</v>
      </c>
      <c r="J96" s="74" t="str">
        <f>IF(J16="","",J16)</f>
        <v>2. 5. 2023</v>
      </c>
      <c r="K96" s="42"/>
      <c r="L96" s="148"/>
      <c r="S96" s="40"/>
      <c r="T96" s="40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</row>
    <row r="97" s="2" customFormat="1" ht="6.96" customHeight="1">
      <c r="A97" s="40"/>
      <c r="B97" s="41"/>
      <c r="C97" s="42"/>
      <c r="D97" s="42"/>
      <c r="E97" s="42"/>
      <c r="F97" s="42"/>
      <c r="G97" s="42"/>
      <c r="H97" s="42"/>
      <c r="I97" s="42"/>
      <c r="J97" s="42"/>
      <c r="K97" s="42"/>
      <c r="L97" s="148"/>
      <c r="S97" s="40"/>
      <c r="T97" s="40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</row>
    <row r="98" s="2" customFormat="1" ht="15.15" customHeight="1">
      <c r="A98" s="40"/>
      <c r="B98" s="41"/>
      <c r="C98" s="34" t="s">
        <v>25</v>
      </c>
      <c r="D98" s="42"/>
      <c r="E98" s="42"/>
      <c r="F98" s="29" t="str">
        <f>E19</f>
        <v>Povodí Moravy, státní podnik</v>
      </c>
      <c r="G98" s="42"/>
      <c r="H98" s="42"/>
      <c r="I98" s="34" t="s">
        <v>33</v>
      </c>
      <c r="J98" s="38" t="str">
        <f>E25</f>
        <v>AQUATIS a. s.</v>
      </c>
      <c r="K98" s="42"/>
      <c r="L98" s="148"/>
      <c r="S98" s="40"/>
      <c r="T98" s="40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</row>
    <row r="99" s="2" customFormat="1" ht="15.15" customHeight="1">
      <c r="A99" s="40"/>
      <c r="B99" s="41"/>
      <c r="C99" s="34" t="s">
        <v>31</v>
      </c>
      <c r="D99" s="42"/>
      <c r="E99" s="42"/>
      <c r="F99" s="29" t="str">
        <f>IF(E22="","",E22)</f>
        <v>Vyplň údaj</v>
      </c>
      <c r="G99" s="42"/>
      <c r="H99" s="42"/>
      <c r="I99" s="34" t="s">
        <v>38</v>
      </c>
      <c r="J99" s="38" t="str">
        <f>E28</f>
        <v>Bc. Aneta Patková</v>
      </c>
      <c r="K99" s="42"/>
      <c r="L99" s="148"/>
      <c r="S99" s="40"/>
      <c r="T99" s="40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</row>
    <row r="100" s="2" customFormat="1" ht="10.32" customHeight="1">
      <c r="A100" s="40"/>
      <c r="B100" s="41"/>
      <c r="C100" s="42"/>
      <c r="D100" s="42"/>
      <c r="E100" s="42"/>
      <c r="F100" s="42"/>
      <c r="G100" s="42"/>
      <c r="H100" s="42"/>
      <c r="I100" s="42"/>
      <c r="J100" s="42"/>
      <c r="K100" s="42"/>
      <c r="L100" s="148"/>
      <c r="S100" s="40"/>
      <c r="T100" s="40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</row>
    <row r="101" s="11" customFormat="1" ht="29.28" customHeight="1">
      <c r="A101" s="189"/>
      <c r="B101" s="190"/>
      <c r="C101" s="191" t="s">
        <v>205</v>
      </c>
      <c r="D101" s="192" t="s">
        <v>61</v>
      </c>
      <c r="E101" s="192" t="s">
        <v>57</v>
      </c>
      <c r="F101" s="192" t="s">
        <v>58</v>
      </c>
      <c r="G101" s="192" t="s">
        <v>206</v>
      </c>
      <c r="H101" s="192" t="s">
        <v>207</v>
      </c>
      <c r="I101" s="192" t="s">
        <v>208</v>
      </c>
      <c r="J101" s="192" t="s">
        <v>194</v>
      </c>
      <c r="K101" s="193" t="s">
        <v>209</v>
      </c>
      <c r="L101" s="194"/>
      <c r="M101" s="94" t="s">
        <v>19</v>
      </c>
      <c r="N101" s="95" t="s">
        <v>46</v>
      </c>
      <c r="O101" s="95" t="s">
        <v>210</v>
      </c>
      <c r="P101" s="95" t="s">
        <v>211</v>
      </c>
      <c r="Q101" s="95" t="s">
        <v>212</v>
      </c>
      <c r="R101" s="95" t="s">
        <v>213</v>
      </c>
      <c r="S101" s="95" t="s">
        <v>214</v>
      </c>
      <c r="T101" s="96" t="s">
        <v>215</v>
      </c>
      <c r="U101" s="189"/>
      <c r="V101" s="189"/>
      <c r="W101" s="189"/>
      <c r="X101" s="189"/>
      <c r="Y101" s="189"/>
      <c r="Z101" s="189"/>
      <c r="AA101" s="189"/>
      <c r="AB101" s="189"/>
      <c r="AC101" s="189"/>
      <c r="AD101" s="189"/>
      <c r="AE101" s="189"/>
    </row>
    <row r="102" s="2" customFormat="1" ht="22.8" customHeight="1">
      <c r="A102" s="40"/>
      <c r="B102" s="41"/>
      <c r="C102" s="101" t="s">
        <v>216</v>
      </c>
      <c r="D102" s="42"/>
      <c r="E102" s="42"/>
      <c r="F102" s="42"/>
      <c r="G102" s="42"/>
      <c r="H102" s="42"/>
      <c r="I102" s="42"/>
      <c r="J102" s="195">
        <f>BK102</f>
        <v>0</v>
      </c>
      <c r="K102" s="42"/>
      <c r="L102" s="46"/>
      <c r="M102" s="97"/>
      <c r="N102" s="196"/>
      <c r="O102" s="98"/>
      <c r="P102" s="197">
        <f>P103+P453</f>
        <v>0</v>
      </c>
      <c r="Q102" s="98"/>
      <c r="R102" s="197">
        <f>R103+R453</f>
        <v>205.02274934000002</v>
      </c>
      <c r="S102" s="98"/>
      <c r="T102" s="198">
        <f>T103+T453</f>
        <v>0.074800000000000005</v>
      </c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T102" s="19" t="s">
        <v>75</v>
      </c>
      <c r="AU102" s="19" t="s">
        <v>195</v>
      </c>
      <c r="BK102" s="199">
        <f>BK103+BK453</f>
        <v>0</v>
      </c>
    </row>
    <row r="103" s="12" customFormat="1" ht="25.92" customHeight="1">
      <c r="A103" s="12"/>
      <c r="B103" s="200"/>
      <c r="C103" s="201"/>
      <c r="D103" s="202" t="s">
        <v>75</v>
      </c>
      <c r="E103" s="203" t="s">
        <v>217</v>
      </c>
      <c r="F103" s="203" t="s">
        <v>218</v>
      </c>
      <c r="G103" s="201"/>
      <c r="H103" s="201"/>
      <c r="I103" s="204"/>
      <c r="J103" s="205">
        <f>BK103</f>
        <v>0</v>
      </c>
      <c r="K103" s="201"/>
      <c r="L103" s="206"/>
      <c r="M103" s="207"/>
      <c r="N103" s="208"/>
      <c r="O103" s="208"/>
      <c r="P103" s="209">
        <f>P104+P293+P305+P449</f>
        <v>0</v>
      </c>
      <c r="Q103" s="208"/>
      <c r="R103" s="209">
        <f>R104+R293+R305+R449</f>
        <v>190.60969324000001</v>
      </c>
      <c r="S103" s="208"/>
      <c r="T103" s="210">
        <f>T104+T293+T305+T449</f>
        <v>0.074800000000000005</v>
      </c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12"/>
      <c r="AR103" s="211" t="s">
        <v>84</v>
      </c>
      <c r="AT103" s="212" t="s">
        <v>75</v>
      </c>
      <c r="AU103" s="212" t="s">
        <v>76</v>
      </c>
      <c r="AY103" s="211" t="s">
        <v>219</v>
      </c>
      <c r="BK103" s="213">
        <f>BK104+BK293+BK305+BK449</f>
        <v>0</v>
      </c>
    </row>
    <row r="104" s="12" customFormat="1" ht="22.8" customHeight="1">
      <c r="A104" s="12"/>
      <c r="B104" s="200"/>
      <c r="C104" s="201"/>
      <c r="D104" s="202" t="s">
        <v>75</v>
      </c>
      <c r="E104" s="214" t="s">
        <v>111</v>
      </c>
      <c r="F104" s="214" t="s">
        <v>1097</v>
      </c>
      <c r="G104" s="201"/>
      <c r="H104" s="201"/>
      <c r="I104" s="204"/>
      <c r="J104" s="215">
        <f>BK104</f>
        <v>0</v>
      </c>
      <c r="K104" s="201"/>
      <c r="L104" s="206"/>
      <c r="M104" s="207"/>
      <c r="N104" s="208"/>
      <c r="O104" s="208"/>
      <c r="P104" s="209">
        <f>SUM(P105:P292)</f>
        <v>0</v>
      </c>
      <c r="Q104" s="208"/>
      <c r="R104" s="209">
        <f>SUM(R105:R292)</f>
        <v>186.21245824000002</v>
      </c>
      <c r="S104" s="208"/>
      <c r="T104" s="210">
        <f>SUM(T105:T292)</f>
        <v>0</v>
      </c>
      <c r="U104" s="12"/>
      <c r="V104" s="12"/>
      <c r="W104" s="12"/>
      <c r="X104" s="12"/>
      <c r="Y104" s="12"/>
      <c r="Z104" s="12"/>
      <c r="AA104" s="12"/>
      <c r="AB104" s="12"/>
      <c r="AC104" s="12"/>
      <c r="AD104" s="12"/>
      <c r="AE104" s="12"/>
      <c r="AR104" s="211" t="s">
        <v>84</v>
      </c>
      <c r="AT104" s="212" t="s">
        <v>75</v>
      </c>
      <c r="AU104" s="212" t="s">
        <v>84</v>
      </c>
      <c r="AY104" s="211" t="s">
        <v>219</v>
      </c>
      <c r="BK104" s="213">
        <f>SUM(BK105:BK292)</f>
        <v>0</v>
      </c>
    </row>
    <row r="105" s="2" customFormat="1" ht="16.5" customHeight="1">
      <c r="A105" s="40"/>
      <c r="B105" s="41"/>
      <c r="C105" s="216" t="s">
        <v>84</v>
      </c>
      <c r="D105" s="216" t="s">
        <v>221</v>
      </c>
      <c r="E105" s="217" t="s">
        <v>1098</v>
      </c>
      <c r="F105" s="218" t="s">
        <v>1099</v>
      </c>
      <c r="G105" s="219" t="s">
        <v>148</v>
      </c>
      <c r="H105" s="220">
        <v>36.088999999999999</v>
      </c>
      <c r="I105" s="221"/>
      <c r="J105" s="222">
        <f>ROUND(I105*H105,2)</f>
        <v>0</v>
      </c>
      <c r="K105" s="218" t="s">
        <v>224</v>
      </c>
      <c r="L105" s="46"/>
      <c r="M105" s="223" t="s">
        <v>19</v>
      </c>
      <c r="N105" s="224" t="s">
        <v>47</v>
      </c>
      <c r="O105" s="86"/>
      <c r="P105" s="225">
        <f>O105*H105</f>
        <v>0</v>
      </c>
      <c r="Q105" s="225">
        <v>2.3010199999999998</v>
      </c>
      <c r="R105" s="225">
        <f>Q105*H105</f>
        <v>83.041510779999996</v>
      </c>
      <c r="S105" s="225">
        <v>0</v>
      </c>
      <c r="T105" s="226">
        <f>S105*H105</f>
        <v>0</v>
      </c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R105" s="227" t="s">
        <v>225</v>
      </c>
      <c r="AT105" s="227" t="s">
        <v>221</v>
      </c>
      <c r="AU105" s="227" t="s">
        <v>86</v>
      </c>
      <c r="AY105" s="19" t="s">
        <v>219</v>
      </c>
      <c r="BE105" s="228">
        <f>IF(N105="základní",J105,0)</f>
        <v>0</v>
      </c>
      <c r="BF105" s="228">
        <f>IF(N105="snížená",J105,0)</f>
        <v>0</v>
      </c>
      <c r="BG105" s="228">
        <f>IF(N105="zákl. přenesená",J105,0)</f>
        <v>0</v>
      </c>
      <c r="BH105" s="228">
        <f>IF(N105="sníž. přenesená",J105,0)</f>
        <v>0</v>
      </c>
      <c r="BI105" s="228">
        <f>IF(N105="nulová",J105,0)</f>
        <v>0</v>
      </c>
      <c r="BJ105" s="19" t="s">
        <v>84</v>
      </c>
      <c r="BK105" s="228">
        <f>ROUND(I105*H105,2)</f>
        <v>0</v>
      </c>
      <c r="BL105" s="19" t="s">
        <v>225</v>
      </c>
      <c r="BM105" s="227" t="s">
        <v>1480</v>
      </c>
    </row>
    <row r="106" s="2" customFormat="1">
      <c r="A106" s="40"/>
      <c r="B106" s="41"/>
      <c r="C106" s="42"/>
      <c r="D106" s="229" t="s">
        <v>227</v>
      </c>
      <c r="E106" s="42"/>
      <c r="F106" s="230" t="s">
        <v>1101</v>
      </c>
      <c r="G106" s="42"/>
      <c r="H106" s="42"/>
      <c r="I106" s="231"/>
      <c r="J106" s="42"/>
      <c r="K106" s="42"/>
      <c r="L106" s="46"/>
      <c r="M106" s="232"/>
      <c r="N106" s="233"/>
      <c r="O106" s="86"/>
      <c r="P106" s="86"/>
      <c r="Q106" s="86"/>
      <c r="R106" s="86"/>
      <c r="S106" s="86"/>
      <c r="T106" s="87"/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T106" s="19" t="s">
        <v>227</v>
      </c>
      <c r="AU106" s="19" t="s">
        <v>86</v>
      </c>
    </row>
    <row r="107" s="2" customFormat="1">
      <c r="A107" s="40"/>
      <c r="B107" s="41"/>
      <c r="C107" s="42"/>
      <c r="D107" s="234" t="s">
        <v>229</v>
      </c>
      <c r="E107" s="42"/>
      <c r="F107" s="235" t="s">
        <v>1102</v>
      </c>
      <c r="G107" s="42"/>
      <c r="H107" s="42"/>
      <c r="I107" s="231"/>
      <c r="J107" s="42"/>
      <c r="K107" s="42"/>
      <c r="L107" s="46"/>
      <c r="M107" s="232"/>
      <c r="N107" s="233"/>
      <c r="O107" s="86"/>
      <c r="P107" s="86"/>
      <c r="Q107" s="86"/>
      <c r="R107" s="86"/>
      <c r="S107" s="86"/>
      <c r="T107" s="87"/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T107" s="19" t="s">
        <v>229</v>
      </c>
      <c r="AU107" s="19" t="s">
        <v>86</v>
      </c>
    </row>
    <row r="108" s="13" customFormat="1">
      <c r="A108" s="13"/>
      <c r="B108" s="236"/>
      <c r="C108" s="237"/>
      <c r="D108" s="229" t="s">
        <v>231</v>
      </c>
      <c r="E108" s="238" t="s">
        <v>19</v>
      </c>
      <c r="F108" s="239" t="s">
        <v>1103</v>
      </c>
      <c r="G108" s="237"/>
      <c r="H108" s="238" t="s">
        <v>19</v>
      </c>
      <c r="I108" s="240"/>
      <c r="J108" s="237"/>
      <c r="K108" s="237"/>
      <c r="L108" s="241"/>
      <c r="M108" s="242"/>
      <c r="N108" s="243"/>
      <c r="O108" s="243"/>
      <c r="P108" s="243"/>
      <c r="Q108" s="243"/>
      <c r="R108" s="243"/>
      <c r="S108" s="243"/>
      <c r="T108" s="244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45" t="s">
        <v>231</v>
      </c>
      <c r="AU108" s="245" t="s">
        <v>86</v>
      </c>
      <c r="AV108" s="13" t="s">
        <v>84</v>
      </c>
      <c r="AW108" s="13" t="s">
        <v>37</v>
      </c>
      <c r="AX108" s="13" t="s">
        <v>76</v>
      </c>
      <c r="AY108" s="245" t="s">
        <v>219</v>
      </c>
    </row>
    <row r="109" s="13" customFormat="1">
      <c r="A109" s="13"/>
      <c r="B109" s="236"/>
      <c r="C109" s="237"/>
      <c r="D109" s="229" t="s">
        <v>231</v>
      </c>
      <c r="E109" s="238" t="s">
        <v>19</v>
      </c>
      <c r="F109" s="239" t="s">
        <v>1481</v>
      </c>
      <c r="G109" s="237"/>
      <c r="H109" s="238" t="s">
        <v>19</v>
      </c>
      <c r="I109" s="240"/>
      <c r="J109" s="237"/>
      <c r="K109" s="237"/>
      <c r="L109" s="241"/>
      <c r="M109" s="242"/>
      <c r="N109" s="243"/>
      <c r="O109" s="243"/>
      <c r="P109" s="243"/>
      <c r="Q109" s="243"/>
      <c r="R109" s="243"/>
      <c r="S109" s="243"/>
      <c r="T109" s="244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45" t="s">
        <v>231</v>
      </c>
      <c r="AU109" s="245" t="s">
        <v>86</v>
      </c>
      <c r="AV109" s="13" t="s">
        <v>84</v>
      </c>
      <c r="AW109" s="13" t="s">
        <v>37</v>
      </c>
      <c r="AX109" s="13" t="s">
        <v>76</v>
      </c>
      <c r="AY109" s="245" t="s">
        <v>219</v>
      </c>
    </row>
    <row r="110" s="14" customFormat="1">
      <c r="A110" s="14"/>
      <c r="B110" s="246"/>
      <c r="C110" s="247"/>
      <c r="D110" s="229" t="s">
        <v>231</v>
      </c>
      <c r="E110" s="248" t="s">
        <v>19</v>
      </c>
      <c r="F110" s="249" t="s">
        <v>1482</v>
      </c>
      <c r="G110" s="247"/>
      <c r="H110" s="250">
        <v>6.5549999999999997</v>
      </c>
      <c r="I110" s="251"/>
      <c r="J110" s="247"/>
      <c r="K110" s="247"/>
      <c r="L110" s="252"/>
      <c r="M110" s="253"/>
      <c r="N110" s="254"/>
      <c r="O110" s="254"/>
      <c r="P110" s="254"/>
      <c r="Q110" s="254"/>
      <c r="R110" s="254"/>
      <c r="S110" s="254"/>
      <c r="T110" s="255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T110" s="256" t="s">
        <v>231</v>
      </c>
      <c r="AU110" s="256" t="s">
        <v>86</v>
      </c>
      <c r="AV110" s="14" t="s">
        <v>86</v>
      </c>
      <c r="AW110" s="14" t="s">
        <v>37</v>
      </c>
      <c r="AX110" s="14" t="s">
        <v>76</v>
      </c>
      <c r="AY110" s="256" t="s">
        <v>219</v>
      </c>
    </row>
    <row r="111" s="14" customFormat="1">
      <c r="A111" s="14"/>
      <c r="B111" s="246"/>
      <c r="C111" s="247"/>
      <c r="D111" s="229" t="s">
        <v>231</v>
      </c>
      <c r="E111" s="248" t="s">
        <v>19</v>
      </c>
      <c r="F111" s="249" t="s">
        <v>1483</v>
      </c>
      <c r="G111" s="247"/>
      <c r="H111" s="250">
        <v>21.204000000000001</v>
      </c>
      <c r="I111" s="251"/>
      <c r="J111" s="247"/>
      <c r="K111" s="247"/>
      <c r="L111" s="252"/>
      <c r="M111" s="253"/>
      <c r="N111" s="254"/>
      <c r="O111" s="254"/>
      <c r="P111" s="254"/>
      <c r="Q111" s="254"/>
      <c r="R111" s="254"/>
      <c r="S111" s="254"/>
      <c r="T111" s="255"/>
      <c r="U111" s="14"/>
      <c r="V111" s="14"/>
      <c r="W111" s="14"/>
      <c r="X111" s="14"/>
      <c r="Y111" s="14"/>
      <c r="Z111" s="14"/>
      <c r="AA111" s="14"/>
      <c r="AB111" s="14"/>
      <c r="AC111" s="14"/>
      <c r="AD111" s="14"/>
      <c r="AE111" s="14"/>
      <c r="AT111" s="256" t="s">
        <v>231</v>
      </c>
      <c r="AU111" s="256" t="s">
        <v>86</v>
      </c>
      <c r="AV111" s="14" t="s">
        <v>86</v>
      </c>
      <c r="AW111" s="14" t="s">
        <v>37</v>
      </c>
      <c r="AX111" s="14" t="s">
        <v>76</v>
      </c>
      <c r="AY111" s="256" t="s">
        <v>219</v>
      </c>
    </row>
    <row r="112" s="14" customFormat="1">
      <c r="A112" s="14"/>
      <c r="B112" s="246"/>
      <c r="C112" s="247"/>
      <c r="D112" s="229" t="s">
        <v>231</v>
      </c>
      <c r="E112" s="248" t="s">
        <v>19</v>
      </c>
      <c r="F112" s="249" t="s">
        <v>1484</v>
      </c>
      <c r="G112" s="247"/>
      <c r="H112" s="250">
        <v>8.3300000000000001</v>
      </c>
      <c r="I112" s="251"/>
      <c r="J112" s="247"/>
      <c r="K112" s="247"/>
      <c r="L112" s="252"/>
      <c r="M112" s="253"/>
      <c r="N112" s="254"/>
      <c r="O112" s="254"/>
      <c r="P112" s="254"/>
      <c r="Q112" s="254"/>
      <c r="R112" s="254"/>
      <c r="S112" s="254"/>
      <c r="T112" s="255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T112" s="256" t="s">
        <v>231</v>
      </c>
      <c r="AU112" s="256" t="s">
        <v>86</v>
      </c>
      <c r="AV112" s="14" t="s">
        <v>86</v>
      </c>
      <c r="AW112" s="14" t="s">
        <v>37</v>
      </c>
      <c r="AX112" s="14" t="s">
        <v>76</v>
      </c>
      <c r="AY112" s="256" t="s">
        <v>219</v>
      </c>
    </row>
    <row r="113" s="15" customFormat="1">
      <c r="A113" s="15"/>
      <c r="B113" s="257"/>
      <c r="C113" s="258"/>
      <c r="D113" s="229" t="s">
        <v>231</v>
      </c>
      <c r="E113" s="259" t="s">
        <v>19</v>
      </c>
      <c r="F113" s="260" t="s">
        <v>236</v>
      </c>
      <c r="G113" s="258"/>
      <c r="H113" s="261">
        <v>36.088999999999999</v>
      </c>
      <c r="I113" s="262"/>
      <c r="J113" s="258"/>
      <c r="K113" s="258"/>
      <c r="L113" s="263"/>
      <c r="M113" s="264"/>
      <c r="N113" s="265"/>
      <c r="O113" s="265"/>
      <c r="P113" s="265"/>
      <c r="Q113" s="265"/>
      <c r="R113" s="265"/>
      <c r="S113" s="265"/>
      <c r="T113" s="266"/>
      <c r="U113" s="15"/>
      <c r="V113" s="15"/>
      <c r="W113" s="15"/>
      <c r="X113" s="15"/>
      <c r="Y113" s="15"/>
      <c r="Z113" s="15"/>
      <c r="AA113" s="15"/>
      <c r="AB113" s="15"/>
      <c r="AC113" s="15"/>
      <c r="AD113" s="15"/>
      <c r="AE113" s="15"/>
      <c r="AT113" s="267" t="s">
        <v>231</v>
      </c>
      <c r="AU113" s="267" t="s">
        <v>86</v>
      </c>
      <c r="AV113" s="15" t="s">
        <v>225</v>
      </c>
      <c r="AW113" s="15" t="s">
        <v>37</v>
      </c>
      <c r="AX113" s="15" t="s">
        <v>84</v>
      </c>
      <c r="AY113" s="267" t="s">
        <v>219</v>
      </c>
    </row>
    <row r="114" s="2" customFormat="1" ht="16.5" customHeight="1">
      <c r="A114" s="40"/>
      <c r="B114" s="41"/>
      <c r="C114" s="216" t="s">
        <v>86</v>
      </c>
      <c r="D114" s="216" t="s">
        <v>221</v>
      </c>
      <c r="E114" s="217" t="s">
        <v>1108</v>
      </c>
      <c r="F114" s="218" t="s">
        <v>1109</v>
      </c>
      <c r="G114" s="219" t="s">
        <v>148</v>
      </c>
      <c r="H114" s="220">
        <v>540.94000000000005</v>
      </c>
      <c r="I114" s="221"/>
      <c r="J114" s="222">
        <f>ROUND(I114*H114,2)</f>
        <v>0</v>
      </c>
      <c r="K114" s="218" t="s">
        <v>19</v>
      </c>
      <c r="L114" s="46"/>
      <c r="M114" s="223" t="s">
        <v>19</v>
      </c>
      <c r="N114" s="224" t="s">
        <v>47</v>
      </c>
      <c r="O114" s="86"/>
      <c r="P114" s="225">
        <f>O114*H114</f>
        <v>0</v>
      </c>
      <c r="Q114" s="225">
        <v>0</v>
      </c>
      <c r="R114" s="225">
        <f>Q114*H114</f>
        <v>0</v>
      </c>
      <c r="S114" s="225">
        <v>0</v>
      </c>
      <c r="T114" s="226">
        <f>S114*H114</f>
        <v>0</v>
      </c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R114" s="227" t="s">
        <v>225</v>
      </c>
      <c r="AT114" s="227" t="s">
        <v>221</v>
      </c>
      <c r="AU114" s="227" t="s">
        <v>86</v>
      </c>
      <c r="AY114" s="19" t="s">
        <v>219</v>
      </c>
      <c r="BE114" s="228">
        <f>IF(N114="základní",J114,0)</f>
        <v>0</v>
      </c>
      <c r="BF114" s="228">
        <f>IF(N114="snížená",J114,0)</f>
        <v>0</v>
      </c>
      <c r="BG114" s="228">
        <f>IF(N114="zákl. přenesená",J114,0)</f>
        <v>0</v>
      </c>
      <c r="BH114" s="228">
        <f>IF(N114="sníž. přenesená",J114,0)</f>
        <v>0</v>
      </c>
      <c r="BI114" s="228">
        <f>IF(N114="nulová",J114,0)</f>
        <v>0</v>
      </c>
      <c r="BJ114" s="19" t="s">
        <v>84</v>
      </c>
      <c r="BK114" s="228">
        <f>ROUND(I114*H114,2)</f>
        <v>0</v>
      </c>
      <c r="BL114" s="19" t="s">
        <v>225</v>
      </c>
      <c r="BM114" s="227" t="s">
        <v>1485</v>
      </c>
    </row>
    <row r="115" s="2" customFormat="1">
      <c r="A115" s="40"/>
      <c r="B115" s="41"/>
      <c r="C115" s="42"/>
      <c r="D115" s="229" t="s">
        <v>227</v>
      </c>
      <c r="E115" s="42"/>
      <c r="F115" s="230" t="s">
        <v>1111</v>
      </c>
      <c r="G115" s="42"/>
      <c r="H115" s="42"/>
      <c r="I115" s="231"/>
      <c r="J115" s="42"/>
      <c r="K115" s="42"/>
      <c r="L115" s="46"/>
      <c r="M115" s="232"/>
      <c r="N115" s="233"/>
      <c r="O115" s="86"/>
      <c r="P115" s="86"/>
      <c r="Q115" s="86"/>
      <c r="R115" s="86"/>
      <c r="S115" s="86"/>
      <c r="T115" s="87"/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T115" s="19" t="s">
        <v>227</v>
      </c>
      <c r="AU115" s="19" t="s">
        <v>86</v>
      </c>
    </row>
    <row r="116" s="13" customFormat="1">
      <c r="A116" s="13"/>
      <c r="B116" s="236"/>
      <c r="C116" s="237"/>
      <c r="D116" s="229" t="s">
        <v>231</v>
      </c>
      <c r="E116" s="238" t="s">
        <v>19</v>
      </c>
      <c r="F116" s="239" t="s">
        <v>1103</v>
      </c>
      <c r="G116" s="237"/>
      <c r="H116" s="238" t="s">
        <v>19</v>
      </c>
      <c r="I116" s="240"/>
      <c r="J116" s="237"/>
      <c r="K116" s="237"/>
      <c r="L116" s="241"/>
      <c r="M116" s="242"/>
      <c r="N116" s="243"/>
      <c r="O116" s="243"/>
      <c r="P116" s="243"/>
      <c r="Q116" s="243"/>
      <c r="R116" s="243"/>
      <c r="S116" s="243"/>
      <c r="T116" s="244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45" t="s">
        <v>231</v>
      </c>
      <c r="AU116" s="245" t="s">
        <v>86</v>
      </c>
      <c r="AV116" s="13" t="s">
        <v>84</v>
      </c>
      <c r="AW116" s="13" t="s">
        <v>37</v>
      </c>
      <c r="AX116" s="13" t="s">
        <v>76</v>
      </c>
      <c r="AY116" s="245" t="s">
        <v>219</v>
      </c>
    </row>
    <row r="117" s="14" customFormat="1">
      <c r="A117" s="14"/>
      <c r="B117" s="246"/>
      <c r="C117" s="247"/>
      <c r="D117" s="229" t="s">
        <v>231</v>
      </c>
      <c r="E117" s="248" t="s">
        <v>19</v>
      </c>
      <c r="F117" s="249" t="s">
        <v>1486</v>
      </c>
      <c r="G117" s="247"/>
      <c r="H117" s="250">
        <v>45.57</v>
      </c>
      <c r="I117" s="251"/>
      <c r="J117" s="247"/>
      <c r="K117" s="247"/>
      <c r="L117" s="252"/>
      <c r="M117" s="253"/>
      <c r="N117" s="254"/>
      <c r="O117" s="254"/>
      <c r="P117" s="254"/>
      <c r="Q117" s="254"/>
      <c r="R117" s="254"/>
      <c r="S117" s="254"/>
      <c r="T117" s="255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T117" s="256" t="s">
        <v>231</v>
      </c>
      <c r="AU117" s="256" t="s">
        <v>86</v>
      </c>
      <c r="AV117" s="14" t="s">
        <v>86</v>
      </c>
      <c r="AW117" s="14" t="s">
        <v>37</v>
      </c>
      <c r="AX117" s="14" t="s">
        <v>76</v>
      </c>
      <c r="AY117" s="256" t="s">
        <v>219</v>
      </c>
    </row>
    <row r="118" s="14" customFormat="1">
      <c r="A118" s="14"/>
      <c r="B118" s="246"/>
      <c r="C118" s="247"/>
      <c r="D118" s="229" t="s">
        <v>231</v>
      </c>
      <c r="E118" s="248" t="s">
        <v>19</v>
      </c>
      <c r="F118" s="249" t="s">
        <v>1487</v>
      </c>
      <c r="G118" s="247"/>
      <c r="H118" s="250">
        <v>12.630000000000001</v>
      </c>
      <c r="I118" s="251"/>
      <c r="J118" s="247"/>
      <c r="K118" s="247"/>
      <c r="L118" s="252"/>
      <c r="M118" s="253"/>
      <c r="N118" s="254"/>
      <c r="O118" s="254"/>
      <c r="P118" s="254"/>
      <c r="Q118" s="254"/>
      <c r="R118" s="254"/>
      <c r="S118" s="254"/>
      <c r="T118" s="255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T118" s="256" t="s">
        <v>231</v>
      </c>
      <c r="AU118" s="256" t="s">
        <v>86</v>
      </c>
      <c r="AV118" s="14" t="s">
        <v>86</v>
      </c>
      <c r="AW118" s="14" t="s">
        <v>37</v>
      </c>
      <c r="AX118" s="14" t="s">
        <v>76</v>
      </c>
      <c r="AY118" s="256" t="s">
        <v>219</v>
      </c>
    </row>
    <row r="119" s="14" customFormat="1">
      <c r="A119" s="14"/>
      <c r="B119" s="246"/>
      <c r="C119" s="247"/>
      <c r="D119" s="229" t="s">
        <v>231</v>
      </c>
      <c r="E119" s="248" t="s">
        <v>19</v>
      </c>
      <c r="F119" s="249" t="s">
        <v>1488</v>
      </c>
      <c r="G119" s="247"/>
      <c r="H119" s="250">
        <v>0.75</v>
      </c>
      <c r="I119" s="251"/>
      <c r="J119" s="247"/>
      <c r="K119" s="247"/>
      <c r="L119" s="252"/>
      <c r="M119" s="253"/>
      <c r="N119" s="254"/>
      <c r="O119" s="254"/>
      <c r="P119" s="254"/>
      <c r="Q119" s="254"/>
      <c r="R119" s="254"/>
      <c r="S119" s="254"/>
      <c r="T119" s="255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T119" s="256" t="s">
        <v>231</v>
      </c>
      <c r="AU119" s="256" t="s">
        <v>86</v>
      </c>
      <c r="AV119" s="14" t="s">
        <v>86</v>
      </c>
      <c r="AW119" s="14" t="s">
        <v>37</v>
      </c>
      <c r="AX119" s="14" t="s">
        <v>76</v>
      </c>
      <c r="AY119" s="256" t="s">
        <v>219</v>
      </c>
    </row>
    <row r="120" s="14" customFormat="1">
      <c r="A120" s="14"/>
      <c r="B120" s="246"/>
      <c r="C120" s="247"/>
      <c r="D120" s="229" t="s">
        <v>231</v>
      </c>
      <c r="E120" s="248" t="s">
        <v>19</v>
      </c>
      <c r="F120" s="249" t="s">
        <v>1489</v>
      </c>
      <c r="G120" s="247"/>
      <c r="H120" s="250">
        <v>41.549999999999997</v>
      </c>
      <c r="I120" s="251"/>
      <c r="J120" s="247"/>
      <c r="K120" s="247"/>
      <c r="L120" s="252"/>
      <c r="M120" s="253"/>
      <c r="N120" s="254"/>
      <c r="O120" s="254"/>
      <c r="P120" s="254"/>
      <c r="Q120" s="254"/>
      <c r="R120" s="254"/>
      <c r="S120" s="254"/>
      <c r="T120" s="255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T120" s="256" t="s">
        <v>231</v>
      </c>
      <c r="AU120" s="256" t="s">
        <v>86</v>
      </c>
      <c r="AV120" s="14" t="s">
        <v>86</v>
      </c>
      <c r="AW120" s="14" t="s">
        <v>37</v>
      </c>
      <c r="AX120" s="14" t="s">
        <v>76</v>
      </c>
      <c r="AY120" s="256" t="s">
        <v>219</v>
      </c>
    </row>
    <row r="121" s="14" customFormat="1">
      <c r="A121" s="14"/>
      <c r="B121" s="246"/>
      <c r="C121" s="247"/>
      <c r="D121" s="229" t="s">
        <v>231</v>
      </c>
      <c r="E121" s="248" t="s">
        <v>19</v>
      </c>
      <c r="F121" s="249" t="s">
        <v>1490</v>
      </c>
      <c r="G121" s="247"/>
      <c r="H121" s="250">
        <v>43.829999999999998</v>
      </c>
      <c r="I121" s="251"/>
      <c r="J121" s="247"/>
      <c r="K121" s="247"/>
      <c r="L121" s="252"/>
      <c r="M121" s="253"/>
      <c r="N121" s="254"/>
      <c r="O121" s="254"/>
      <c r="P121" s="254"/>
      <c r="Q121" s="254"/>
      <c r="R121" s="254"/>
      <c r="S121" s="254"/>
      <c r="T121" s="255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T121" s="256" t="s">
        <v>231</v>
      </c>
      <c r="AU121" s="256" t="s">
        <v>86</v>
      </c>
      <c r="AV121" s="14" t="s">
        <v>86</v>
      </c>
      <c r="AW121" s="14" t="s">
        <v>37</v>
      </c>
      <c r="AX121" s="14" t="s">
        <v>76</v>
      </c>
      <c r="AY121" s="256" t="s">
        <v>219</v>
      </c>
    </row>
    <row r="122" s="14" customFormat="1">
      <c r="A122" s="14"/>
      <c r="B122" s="246"/>
      <c r="C122" s="247"/>
      <c r="D122" s="229" t="s">
        <v>231</v>
      </c>
      <c r="E122" s="248" t="s">
        <v>19</v>
      </c>
      <c r="F122" s="249" t="s">
        <v>1491</v>
      </c>
      <c r="G122" s="247"/>
      <c r="H122" s="250">
        <v>2.0600000000000001</v>
      </c>
      <c r="I122" s="251"/>
      <c r="J122" s="247"/>
      <c r="K122" s="247"/>
      <c r="L122" s="252"/>
      <c r="M122" s="253"/>
      <c r="N122" s="254"/>
      <c r="O122" s="254"/>
      <c r="P122" s="254"/>
      <c r="Q122" s="254"/>
      <c r="R122" s="254"/>
      <c r="S122" s="254"/>
      <c r="T122" s="255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56" t="s">
        <v>231</v>
      </c>
      <c r="AU122" s="256" t="s">
        <v>86</v>
      </c>
      <c r="AV122" s="14" t="s">
        <v>86</v>
      </c>
      <c r="AW122" s="14" t="s">
        <v>37</v>
      </c>
      <c r="AX122" s="14" t="s">
        <v>76</v>
      </c>
      <c r="AY122" s="256" t="s">
        <v>219</v>
      </c>
    </row>
    <row r="123" s="14" customFormat="1">
      <c r="A123" s="14"/>
      <c r="B123" s="246"/>
      <c r="C123" s="247"/>
      <c r="D123" s="229" t="s">
        <v>231</v>
      </c>
      <c r="E123" s="248" t="s">
        <v>19</v>
      </c>
      <c r="F123" s="249" t="s">
        <v>1492</v>
      </c>
      <c r="G123" s="247"/>
      <c r="H123" s="250">
        <v>26.440000000000001</v>
      </c>
      <c r="I123" s="251"/>
      <c r="J123" s="247"/>
      <c r="K123" s="247"/>
      <c r="L123" s="252"/>
      <c r="M123" s="253"/>
      <c r="N123" s="254"/>
      <c r="O123" s="254"/>
      <c r="P123" s="254"/>
      <c r="Q123" s="254"/>
      <c r="R123" s="254"/>
      <c r="S123" s="254"/>
      <c r="T123" s="255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256" t="s">
        <v>231</v>
      </c>
      <c r="AU123" s="256" t="s">
        <v>86</v>
      </c>
      <c r="AV123" s="14" t="s">
        <v>86</v>
      </c>
      <c r="AW123" s="14" t="s">
        <v>37</v>
      </c>
      <c r="AX123" s="14" t="s">
        <v>76</v>
      </c>
      <c r="AY123" s="256" t="s">
        <v>219</v>
      </c>
    </row>
    <row r="124" s="14" customFormat="1">
      <c r="A124" s="14"/>
      <c r="B124" s="246"/>
      <c r="C124" s="247"/>
      <c r="D124" s="229" t="s">
        <v>231</v>
      </c>
      <c r="E124" s="248" t="s">
        <v>19</v>
      </c>
      <c r="F124" s="249" t="s">
        <v>1493</v>
      </c>
      <c r="G124" s="247"/>
      <c r="H124" s="250">
        <v>43.600000000000001</v>
      </c>
      <c r="I124" s="251"/>
      <c r="J124" s="247"/>
      <c r="K124" s="247"/>
      <c r="L124" s="252"/>
      <c r="M124" s="253"/>
      <c r="N124" s="254"/>
      <c r="O124" s="254"/>
      <c r="P124" s="254"/>
      <c r="Q124" s="254"/>
      <c r="R124" s="254"/>
      <c r="S124" s="254"/>
      <c r="T124" s="255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56" t="s">
        <v>231</v>
      </c>
      <c r="AU124" s="256" t="s">
        <v>86</v>
      </c>
      <c r="AV124" s="14" t="s">
        <v>86</v>
      </c>
      <c r="AW124" s="14" t="s">
        <v>37</v>
      </c>
      <c r="AX124" s="14" t="s">
        <v>76</v>
      </c>
      <c r="AY124" s="256" t="s">
        <v>219</v>
      </c>
    </row>
    <row r="125" s="14" customFormat="1">
      <c r="A125" s="14"/>
      <c r="B125" s="246"/>
      <c r="C125" s="247"/>
      <c r="D125" s="229" t="s">
        <v>231</v>
      </c>
      <c r="E125" s="248" t="s">
        <v>19</v>
      </c>
      <c r="F125" s="249" t="s">
        <v>1494</v>
      </c>
      <c r="G125" s="247"/>
      <c r="H125" s="250">
        <v>54.350000000000001</v>
      </c>
      <c r="I125" s="251"/>
      <c r="J125" s="247"/>
      <c r="K125" s="247"/>
      <c r="L125" s="252"/>
      <c r="M125" s="253"/>
      <c r="N125" s="254"/>
      <c r="O125" s="254"/>
      <c r="P125" s="254"/>
      <c r="Q125" s="254"/>
      <c r="R125" s="254"/>
      <c r="S125" s="254"/>
      <c r="T125" s="255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256" t="s">
        <v>231</v>
      </c>
      <c r="AU125" s="256" t="s">
        <v>86</v>
      </c>
      <c r="AV125" s="14" t="s">
        <v>86</v>
      </c>
      <c r="AW125" s="14" t="s">
        <v>37</v>
      </c>
      <c r="AX125" s="14" t="s">
        <v>76</v>
      </c>
      <c r="AY125" s="256" t="s">
        <v>219</v>
      </c>
    </row>
    <row r="126" s="14" customFormat="1">
      <c r="A126" s="14"/>
      <c r="B126" s="246"/>
      <c r="C126" s="247"/>
      <c r="D126" s="229" t="s">
        <v>231</v>
      </c>
      <c r="E126" s="248" t="s">
        <v>19</v>
      </c>
      <c r="F126" s="249" t="s">
        <v>1495</v>
      </c>
      <c r="G126" s="247"/>
      <c r="H126" s="250">
        <v>3.5699999999999998</v>
      </c>
      <c r="I126" s="251"/>
      <c r="J126" s="247"/>
      <c r="K126" s="247"/>
      <c r="L126" s="252"/>
      <c r="M126" s="253"/>
      <c r="N126" s="254"/>
      <c r="O126" s="254"/>
      <c r="P126" s="254"/>
      <c r="Q126" s="254"/>
      <c r="R126" s="254"/>
      <c r="S126" s="254"/>
      <c r="T126" s="255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56" t="s">
        <v>231</v>
      </c>
      <c r="AU126" s="256" t="s">
        <v>86</v>
      </c>
      <c r="AV126" s="14" t="s">
        <v>86</v>
      </c>
      <c r="AW126" s="14" t="s">
        <v>37</v>
      </c>
      <c r="AX126" s="14" t="s">
        <v>76</v>
      </c>
      <c r="AY126" s="256" t="s">
        <v>219</v>
      </c>
    </row>
    <row r="127" s="14" customFormat="1">
      <c r="A127" s="14"/>
      <c r="B127" s="246"/>
      <c r="C127" s="247"/>
      <c r="D127" s="229" t="s">
        <v>231</v>
      </c>
      <c r="E127" s="248" t="s">
        <v>19</v>
      </c>
      <c r="F127" s="249" t="s">
        <v>1496</v>
      </c>
      <c r="G127" s="247"/>
      <c r="H127" s="250">
        <v>10.960000000000001</v>
      </c>
      <c r="I127" s="251"/>
      <c r="J127" s="247"/>
      <c r="K127" s="247"/>
      <c r="L127" s="252"/>
      <c r="M127" s="253"/>
      <c r="N127" s="254"/>
      <c r="O127" s="254"/>
      <c r="P127" s="254"/>
      <c r="Q127" s="254"/>
      <c r="R127" s="254"/>
      <c r="S127" s="254"/>
      <c r="T127" s="255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56" t="s">
        <v>231</v>
      </c>
      <c r="AU127" s="256" t="s">
        <v>86</v>
      </c>
      <c r="AV127" s="14" t="s">
        <v>86</v>
      </c>
      <c r="AW127" s="14" t="s">
        <v>37</v>
      </c>
      <c r="AX127" s="14" t="s">
        <v>76</v>
      </c>
      <c r="AY127" s="256" t="s">
        <v>219</v>
      </c>
    </row>
    <row r="128" s="14" customFormat="1">
      <c r="A128" s="14"/>
      <c r="B128" s="246"/>
      <c r="C128" s="247"/>
      <c r="D128" s="229" t="s">
        <v>231</v>
      </c>
      <c r="E128" s="248" t="s">
        <v>19</v>
      </c>
      <c r="F128" s="249" t="s">
        <v>1497</v>
      </c>
      <c r="G128" s="247"/>
      <c r="H128" s="250">
        <v>13.42</v>
      </c>
      <c r="I128" s="251"/>
      <c r="J128" s="247"/>
      <c r="K128" s="247"/>
      <c r="L128" s="252"/>
      <c r="M128" s="253"/>
      <c r="N128" s="254"/>
      <c r="O128" s="254"/>
      <c r="P128" s="254"/>
      <c r="Q128" s="254"/>
      <c r="R128" s="254"/>
      <c r="S128" s="254"/>
      <c r="T128" s="255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56" t="s">
        <v>231</v>
      </c>
      <c r="AU128" s="256" t="s">
        <v>86</v>
      </c>
      <c r="AV128" s="14" t="s">
        <v>86</v>
      </c>
      <c r="AW128" s="14" t="s">
        <v>37</v>
      </c>
      <c r="AX128" s="14" t="s">
        <v>76</v>
      </c>
      <c r="AY128" s="256" t="s">
        <v>219</v>
      </c>
    </row>
    <row r="129" s="14" customFormat="1">
      <c r="A129" s="14"/>
      <c r="B129" s="246"/>
      <c r="C129" s="247"/>
      <c r="D129" s="229" t="s">
        <v>231</v>
      </c>
      <c r="E129" s="248" t="s">
        <v>19</v>
      </c>
      <c r="F129" s="249" t="s">
        <v>1498</v>
      </c>
      <c r="G129" s="247"/>
      <c r="H129" s="250">
        <v>4.3099999999999996</v>
      </c>
      <c r="I129" s="251"/>
      <c r="J129" s="247"/>
      <c r="K129" s="247"/>
      <c r="L129" s="252"/>
      <c r="M129" s="253"/>
      <c r="N129" s="254"/>
      <c r="O129" s="254"/>
      <c r="P129" s="254"/>
      <c r="Q129" s="254"/>
      <c r="R129" s="254"/>
      <c r="S129" s="254"/>
      <c r="T129" s="255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56" t="s">
        <v>231</v>
      </c>
      <c r="AU129" s="256" t="s">
        <v>86</v>
      </c>
      <c r="AV129" s="14" t="s">
        <v>86</v>
      </c>
      <c r="AW129" s="14" t="s">
        <v>37</v>
      </c>
      <c r="AX129" s="14" t="s">
        <v>76</v>
      </c>
      <c r="AY129" s="256" t="s">
        <v>219</v>
      </c>
    </row>
    <row r="130" s="14" customFormat="1">
      <c r="A130" s="14"/>
      <c r="B130" s="246"/>
      <c r="C130" s="247"/>
      <c r="D130" s="229" t="s">
        <v>231</v>
      </c>
      <c r="E130" s="248" t="s">
        <v>19</v>
      </c>
      <c r="F130" s="249" t="s">
        <v>1499</v>
      </c>
      <c r="G130" s="247"/>
      <c r="H130" s="250">
        <v>6.7599999999999998</v>
      </c>
      <c r="I130" s="251"/>
      <c r="J130" s="247"/>
      <c r="K130" s="247"/>
      <c r="L130" s="252"/>
      <c r="M130" s="253"/>
      <c r="N130" s="254"/>
      <c r="O130" s="254"/>
      <c r="P130" s="254"/>
      <c r="Q130" s="254"/>
      <c r="R130" s="254"/>
      <c r="S130" s="254"/>
      <c r="T130" s="255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56" t="s">
        <v>231</v>
      </c>
      <c r="AU130" s="256" t="s">
        <v>86</v>
      </c>
      <c r="AV130" s="14" t="s">
        <v>86</v>
      </c>
      <c r="AW130" s="14" t="s">
        <v>37</v>
      </c>
      <c r="AX130" s="14" t="s">
        <v>76</v>
      </c>
      <c r="AY130" s="256" t="s">
        <v>219</v>
      </c>
    </row>
    <row r="131" s="14" customFormat="1">
      <c r="A131" s="14"/>
      <c r="B131" s="246"/>
      <c r="C131" s="247"/>
      <c r="D131" s="229" t="s">
        <v>231</v>
      </c>
      <c r="E131" s="248" t="s">
        <v>19</v>
      </c>
      <c r="F131" s="249" t="s">
        <v>1500</v>
      </c>
      <c r="G131" s="247"/>
      <c r="H131" s="250">
        <v>6.0099999999999998</v>
      </c>
      <c r="I131" s="251"/>
      <c r="J131" s="247"/>
      <c r="K131" s="247"/>
      <c r="L131" s="252"/>
      <c r="M131" s="253"/>
      <c r="N131" s="254"/>
      <c r="O131" s="254"/>
      <c r="P131" s="254"/>
      <c r="Q131" s="254"/>
      <c r="R131" s="254"/>
      <c r="S131" s="254"/>
      <c r="T131" s="255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56" t="s">
        <v>231</v>
      </c>
      <c r="AU131" s="256" t="s">
        <v>86</v>
      </c>
      <c r="AV131" s="14" t="s">
        <v>86</v>
      </c>
      <c r="AW131" s="14" t="s">
        <v>37</v>
      </c>
      <c r="AX131" s="14" t="s">
        <v>76</v>
      </c>
      <c r="AY131" s="256" t="s">
        <v>219</v>
      </c>
    </row>
    <row r="132" s="14" customFormat="1">
      <c r="A132" s="14"/>
      <c r="B132" s="246"/>
      <c r="C132" s="247"/>
      <c r="D132" s="229" t="s">
        <v>231</v>
      </c>
      <c r="E132" s="248" t="s">
        <v>19</v>
      </c>
      <c r="F132" s="249" t="s">
        <v>1501</v>
      </c>
      <c r="G132" s="247"/>
      <c r="H132" s="250">
        <v>5.6399999999999997</v>
      </c>
      <c r="I132" s="251"/>
      <c r="J132" s="247"/>
      <c r="K132" s="247"/>
      <c r="L132" s="252"/>
      <c r="M132" s="253"/>
      <c r="N132" s="254"/>
      <c r="O132" s="254"/>
      <c r="P132" s="254"/>
      <c r="Q132" s="254"/>
      <c r="R132" s="254"/>
      <c r="S132" s="254"/>
      <c r="T132" s="255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56" t="s">
        <v>231</v>
      </c>
      <c r="AU132" s="256" t="s">
        <v>86</v>
      </c>
      <c r="AV132" s="14" t="s">
        <v>86</v>
      </c>
      <c r="AW132" s="14" t="s">
        <v>37</v>
      </c>
      <c r="AX132" s="14" t="s">
        <v>76</v>
      </c>
      <c r="AY132" s="256" t="s">
        <v>219</v>
      </c>
    </row>
    <row r="133" s="14" customFormat="1">
      <c r="A133" s="14"/>
      <c r="B133" s="246"/>
      <c r="C133" s="247"/>
      <c r="D133" s="229" t="s">
        <v>231</v>
      </c>
      <c r="E133" s="248" t="s">
        <v>19</v>
      </c>
      <c r="F133" s="249" t="s">
        <v>1502</v>
      </c>
      <c r="G133" s="247"/>
      <c r="H133" s="250">
        <v>11.68</v>
      </c>
      <c r="I133" s="251"/>
      <c r="J133" s="247"/>
      <c r="K133" s="247"/>
      <c r="L133" s="252"/>
      <c r="M133" s="253"/>
      <c r="N133" s="254"/>
      <c r="O133" s="254"/>
      <c r="P133" s="254"/>
      <c r="Q133" s="254"/>
      <c r="R133" s="254"/>
      <c r="S133" s="254"/>
      <c r="T133" s="255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56" t="s">
        <v>231</v>
      </c>
      <c r="AU133" s="256" t="s">
        <v>86</v>
      </c>
      <c r="AV133" s="14" t="s">
        <v>86</v>
      </c>
      <c r="AW133" s="14" t="s">
        <v>37</v>
      </c>
      <c r="AX133" s="14" t="s">
        <v>76</v>
      </c>
      <c r="AY133" s="256" t="s">
        <v>219</v>
      </c>
    </row>
    <row r="134" s="14" customFormat="1">
      <c r="A134" s="14"/>
      <c r="B134" s="246"/>
      <c r="C134" s="247"/>
      <c r="D134" s="229" t="s">
        <v>231</v>
      </c>
      <c r="E134" s="248" t="s">
        <v>19</v>
      </c>
      <c r="F134" s="249" t="s">
        <v>1503</v>
      </c>
      <c r="G134" s="247"/>
      <c r="H134" s="250">
        <v>6.0499999999999998</v>
      </c>
      <c r="I134" s="251"/>
      <c r="J134" s="247"/>
      <c r="K134" s="247"/>
      <c r="L134" s="252"/>
      <c r="M134" s="253"/>
      <c r="N134" s="254"/>
      <c r="O134" s="254"/>
      <c r="P134" s="254"/>
      <c r="Q134" s="254"/>
      <c r="R134" s="254"/>
      <c r="S134" s="254"/>
      <c r="T134" s="255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56" t="s">
        <v>231</v>
      </c>
      <c r="AU134" s="256" t="s">
        <v>86</v>
      </c>
      <c r="AV134" s="14" t="s">
        <v>86</v>
      </c>
      <c r="AW134" s="14" t="s">
        <v>37</v>
      </c>
      <c r="AX134" s="14" t="s">
        <v>76</v>
      </c>
      <c r="AY134" s="256" t="s">
        <v>219</v>
      </c>
    </row>
    <row r="135" s="14" customFormat="1">
      <c r="A135" s="14"/>
      <c r="B135" s="246"/>
      <c r="C135" s="247"/>
      <c r="D135" s="229" t="s">
        <v>231</v>
      </c>
      <c r="E135" s="248" t="s">
        <v>19</v>
      </c>
      <c r="F135" s="249" t="s">
        <v>1504</v>
      </c>
      <c r="G135" s="247"/>
      <c r="H135" s="250">
        <v>13.119999999999999</v>
      </c>
      <c r="I135" s="251"/>
      <c r="J135" s="247"/>
      <c r="K135" s="247"/>
      <c r="L135" s="252"/>
      <c r="M135" s="253"/>
      <c r="N135" s="254"/>
      <c r="O135" s="254"/>
      <c r="P135" s="254"/>
      <c r="Q135" s="254"/>
      <c r="R135" s="254"/>
      <c r="S135" s="254"/>
      <c r="T135" s="255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56" t="s">
        <v>231</v>
      </c>
      <c r="AU135" s="256" t="s">
        <v>86</v>
      </c>
      <c r="AV135" s="14" t="s">
        <v>86</v>
      </c>
      <c r="AW135" s="14" t="s">
        <v>37</v>
      </c>
      <c r="AX135" s="14" t="s">
        <v>76</v>
      </c>
      <c r="AY135" s="256" t="s">
        <v>219</v>
      </c>
    </row>
    <row r="136" s="14" customFormat="1">
      <c r="A136" s="14"/>
      <c r="B136" s="246"/>
      <c r="C136" s="247"/>
      <c r="D136" s="229" t="s">
        <v>231</v>
      </c>
      <c r="E136" s="248" t="s">
        <v>19</v>
      </c>
      <c r="F136" s="249" t="s">
        <v>1505</v>
      </c>
      <c r="G136" s="247"/>
      <c r="H136" s="250">
        <v>2.02</v>
      </c>
      <c r="I136" s="251"/>
      <c r="J136" s="247"/>
      <c r="K136" s="247"/>
      <c r="L136" s="252"/>
      <c r="M136" s="253"/>
      <c r="N136" s="254"/>
      <c r="O136" s="254"/>
      <c r="P136" s="254"/>
      <c r="Q136" s="254"/>
      <c r="R136" s="254"/>
      <c r="S136" s="254"/>
      <c r="T136" s="255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56" t="s">
        <v>231</v>
      </c>
      <c r="AU136" s="256" t="s">
        <v>86</v>
      </c>
      <c r="AV136" s="14" t="s">
        <v>86</v>
      </c>
      <c r="AW136" s="14" t="s">
        <v>37</v>
      </c>
      <c r="AX136" s="14" t="s">
        <v>76</v>
      </c>
      <c r="AY136" s="256" t="s">
        <v>219</v>
      </c>
    </row>
    <row r="137" s="14" customFormat="1">
      <c r="A137" s="14"/>
      <c r="B137" s="246"/>
      <c r="C137" s="247"/>
      <c r="D137" s="229" t="s">
        <v>231</v>
      </c>
      <c r="E137" s="248" t="s">
        <v>19</v>
      </c>
      <c r="F137" s="249" t="s">
        <v>1506</v>
      </c>
      <c r="G137" s="247"/>
      <c r="H137" s="250">
        <v>2.48</v>
      </c>
      <c r="I137" s="251"/>
      <c r="J137" s="247"/>
      <c r="K137" s="247"/>
      <c r="L137" s="252"/>
      <c r="M137" s="253"/>
      <c r="N137" s="254"/>
      <c r="O137" s="254"/>
      <c r="P137" s="254"/>
      <c r="Q137" s="254"/>
      <c r="R137" s="254"/>
      <c r="S137" s="254"/>
      <c r="T137" s="255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56" t="s">
        <v>231</v>
      </c>
      <c r="AU137" s="256" t="s">
        <v>86</v>
      </c>
      <c r="AV137" s="14" t="s">
        <v>86</v>
      </c>
      <c r="AW137" s="14" t="s">
        <v>37</v>
      </c>
      <c r="AX137" s="14" t="s">
        <v>76</v>
      </c>
      <c r="AY137" s="256" t="s">
        <v>219</v>
      </c>
    </row>
    <row r="138" s="14" customFormat="1">
      <c r="A138" s="14"/>
      <c r="B138" s="246"/>
      <c r="C138" s="247"/>
      <c r="D138" s="229" t="s">
        <v>231</v>
      </c>
      <c r="E138" s="248" t="s">
        <v>19</v>
      </c>
      <c r="F138" s="249" t="s">
        <v>1506</v>
      </c>
      <c r="G138" s="247"/>
      <c r="H138" s="250">
        <v>2.48</v>
      </c>
      <c r="I138" s="251"/>
      <c r="J138" s="247"/>
      <c r="K138" s="247"/>
      <c r="L138" s="252"/>
      <c r="M138" s="253"/>
      <c r="N138" s="254"/>
      <c r="O138" s="254"/>
      <c r="P138" s="254"/>
      <c r="Q138" s="254"/>
      <c r="R138" s="254"/>
      <c r="S138" s="254"/>
      <c r="T138" s="255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56" t="s">
        <v>231</v>
      </c>
      <c r="AU138" s="256" t="s">
        <v>86</v>
      </c>
      <c r="AV138" s="14" t="s">
        <v>86</v>
      </c>
      <c r="AW138" s="14" t="s">
        <v>37</v>
      </c>
      <c r="AX138" s="14" t="s">
        <v>76</v>
      </c>
      <c r="AY138" s="256" t="s">
        <v>219</v>
      </c>
    </row>
    <row r="139" s="14" customFormat="1">
      <c r="A139" s="14"/>
      <c r="B139" s="246"/>
      <c r="C139" s="247"/>
      <c r="D139" s="229" t="s">
        <v>231</v>
      </c>
      <c r="E139" s="248" t="s">
        <v>19</v>
      </c>
      <c r="F139" s="249" t="s">
        <v>1507</v>
      </c>
      <c r="G139" s="247"/>
      <c r="H139" s="250">
        <v>15.42</v>
      </c>
      <c r="I139" s="251"/>
      <c r="J139" s="247"/>
      <c r="K139" s="247"/>
      <c r="L139" s="252"/>
      <c r="M139" s="253"/>
      <c r="N139" s="254"/>
      <c r="O139" s="254"/>
      <c r="P139" s="254"/>
      <c r="Q139" s="254"/>
      <c r="R139" s="254"/>
      <c r="S139" s="254"/>
      <c r="T139" s="255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56" t="s">
        <v>231</v>
      </c>
      <c r="AU139" s="256" t="s">
        <v>86</v>
      </c>
      <c r="AV139" s="14" t="s">
        <v>86</v>
      </c>
      <c r="AW139" s="14" t="s">
        <v>37</v>
      </c>
      <c r="AX139" s="14" t="s">
        <v>76</v>
      </c>
      <c r="AY139" s="256" t="s">
        <v>219</v>
      </c>
    </row>
    <row r="140" s="14" customFormat="1">
      <c r="A140" s="14"/>
      <c r="B140" s="246"/>
      <c r="C140" s="247"/>
      <c r="D140" s="229" t="s">
        <v>231</v>
      </c>
      <c r="E140" s="248" t="s">
        <v>19</v>
      </c>
      <c r="F140" s="249" t="s">
        <v>1508</v>
      </c>
      <c r="G140" s="247"/>
      <c r="H140" s="250">
        <v>11.109999999999999</v>
      </c>
      <c r="I140" s="251"/>
      <c r="J140" s="247"/>
      <c r="K140" s="247"/>
      <c r="L140" s="252"/>
      <c r="M140" s="253"/>
      <c r="N140" s="254"/>
      <c r="O140" s="254"/>
      <c r="P140" s="254"/>
      <c r="Q140" s="254"/>
      <c r="R140" s="254"/>
      <c r="S140" s="254"/>
      <c r="T140" s="255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56" t="s">
        <v>231</v>
      </c>
      <c r="AU140" s="256" t="s">
        <v>86</v>
      </c>
      <c r="AV140" s="14" t="s">
        <v>86</v>
      </c>
      <c r="AW140" s="14" t="s">
        <v>37</v>
      </c>
      <c r="AX140" s="14" t="s">
        <v>76</v>
      </c>
      <c r="AY140" s="256" t="s">
        <v>219</v>
      </c>
    </row>
    <row r="141" s="14" customFormat="1">
      <c r="A141" s="14"/>
      <c r="B141" s="246"/>
      <c r="C141" s="247"/>
      <c r="D141" s="229" t="s">
        <v>231</v>
      </c>
      <c r="E141" s="248" t="s">
        <v>19</v>
      </c>
      <c r="F141" s="249" t="s">
        <v>1509</v>
      </c>
      <c r="G141" s="247"/>
      <c r="H141" s="250">
        <v>5.6299999999999999</v>
      </c>
      <c r="I141" s="251"/>
      <c r="J141" s="247"/>
      <c r="K141" s="247"/>
      <c r="L141" s="252"/>
      <c r="M141" s="253"/>
      <c r="N141" s="254"/>
      <c r="O141" s="254"/>
      <c r="P141" s="254"/>
      <c r="Q141" s="254"/>
      <c r="R141" s="254"/>
      <c r="S141" s="254"/>
      <c r="T141" s="255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56" t="s">
        <v>231</v>
      </c>
      <c r="AU141" s="256" t="s">
        <v>86</v>
      </c>
      <c r="AV141" s="14" t="s">
        <v>86</v>
      </c>
      <c r="AW141" s="14" t="s">
        <v>37</v>
      </c>
      <c r="AX141" s="14" t="s">
        <v>76</v>
      </c>
      <c r="AY141" s="256" t="s">
        <v>219</v>
      </c>
    </row>
    <row r="142" s="14" customFormat="1">
      <c r="A142" s="14"/>
      <c r="B142" s="246"/>
      <c r="C142" s="247"/>
      <c r="D142" s="229" t="s">
        <v>231</v>
      </c>
      <c r="E142" s="248" t="s">
        <v>19</v>
      </c>
      <c r="F142" s="249" t="s">
        <v>1510</v>
      </c>
      <c r="G142" s="247"/>
      <c r="H142" s="250">
        <v>10.060000000000001</v>
      </c>
      <c r="I142" s="251"/>
      <c r="J142" s="247"/>
      <c r="K142" s="247"/>
      <c r="L142" s="252"/>
      <c r="M142" s="253"/>
      <c r="N142" s="254"/>
      <c r="O142" s="254"/>
      <c r="P142" s="254"/>
      <c r="Q142" s="254"/>
      <c r="R142" s="254"/>
      <c r="S142" s="254"/>
      <c r="T142" s="255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56" t="s">
        <v>231</v>
      </c>
      <c r="AU142" s="256" t="s">
        <v>86</v>
      </c>
      <c r="AV142" s="14" t="s">
        <v>86</v>
      </c>
      <c r="AW142" s="14" t="s">
        <v>37</v>
      </c>
      <c r="AX142" s="14" t="s">
        <v>76</v>
      </c>
      <c r="AY142" s="256" t="s">
        <v>219</v>
      </c>
    </row>
    <row r="143" s="14" customFormat="1">
      <c r="A143" s="14"/>
      <c r="B143" s="246"/>
      <c r="C143" s="247"/>
      <c r="D143" s="229" t="s">
        <v>231</v>
      </c>
      <c r="E143" s="248" t="s">
        <v>19</v>
      </c>
      <c r="F143" s="249" t="s">
        <v>1511</v>
      </c>
      <c r="G143" s="247"/>
      <c r="H143" s="250">
        <v>6.2999999999999998</v>
      </c>
      <c r="I143" s="251"/>
      <c r="J143" s="247"/>
      <c r="K143" s="247"/>
      <c r="L143" s="252"/>
      <c r="M143" s="253"/>
      <c r="N143" s="254"/>
      <c r="O143" s="254"/>
      <c r="P143" s="254"/>
      <c r="Q143" s="254"/>
      <c r="R143" s="254"/>
      <c r="S143" s="254"/>
      <c r="T143" s="255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56" t="s">
        <v>231</v>
      </c>
      <c r="AU143" s="256" t="s">
        <v>86</v>
      </c>
      <c r="AV143" s="14" t="s">
        <v>86</v>
      </c>
      <c r="AW143" s="14" t="s">
        <v>37</v>
      </c>
      <c r="AX143" s="14" t="s">
        <v>76</v>
      </c>
      <c r="AY143" s="256" t="s">
        <v>219</v>
      </c>
    </row>
    <row r="144" s="14" customFormat="1">
      <c r="A144" s="14"/>
      <c r="B144" s="246"/>
      <c r="C144" s="247"/>
      <c r="D144" s="229" t="s">
        <v>231</v>
      </c>
      <c r="E144" s="248" t="s">
        <v>19</v>
      </c>
      <c r="F144" s="249" t="s">
        <v>1512</v>
      </c>
      <c r="G144" s="247"/>
      <c r="H144" s="250">
        <v>22.68</v>
      </c>
      <c r="I144" s="251"/>
      <c r="J144" s="247"/>
      <c r="K144" s="247"/>
      <c r="L144" s="252"/>
      <c r="M144" s="253"/>
      <c r="N144" s="254"/>
      <c r="O144" s="254"/>
      <c r="P144" s="254"/>
      <c r="Q144" s="254"/>
      <c r="R144" s="254"/>
      <c r="S144" s="254"/>
      <c r="T144" s="255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56" t="s">
        <v>231</v>
      </c>
      <c r="AU144" s="256" t="s">
        <v>86</v>
      </c>
      <c r="AV144" s="14" t="s">
        <v>86</v>
      </c>
      <c r="AW144" s="14" t="s">
        <v>37</v>
      </c>
      <c r="AX144" s="14" t="s">
        <v>76</v>
      </c>
      <c r="AY144" s="256" t="s">
        <v>219</v>
      </c>
    </row>
    <row r="145" s="14" customFormat="1">
      <c r="A145" s="14"/>
      <c r="B145" s="246"/>
      <c r="C145" s="247"/>
      <c r="D145" s="229" t="s">
        <v>231</v>
      </c>
      <c r="E145" s="248" t="s">
        <v>19</v>
      </c>
      <c r="F145" s="249" t="s">
        <v>1513</v>
      </c>
      <c r="G145" s="247"/>
      <c r="H145" s="250">
        <v>1.3700000000000001</v>
      </c>
      <c r="I145" s="251"/>
      <c r="J145" s="247"/>
      <c r="K145" s="247"/>
      <c r="L145" s="252"/>
      <c r="M145" s="253"/>
      <c r="N145" s="254"/>
      <c r="O145" s="254"/>
      <c r="P145" s="254"/>
      <c r="Q145" s="254"/>
      <c r="R145" s="254"/>
      <c r="S145" s="254"/>
      <c r="T145" s="255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56" t="s">
        <v>231</v>
      </c>
      <c r="AU145" s="256" t="s">
        <v>86</v>
      </c>
      <c r="AV145" s="14" t="s">
        <v>86</v>
      </c>
      <c r="AW145" s="14" t="s">
        <v>37</v>
      </c>
      <c r="AX145" s="14" t="s">
        <v>76</v>
      </c>
      <c r="AY145" s="256" t="s">
        <v>219</v>
      </c>
    </row>
    <row r="146" s="14" customFormat="1">
      <c r="A146" s="14"/>
      <c r="B146" s="246"/>
      <c r="C146" s="247"/>
      <c r="D146" s="229" t="s">
        <v>231</v>
      </c>
      <c r="E146" s="248" t="s">
        <v>19</v>
      </c>
      <c r="F146" s="249" t="s">
        <v>1514</v>
      </c>
      <c r="G146" s="247"/>
      <c r="H146" s="250">
        <v>3.0600000000000001</v>
      </c>
      <c r="I146" s="251"/>
      <c r="J146" s="247"/>
      <c r="K146" s="247"/>
      <c r="L146" s="252"/>
      <c r="M146" s="253"/>
      <c r="N146" s="254"/>
      <c r="O146" s="254"/>
      <c r="P146" s="254"/>
      <c r="Q146" s="254"/>
      <c r="R146" s="254"/>
      <c r="S146" s="254"/>
      <c r="T146" s="255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56" t="s">
        <v>231</v>
      </c>
      <c r="AU146" s="256" t="s">
        <v>86</v>
      </c>
      <c r="AV146" s="14" t="s">
        <v>86</v>
      </c>
      <c r="AW146" s="14" t="s">
        <v>37</v>
      </c>
      <c r="AX146" s="14" t="s">
        <v>76</v>
      </c>
      <c r="AY146" s="256" t="s">
        <v>219</v>
      </c>
    </row>
    <row r="147" s="14" customFormat="1">
      <c r="A147" s="14"/>
      <c r="B147" s="246"/>
      <c r="C147" s="247"/>
      <c r="D147" s="229" t="s">
        <v>231</v>
      </c>
      <c r="E147" s="248" t="s">
        <v>19</v>
      </c>
      <c r="F147" s="249" t="s">
        <v>1515</v>
      </c>
      <c r="G147" s="247"/>
      <c r="H147" s="250">
        <v>8.8900000000000006</v>
      </c>
      <c r="I147" s="251"/>
      <c r="J147" s="247"/>
      <c r="K147" s="247"/>
      <c r="L147" s="252"/>
      <c r="M147" s="253"/>
      <c r="N147" s="254"/>
      <c r="O147" s="254"/>
      <c r="P147" s="254"/>
      <c r="Q147" s="254"/>
      <c r="R147" s="254"/>
      <c r="S147" s="254"/>
      <c r="T147" s="255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56" t="s">
        <v>231</v>
      </c>
      <c r="AU147" s="256" t="s">
        <v>86</v>
      </c>
      <c r="AV147" s="14" t="s">
        <v>86</v>
      </c>
      <c r="AW147" s="14" t="s">
        <v>37</v>
      </c>
      <c r="AX147" s="14" t="s">
        <v>76</v>
      </c>
      <c r="AY147" s="256" t="s">
        <v>219</v>
      </c>
    </row>
    <row r="148" s="14" customFormat="1">
      <c r="A148" s="14"/>
      <c r="B148" s="246"/>
      <c r="C148" s="247"/>
      <c r="D148" s="229" t="s">
        <v>231</v>
      </c>
      <c r="E148" s="248" t="s">
        <v>19</v>
      </c>
      <c r="F148" s="249" t="s">
        <v>1516</v>
      </c>
      <c r="G148" s="247"/>
      <c r="H148" s="250">
        <v>3.6299999999999999</v>
      </c>
      <c r="I148" s="251"/>
      <c r="J148" s="247"/>
      <c r="K148" s="247"/>
      <c r="L148" s="252"/>
      <c r="M148" s="253"/>
      <c r="N148" s="254"/>
      <c r="O148" s="254"/>
      <c r="P148" s="254"/>
      <c r="Q148" s="254"/>
      <c r="R148" s="254"/>
      <c r="S148" s="254"/>
      <c r="T148" s="255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56" t="s">
        <v>231</v>
      </c>
      <c r="AU148" s="256" t="s">
        <v>86</v>
      </c>
      <c r="AV148" s="14" t="s">
        <v>86</v>
      </c>
      <c r="AW148" s="14" t="s">
        <v>37</v>
      </c>
      <c r="AX148" s="14" t="s">
        <v>76</v>
      </c>
      <c r="AY148" s="256" t="s">
        <v>219</v>
      </c>
    </row>
    <row r="149" s="14" customFormat="1">
      <c r="A149" s="14"/>
      <c r="B149" s="246"/>
      <c r="C149" s="247"/>
      <c r="D149" s="229" t="s">
        <v>231</v>
      </c>
      <c r="E149" s="248" t="s">
        <v>19</v>
      </c>
      <c r="F149" s="249" t="s">
        <v>1517</v>
      </c>
      <c r="G149" s="247"/>
      <c r="H149" s="250">
        <v>9.2300000000000004</v>
      </c>
      <c r="I149" s="251"/>
      <c r="J149" s="247"/>
      <c r="K149" s="247"/>
      <c r="L149" s="252"/>
      <c r="M149" s="253"/>
      <c r="N149" s="254"/>
      <c r="O149" s="254"/>
      <c r="P149" s="254"/>
      <c r="Q149" s="254"/>
      <c r="R149" s="254"/>
      <c r="S149" s="254"/>
      <c r="T149" s="255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56" t="s">
        <v>231</v>
      </c>
      <c r="AU149" s="256" t="s">
        <v>86</v>
      </c>
      <c r="AV149" s="14" t="s">
        <v>86</v>
      </c>
      <c r="AW149" s="14" t="s">
        <v>37</v>
      </c>
      <c r="AX149" s="14" t="s">
        <v>76</v>
      </c>
      <c r="AY149" s="256" t="s">
        <v>219</v>
      </c>
    </row>
    <row r="150" s="14" customFormat="1">
      <c r="A150" s="14"/>
      <c r="B150" s="246"/>
      <c r="C150" s="247"/>
      <c r="D150" s="229" t="s">
        <v>231</v>
      </c>
      <c r="E150" s="248" t="s">
        <v>19</v>
      </c>
      <c r="F150" s="249" t="s">
        <v>1518</v>
      </c>
      <c r="G150" s="247"/>
      <c r="H150" s="250">
        <v>14.800000000000001</v>
      </c>
      <c r="I150" s="251"/>
      <c r="J150" s="247"/>
      <c r="K150" s="247"/>
      <c r="L150" s="252"/>
      <c r="M150" s="253"/>
      <c r="N150" s="254"/>
      <c r="O150" s="254"/>
      <c r="P150" s="254"/>
      <c r="Q150" s="254"/>
      <c r="R150" s="254"/>
      <c r="S150" s="254"/>
      <c r="T150" s="255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56" t="s">
        <v>231</v>
      </c>
      <c r="AU150" s="256" t="s">
        <v>86</v>
      </c>
      <c r="AV150" s="14" t="s">
        <v>86</v>
      </c>
      <c r="AW150" s="14" t="s">
        <v>37</v>
      </c>
      <c r="AX150" s="14" t="s">
        <v>76</v>
      </c>
      <c r="AY150" s="256" t="s">
        <v>219</v>
      </c>
    </row>
    <row r="151" s="14" customFormat="1">
      <c r="A151" s="14"/>
      <c r="B151" s="246"/>
      <c r="C151" s="247"/>
      <c r="D151" s="229" t="s">
        <v>231</v>
      </c>
      <c r="E151" s="248" t="s">
        <v>19</v>
      </c>
      <c r="F151" s="249" t="s">
        <v>1519</v>
      </c>
      <c r="G151" s="247"/>
      <c r="H151" s="250">
        <v>18.350000000000001</v>
      </c>
      <c r="I151" s="251"/>
      <c r="J151" s="247"/>
      <c r="K151" s="247"/>
      <c r="L151" s="252"/>
      <c r="M151" s="253"/>
      <c r="N151" s="254"/>
      <c r="O151" s="254"/>
      <c r="P151" s="254"/>
      <c r="Q151" s="254"/>
      <c r="R151" s="254"/>
      <c r="S151" s="254"/>
      <c r="T151" s="255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56" t="s">
        <v>231</v>
      </c>
      <c r="AU151" s="256" t="s">
        <v>86</v>
      </c>
      <c r="AV151" s="14" t="s">
        <v>86</v>
      </c>
      <c r="AW151" s="14" t="s">
        <v>37</v>
      </c>
      <c r="AX151" s="14" t="s">
        <v>76</v>
      </c>
      <c r="AY151" s="256" t="s">
        <v>219</v>
      </c>
    </row>
    <row r="152" s="14" customFormat="1">
      <c r="A152" s="14"/>
      <c r="B152" s="246"/>
      <c r="C152" s="247"/>
      <c r="D152" s="229" t="s">
        <v>231</v>
      </c>
      <c r="E152" s="248" t="s">
        <v>19</v>
      </c>
      <c r="F152" s="249" t="s">
        <v>1520</v>
      </c>
      <c r="G152" s="247"/>
      <c r="H152" s="250">
        <v>21.969999999999999</v>
      </c>
      <c r="I152" s="251"/>
      <c r="J152" s="247"/>
      <c r="K152" s="247"/>
      <c r="L152" s="252"/>
      <c r="M152" s="253"/>
      <c r="N152" s="254"/>
      <c r="O152" s="254"/>
      <c r="P152" s="254"/>
      <c r="Q152" s="254"/>
      <c r="R152" s="254"/>
      <c r="S152" s="254"/>
      <c r="T152" s="255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56" t="s">
        <v>231</v>
      </c>
      <c r="AU152" s="256" t="s">
        <v>86</v>
      </c>
      <c r="AV152" s="14" t="s">
        <v>86</v>
      </c>
      <c r="AW152" s="14" t="s">
        <v>37</v>
      </c>
      <c r="AX152" s="14" t="s">
        <v>76</v>
      </c>
      <c r="AY152" s="256" t="s">
        <v>219</v>
      </c>
    </row>
    <row r="153" s="14" customFormat="1">
      <c r="A153" s="14"/>
      <c r="B153" s="246"/>
      <c r="C153" s="247"/>
      <c r="D153" s="229" t="s">
        <v>231</v>
      </c>
      <c r="E153" s="248" t="s">
        <v>19</v>
      </c>
      <c r="F153" s="249" t="s">
        <v>1521</v>
      </c>
      <c r="G153" s="247"/>
      <c r="H153" s="250">
        <v>7.0999999999999996</v>
      </c>
      <c r="I153" s="251"/>
      <c r="J153" s="247"/>
      <c r="K153" s="247"/>
      <c r="L153" s="252"/>
      <c r="M153" s="253"/>
      <c r="N153" s="254"/>
      <c r="O153" s="254"/>
      <c r="P153" s="254"/>
      <c r="Q153" s="254"/>
      <c r="R153" s="254"/>
      <c r="S153" s="254"/>
      <c r="T153" s="255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56" t="s">
        <v>231</v>
      </c>
      <c r="AU153" s="256" t="s">
        <v>86</v>
      </c>
      <c r="AV153" s="14" t="s">
        <v>86</v>
      </c>
      <c r="AW153" s="14" t="s">
        <v>37</v>
      </c>
      <c r="AX153" s="14" t="s">
        <v>76</v>
      </c>
      <c r="AY153" s="256" t="s">
        <v>219</v>
      </c>
    </row>
    <row r="154" s="14" customFormat="1">
      <c r="A154" s="14"/>
      <c r="B154" s="246"/>
      <c r="C154" s="247"/>
      <c r="D154" s="229" t="s">
        <v>231</v>
      </c>
      <c r="E154" s="248" t="s">
        <v>19</v>
      </c>
      <c r="F154" s="249" t="s">
        <v>1522</v>
      </c>
      <c r="G154" s="247"/>
      <c r="H154" s="250">
        <v>16.879999999999999</v>
      </c>
      <c r="I154" s="251"/>
      <c r="J154" s="247"/>
      <c r="K154" s="247"/>
      <c r="L154" s="252"/>
      <c r="M154" s="253"/>
      <c r="N154" s="254"/>
      <c r="O154" s="254"/>
      <c r="P154" s="254"/>
      <c r="Q154" s="254"/>
      <c r="R154" s="254"/>
      <c r="S154" s="254"/>
      <c r="T154" s="255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56" t="s">
        <v>231</v>
      </c>
      <c r="AU154" s="256" t="s">
        <v>86</v>
      </c>
      <c r="AV154" s="14" t="s">
        <v>86</v>
      </c>
      <c r="AW154" s="14" t="s">
        <v>37</v>
      </c>
      <c r="AX154" s="14" t="s">
        <v>76</v>
      </c>
      <c r="AY154" s="256" t="s">
        <v>219</v>
      </c>
    </row>
    <row r="155" s="14" customFormat="1">
      <c r="A155" s="14"/>
      <c r="B155" s="246"/>
      <c r="C155" s="247"/>
      <c r="D155" s="229" t="s">
        <v>231</v>
      </c>
      <c r="E155" s="248" t="s">
        <v>19</v>
      </c>
      <c r="F155" s="249" t="s">
        <v>1523</v>
      </c>
      <c r="G155" s="247"/>
      <c r="H155" s="250">
        <v>5.1799999999999997</v>
      </c>
      <c r="I155" s="251"/>
      <c r="J155" s="247"/>
      <c r="K155" s="247"/>
      <c r="L155" s="252"/>
      <c r="M155" s="253"/>
      <c r="N155" s="254"/>
      <c r="O155" s="254"/>
      <c r="P155" s="254"/>
      <c r="Q155" s="254"/>
      <c r="R155" s="254"/>
      <c r="S155" s="254"/>
      <c r="T155" s="255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56" t="s">
        <v>231</v>
      </c>
      <c r="AU155" s="256" t="s">
        <v>86</v>
      </c>
      <c r="AV155" s="14" t="s">
        <v>86</v>
      </c>
      <c r="AW155" s="14" t="s">
        <v>37</v>
      </c>
      <c r="AX155" s="14" t="s">
        <v>76</v>
      </c>
      <c r="AY155" s="256" t="s">
        <v>219</v>
      </c>
    </row>
    <row r="156" s="15" customFormat="1">
      <c r="A156" s="15"/>
      <c r="B156" s="257"/>
      <c r="C156" s="258"/>
      <c r="D156" s="229" t="s">
        <v>231</v>
      </c>
      <c r="E156" s="259" t="s">
        <v>1061</v>
      </c>
      <c r="F156" s="260" t="s">
        <v>236</v>
      </c>
      <c r="G156" s="258"/>
      <c r="H156" s="261">
        <v>540.94000000000005</v>
      </c>
      <c r="I156" s="262"/>
      <c r="J156" s="258"/>
      <c r="K156" s="258"/>
      <c r="L156" s="263"/>
      <c r="M156" s="264"/>
      <c r="N156" s="265"/>
      <c r="O156" s="265"/>
      <c r="P156" s="265"/>
      <c r="Q156" s="265"/>
      <c r="R156" s="265"/>
      <c r="S156" s="265"/>
      <c r="T156" s="266"/>
      <c r="U156" s="15"/>
      <c r="V156" s="15"/>
      <c r="W156" s="15"/>
      <c r="X156" s="15"/>
      <c r="Y156" s="15"/>
      <c r="Z156" s="15"/>
      <c r="AA156" s="15"/>
      <c r="AB156" s="15"/>
      <c r="AC156" s="15"/>
      <c r="AD156" s="15"/>
      <c r="AE156" s="15"/>
      <c r="AT156" s="267" t="s">
        <v>231</v>
      </c>
      <c r="AU156" s="267" t="s">
        <v>86</v>
      </c>
      <c r="AV156" s="15" t="s">
        <v>225</v>
      </c>
      <c r="AW156" s="15" t="s">
        <v>37</v>
      </c>
      <c r="AX156" s="15" t="s">
        <v>84</v>
      </c>
      <c r="AY156" s="267" t="s">
        <v>219</v>
      </c>
    </row>
    <row r="157" s="2" customFormat="1" ht="21.75" customHeight="1">
      <c r="A157" s="40"/>
      <c r="B157" s="41"/>
      <c r="C157" s="216" t="s">
        <v>111</v>
      </c>
      <c r="D157" s="216" t="s">
        <v>221</v>
      </c>
      <c r="E157" s="217" t="s">
        <v>1524</v>
      </c>
      <c r="F157" s="218" t="s">
        <v>1525</v>
      </c>
      <c r="G157" s="219" t="s">
        <v>148</v>
      </c>
      <c r="H157" s="220">
        <v>12.960000000000001</v>
      </c>
      <c r="I157" s="221"/>
      <c r="J157" s="222">
        <f>ROUND(I157*H157,2)</f>
        <v>0</v>
      </c>
      <c r="K157" s="218" t="s">
        <v>19</v>
      </c>
      <c r="L157" s="46"/>
      <c r="M157" s="223" t="s">
        <v>19</v>
      </c>
      <c r="N157" s="224" t="s">
        <v>47</v>
      </c>
      <c r="O157" s="86"/>
      <c r="P157" s="225">
        <f>O157*H157</f>
        <v>0</v>
      </c>
      <c r="Q157" s="225">
        <v>0</v>
      </c>
      <c r="R157" s="225">
        <f>Q157*H157</f>
        <v>0</v>
      </c>
      <c r="S157" s="225">
        <v>0</v>
      </c>
      <c r="T157" s="226">
        <f>S157*H157</f>
        <v>0</v>
      </c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R157" s="227" t="s">
        <v>225</v>
      </c>
      <c r="AT157" s="227" t="s">
        <v>221</v>
      </c>
      <c r="AU157" s="227" t="s">
        <v>86</v>
      </c>
      <c r="AY157" s="19" t="s">
        <v>219</v>
      </c>
      <c r="BE157" s="228">
        <f>IF(N157="základní",J157,0)</f>
        <v>0</v>
      </c>
      <c r="BF157" s="228">
        <f>IF(N157="snížená",J157,0)</f>
        <v>0</v>
      </c>
      <c r="BG157" s="228">
        <f>IF(N157="zákl. přenesená",J157,0)</f>
        <v>0</v>
      </c>
      <c r="BH157" s="228">
        <f>IF(N157="sníž. přenesená",J157,0)</f>
        <v>0</v>
      </c>
      <c r="BI157" s="228">
        <f>IF(N157="nulová",J157,0)</f>
        <v>0</v>
      </c>
      <c r="BJ157" s="19" t="s">
        <v>84</v>
      </c>
      <c r="BK157" s="228">
        <f>ROUND(I157*H157,2)</f>
        <v>0</v>
      </c>
      <c r="BL157" s="19" t="s">
        <v>225</v>
      </c>
      <c r="BM157" s="227" t="s">
        <v>1526</v>
      </c>
    </row>
    <row r="158" s="2" customFormat="1">
      <c r="A158" s="40"/>
      <c r="B158" s="41"/>
      <c r="C158" s="42"/>
      <c r="D158" s="229" t="s">
        <v>227</v>
      </c>
      <c r="E158" s="42"/>
      <c r="F158" s="230" t="s">
        <v>1527</v>
      </c>
      <c r="G158" s="42"/>
      <c r="H158" s="42"/>
      <c r="I158" s="231"/>
      <c r="J158" s="42"/>
      <c r="K158" s="42"/>
      <c r="L158" s="46"/>
      <c r="M158" s="232"/>
      <c r="N158" s="233"/>
      <c r="O158" s="86"/>
      <c r="P158" s="86"/>
      <c r="Q158" s="86"/>
      <c r="R158" s="86"/>
      <c r="S158" s="86"/>
      <c r="T158" s="87"/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T158" s="19" t="s">
        <v>227</v>
      </c>
      <c r="AU158" s="19" t="s">
        <v>86</v>
      </c>
    </row>
    <row r="159" s="13" customFormat="1">
      <c r="A159" s="13"/>
      <c r="B159" s="236"/>
      <c r="C159" s="237"/>
      <c r="D159" s="229" t="s">
        <v>231</v>
      </c>
      <c r="E159" s="238" t="s">
        <v>19</v>
      </c>
      <c r="F159" s="239" t="s">
        <v>1103</v>
      </c>
      <c r="G159" s="237"/>
      <c r="H159" s="238" t="s">
        <v>19</v>
      </c>
      <c r="I159" s="240"/>
      <c r="J159" s="237"/>
      <c r="K159" s="237"/>
      <c r="L159" s="241"/>
      <c r="M159" s="242"/>
      <c r="N159" s="243"/>
      <c r="O159" s="243"/>
      <c r="P159" s="243"/>
      <c r="Q159" s="243"/>
      <c r="R159" s="243"/>
      <c r="S159" s="243"/>
      <c r="T159" s="244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5" t="s">
        <v>231</v>
      </c>
      <c r="AU159" s="245" t="s">
        <v>86</v>
      </c>
      <c r="AV159" s="13" t="s">
        <v>84</v>
      </c>
      <c r="AW159" s="13" t="s">
        <v>37</v>
      </c>
      <c r="AX159" s="13" t="s">
        <v>76</v>
      </c>
      <c r="AY159" s="245" t="s">
        <v>219</v>
      </c>
    </row>
    <row r="160" s="14" customFormat="1">
      <c r="A160" s="14"/>
      <c r="B160" s="246"/>
      <c r="C160" s="247"/>
      <c r="D160" s="229" t="s">
        <v>231</v>
      </c>
      <c r="E160" s="248" t="s">
        <v>19</v>
      </c>
      <c r="F160" s="249" t="s">
        <v>1528</v>
      </c>
      <c r="G160" s="247"/>
      <c r="H160" s="250">
        <v>0.38</v>
      </c>
      <c r="I160" s="251"/>
      <c r="J160" s="247"/>
      <c r="K160" s="247"/>
      <c r="L160" s="252"/>
      <c r="M160" s="253"/>
      <c r="N160" s="254"/>
      <c r="O160" s="254"/>
      <c r="P160" s="254"/>
      <c r="Q160" s="254"/>
      <c r="R160" s="254"/>
      <c r="S160" s="254"/>
      <c r="T160" s="255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56" t="s">
        <v>231</v>
      </c>
      <c r="AU160" s="256" t="s">
        <v>86</v>
      </c>
      <c r="AV160" s="14" t="s">
        <v>86</v>
      </c>
      <c r="AW160" s="14" t="s">
        <v>37</v>
      </c>
      <c r="AX160" s="14" t="s">
        <v>76</v>
      </c>
      <c r="AY160" s="256" t="s">
        <v>219</v>
      </c>
    </row>
    <row r="161" s="14" customFormat="1">
      <c r="A161" s="14"/>
      <c r="B161" s="246"/>
      <c r="C161" s="247"/>
      <c r="D161" s="229" t="s">
        <v>231</v>
      </c>
      <c r="E161" s="248" t="s">
        <v>19</v>
      </c>
      <c r="F161" s="249" t="s">
        <v>1529</v>
      </c>
      <c r="G161" s="247"/>
      <c r="H161" s="250">
        <v>0.68000000000000005</v>
      </c>
      <c r="I161" s="251"/>
      <c r="J161" s="247"/>
      <c r="K161" s="247"/>
      <c r="L161" s="252"/>
      <c r="M161" s="253"/>
      <c r="N161" s="254"/>
      <c r="O161" s="254"/>
      <c r="P161" s="254"/>
      <c r="Q161" s="254"/>
      <c r="R161" s="254"/>
      <c r="S161" s="254"/>
      <c r="T161" s="255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56" t="s">
        <v>231</v>
      </c>
      <c r="AU161" s="256" t="s">
        <v>86</v>
      </c>
      <c r="AV161" s="14" t="s">
        <v>86</v>
      </c>
      <c r="AW161" s="14" t="s">
        <v>37</v>
      </c>
      <c r="AX161" s="14" t="s">
        <v>76</v>
      </c>
      <c r="AY161" s="256" t="s">
        <v>219</v>
      </c>
    </row>
    <row r="162" s="14" customFormat="1">
      <c r="A162" s="14"/>
      <c r="B162" s="246"/>
      <c r="C162" s="247"/>
      <c r="D162" s="229" t="s">
        <v>231</v>
      </c>
      <c r="E162" s="248" t="s">
        <v>19</v>
      </c>
      <c r="F162" s="249" t="s">
        <v>1530</v>
      </c>
      <c r="G162" s="247"/>
      <c r="H162" s="250">
        <v>0.050000000000000003</v>
      </c>
      <c r="I162" s="251"/>
      <c r="J162" s="247"/>
      <c r="K162" s="247"/>
      <c r="L162" s="252"/>
      <c r="M162" s="253"/>
      <c r="N162" s="254"/>
      <c r="O162" s="254"/>
      <c r="P162" s="254"/>
      <c r="Q162" s="254"/>
      <c r="R162" s="254"/>
      <c r="S162" s="254"/>
      <c r="T162" s="255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56" t="s">
        <v>231</v>
      </c>
      <c r="AU162" s="256" t="s">
        <v>86</v>
      </c>
      <c r="AV162" s="14" t="s">
        <v>86</v>
      </c>
      <c r="AW162" s="14" t="s">
        <v>37</v>
      </c>
      <c r="AX162" s="14" t="s">
        <v>76</v>
      </c>
      <c r="AY162" s="256" t="s">
        <v>219</v>
      </c>
    </row>
    <row r="163" s="14" customFormat="1">
      <c r="A163" s="14"/>
      <c r="B163" s="246"/>
      <c r="C163" s="247"/>
      <c r="D163" s="229" t="s">
        <v>231</v>
      </c>
      <c r="E163" s="248" t="s">
        <v>19</v>
      </c>
      <c r="F163" s="249" t="s">
        <v>1531</v>
      </c>
      <c r="G163" s="247"/>
      <c r="H163" s="250">
        <v>0.17999999999999999</v>
      </c>
      <c r="I163" s="251"/>
      <c r="J163" s="247"/>
      <c r="K163" s="247"/>
      <c r="L163" s="252"/>
      <c r="M163" s="253"/>
      <c r="N163" s="254"/>
      <c r="O163" s="254"/>
      <c r="P163" s="254"/>
      <c r="Q163" s="254"/>
      <c r="R163" s="254"/>
      <c r="S163" s="254"/>
      <c r="T163" s="255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56" t="s">
        <v>231</v>
      </c>
      <c r="AU163" s="256" t="s">
        <v>86</v>
      </c>
      <c r="AV163" s="14" t="s">
        <v>86</v>
      </c>
      <c r="AW163" s="14" t="s">
        <v>37</v>
      </c>
      <c r="AX163" s="14" t="s">
        <v>76</v>
      </c>
      <c r="AY163" s="256" t="s">
        <v>219</v>
      </c>
    </row>
    <row r="164" s="14" customFormat="1">
      <c r="A164" s="14"/>
      <c r="B164" s="246"/>
      <c r="C164" s="247"/>
      <c r="D164" s="229" t="s">
        <v>231</v>
      </c>
      <c r="E164" s="248" t="s">
        <v>19</v>
      </c>
      <c r="F164" s="249" t="s">
        <v>1532</v>
      </c>
      <c r="G164" s="247"/>
      <c r="H164" s="250">
        <v>5.3099999999999996</v>
      </c>
      <c r="I164" s="251"/>
      <c r="J164" s="247"/>
      <c r="K164" s="247"/>
      <c r="L164" s="252"/>
      <c r="M164" s="253"/>
      <c r="N164" s="254"/>
      <c r="O164" s="254"/>
      <c r="P164" s="254"/>
      <c r="Q164" s="254"/>
      <c r="R164" s="254"/>
      <c r="S164" s="254"/>
      <c r="T164" s="255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56" t="s">
        <v>231</v>
      </c>
      <c r="AU164" s="256" t="s">
        <v>86</v>
      </c>
      <c r="AV164" s="14" t="s">
        <v>86</v>
      </c>
      <c r="AW164" s="14" t="s">
        <v>37</v>
      </c>
      <c r="AX164" s="14" t="s">
        <v>76</v>
      </c>
      <c r="AY164" s="256" t="s">
        <v>219</v>
      </c>
    </row>
    <row r="165" s="14" customFormat="1">
      <c r="A165" s="14"/>
      <c r="B165" s="246"/>
      <c r="C165" s="247"/>
      <c r="D165" s="229" t="s">
        <v>231</v>
      </c>
      <c r="E165" s="248" t="s">
        <v>19</v>
      </c>
      <c r="F165" s="249" t="s">
        <v>1533</v>
      </c>
      <c r="G165" s="247"/>
      <c r="H165" s="250">
        <v>0.54000000000000004</v>
      </c>
      <c r="I165" s="251"/>
      <c r="J165" s="247"/>
      <c r="K165" s="247"/>
      <c r="L165" s="252"/>
      <c r="M165" s="253"/>
      <c r="N165" s="254"/>
      <c r="O165" s="254"/>
      <c r="P165" s="254"/>
      <c r="Q165" s="254"/>
      <c r="R165" s="254"/>
      <c r="S165" s="254"/>
      <c r="T165" s="255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56" t="s">
        <v>231</v>
      </c>
      <c r="AU165" s="256" t="s">
        <v>86</v>
      </c>
      <c r="AV165" s="14" t="s">
        <v>86</v>
      </c>
      <c r="AW165" s="14" t="s">
        <v>37</v>
      </c>
      <c r="AX165" s="14" t="s">
        <v>76</v>
      </c>
      <c r="AY165" s="256" t="s">
        <v>219</v>
      </c>
    </row>
    <row r="166" s="14" customFormat="1">
      <c r="A166" s="14"/>
      <c r="B166" s="246"/>
      <c r="C166" s="247"/>
      <c r="D166" s="229" t="s">
        <v>231</v>
      </c>
      <c r="E166" s="248" t="s">
        <v>19</v>
      </c>
      <c r="F166" s="249" t="s">
        <v>1534</v>
      </c>
      <c r="G166" s="247"/>
      <c r="H166" s="250">
        <v>0.12</v>
      </c>
      <c r="I166" s="251"/>
      <c r="J166" s="247"/>
      <c r="K166" s="247"/>
      <c r="L166" s="252"/>
      <c r="M166" s="253"/>
      <c r="N166" s="254"/>
      <c r="O166" s="254"/>
      <c r="P166" s="254"/>
      <c r="Q166" s="254"/>
      <c r="R166" s="254"/>
      <c r="S166" s="254"/>
      <c r="T166" s="255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56" t="s">
        <v>231</v>
      </c>
      <c r="AU166" s="256" t="s">
        <v>86</v>
      </c>
      <c r="AV166" s="14" t="s">
        <v>86</v>
      </c>
      <c r="AW166" s="14" t="s">
        <v>37</v>
      </c>
      <c r="AX166" s="14" t="s">
        <v>76</v>
      </c>
      <c r="AY166" s="256" t="s">
        <v>219</v>
      </c>
    </row>
    <row r="167" s="14" customFormat="1">
      <c r="A167" s="14"/>
      <c r="B167" s="246"/>
      <c r="C167" s="247"/>
      <c r="D167" s="229" t="s">
        <v>231</v>
      </c>
      <c r="E167" s="248" t="s">
        <v>19</v>
      </c>
      <c r="F167" s="249" t="s">
        <v>1533</v>
      </c>
      <c r="G167" s="247"/>
      <c r="H167" s="250">
        <v>0.54000000000000004</v>
      </c>
      <c r="I167" s="251"/>
      <c r="J167" s="247"/>
      <c r="K167" s="247"/>
      <c r="L167" s="252"/>
      <c r="M167" s="253"/>
      <c r="N167" s="254"/>
      <c r="O167" s="254"/>
      <c r="P167" s="254"/>
      <c r="Q167" s="254"/>
      <c r="R167" s="254"/>
      <c r="S167" s="254"/>
      <c r="T167" s="255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56" t="s">
        <v>231</v>
      </c>
      <c r="AU167" s="256" t="s">
        <v>86</v>
      </c>
      <c r="AV167" s="14" t="s">
        <v>86</v>
      </c>
      <c r="AW167" s="14" t="s">
        <v>37</v>
      </c>
      <c r="AX167" s="14" t="s">
        <v>76</v>
      </c>
      <c r="AY167" s="256" t="s">
        <v>219</v>
      </c>
    </row>
    <row r="168" s="14" customFormat="1">
      <c r="A168" s="14"/>
      <c r="B168" s="246"/>
      <c r="C168" s="247"/>
      <c r="D168" s="229" t="s">
        <v>231</v>
      </c>
      <c r="E168" s="248" t="s">
        <v>19</v>
      </c>
      <c r="F168" s="249" t="s">
        <v>1533</v>
      </c>
      <c r="G168" s="247"/>
      <c r="H168" s="250">
        <v>0.54000000000000004</v>
      </c>
      <c r="I168" s="251"/>
      <c r="J168" s="247"/>
      <c r="K168" s="247"/>
      <c r="L168" s="252"/>
      <c r="M168" s="253"/>
      <c r="N168" s="254"/>
      <c r="O168" s="254"/>
      <c r="P168" s="254"/>
      <c r="Q168" s="254"/>
      <c r="R168" s="254"/>
      <c r="S168" s="254"/>
      <c r="T168" s="255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56" t="s">
        <v>231</v>
      </c>
      <c r="AU168" s="256" t="s">
        <v>86</v>
      </c>
      <c r="AV168" s="14" t="s">
        <v>86</v>
      </c>
      <c r="AW168" s="14" t="s">
        <v>37</v>
      </c>
      <c r="AX168" s="14" t="s">
        <v>76</v>
      </c>
      <c r="AY168" s="256" t="s">
        <v>219</v>
      </c>
    </row>
    <row r="169" s="14" customFormat="1">
      <c r="A169" s="14"/>
      <c r="B169" s="246"/>
      <c r="C169" s="247"/>
      <c r="D169" s="229" t="s">
        <v>231</v>
      </c>
      <c r="E169" s="248" t="s">
        <v>19</v>
      </c>
      <c r="F169" s="249" t="s">
        <v>1535</v>
      </c>
      <c r="G169" s="247"/>
      <c r="H169" s="250">
        <v>1.8400000000000001</v>
      </c>
      <c r="I169" s="251"/>
      <c r="J169" s="247"/>
      <c r="K169" s="247"/>
      <c r="L169" s="252"/>
      <c r="M169" s="253"/>
      <c r="N169" s="254"/>
      <c r="O169" s="254"/>
      <c r="P169" s="254"/>
      <c r="Q169" s="254"/>
      <c r="R169" s="254"/>
      <c r="S169" s="254"/>
      <c r="T169" s="255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56" t="s">
        <v>231</v>
      </c>
      <c r="AU169" s="256" t="s">
        <v>86</v>
      </c>
      <c r="AV169" s="14" t="s">
        <v>86</v>
      </c>
      <c r="AW169" s="14" t="s">
        <v>37</v>
      </c>
      <c r="AX169" s="14" t="s">
        <v>76</v>
      </c>
      <c r="AY169" s="256" t="s">
        <v>219</v>
      </c>
    </row>
    <row r="170" s="14" customFormat="1">
      <c r="A170" s="14"/>
      <c r="B170" s="246"/>
      <c r="C170" s="247"/>
      <c r="D170" s="229" t="s">
        <v>231</v>
      </c>
      <c r="E170" s="248" t="s">
        <v>19</v>
      </c>
      <c r="F170" s="249" t="s">
        <v>1536</v>
      </c>
      <c r="G170" s="247"/>
      <c r="H170" s="250">
        <v>0.029999999999999999</v>
      </c>
      <c r="I170" s="251"/>
      <c r="J170" s="247"/>
      <c r="K170" s="247"/>
      <c r="L170" s="252"/>
      <c r="M170" s="253"/>
      <c r="N170" s="254"/>
      <c r="O170" s="254"/>
      <c r="P170" s="254"/>
      <c r="Q170" s="254"/>
      <c r="R170" s="254"/>
      <c r="S170" s="254"/>
      <c r="T170" s="255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56" t="s">
        <v>231</v>
      </c>
      <c r="AU170" s="256" t="s">
        <v>86</v>
      </c>
      <c r="AV170" s="14" t="s">
        <v>86</v>
      </c>
      <c r="AW170" s="14" t="s">
        <v>37</v>
      </c>
      <c r="AX170" s="14" t="s">
        <v>76</v>
      </c>
      <c r="AY170" s="256" t="s">
        <v>219</v>
      </c>
    </row>
    <row r="171" s="14" customFormat="1">
      <c r="A171" s="14"/>
      <c r="B171" s="246"/>
      <c r="C171" s="247"/>
      <c r="D171" s="229" t="s">
        <v>231</v>
      </c>
      <c r="E171" s="248" t="s">
        <v>19</v>
      </c>
      <c r="F171" s="249" t="s">
        <v>1537</v>
      </c>
      <c r="G171" s="247"/>
      <c r="H171" s="250">
        <v>0.28000000000000003</v>
      </c>
      <c r="I171" s="251"/>
      <c r="J171" s="247"/>
      <c r="K171" s="247"/>
      <c r="L171" s="252"/>
      <c r="M171" s="253"/>
      <c r="N171" s="254"/>
      <c r="O171" s="254"/>
      <c r="P171" s="254"/>
      <c r="Q171" s="254"/>
      <c r="R171" s="254"/>
      <c r="S171" s="254"/>
      <c r="T171" s="255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56" t="s">
        <v>231</v>
      </c>
      <c r="AU171" s="256" t="s">
        <v>86</v>
      </c>
      <c r="AV171" s="14" t="s">
        <v>86</v>
      </c>
      <c r="AW171" s="14" t="s">
        <v>37</v>
      </c>
      <c r="AX171" s="14" t="s">
        <v>76</v>
      </c>
      <c r="AY171" s="256" t="s">
        <v>219</v>
      </c>
    </row>
    <row r="172" s="14" customFormat="1">
      <c r="A172" s="14"/>
      <c r="B172" s="246"/>
      <c r="C172" s="247"/>
      <c r="D172" s="229" t="s">
        <v>231</v>
      </c>
      <c r="E172" s="248" t="s">
        <v>19</v>
      </c>
      <c r="F172" s="249" t="s">
        <v>1538</v>
      </c>
      <c r="G172" s="247"/>
      <c r="H172" s="250">
        <v>0.14999999999999999</v>
      </c>
      <c r="I172" s="251"/>
      <c r="J172" s="247"/>
      <c r="K172" s="247"/>
      <c r="L172" s="252"/>
      <c r="M172" s="253"/>
      <c r="N172" s="254"/>
      <c r="O172" s="254"/>
      <c r="P172" s="254"/>
      <c r="Q172" s="254"/>
      <c r="R172" s="254"/>
      <c r="S172" s="254"/>
      <c r="T172" s="255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56" t="s">
        <v>231</v>
      </c>
      <c r="AU172" s="256" t="s">
        <v>86</v>
      </c>
      <c r="AV172" s="14" t="s">
        <v>86</v>
      </c>
      <c r="AW172" s="14" t="s">
        <v>37</v>
      </c>
      <c r="AX172" s="14" t="s">
        <v>76</v>
      </c>
      <c r="AY172" s="256" t="s">
        <v>219</v>
      </c>
    </row>
    <row r="173" s="14" customFormat="1">
      <c r="A173" s="14"/>
      <c r="B173" s="246"/>
      <c r="C173" s="247"/>
      <c r="D173" s="229" t="s">
        <v>231</v>
      </c>
      <c r="E173" s="248" t="s">
        <v>19</v>
      </c>
      <c r="F173" s="249" t="s">
        <v>1534</v>
      </c>
      <c r="G173" s="247"/>
      <c r="H173" s="250">
        <v>0.12</v>
      </c>
      <c r="I173" s="251"/>
      <c r="J173" s="247"/>
      <c r="K173" s="247"/>
      <c r="L173" s="252"/>
      <c r="M173" s="253"/>
      <c r="N173" s="254"/>
      <c r="O173" s="254"/>
      <c r="P173" s="254"/>
      <c r="Q173" s="254"/>
      <c r="R173" s="254"/>
      <c r="S173" s="254"/>
      <c r="T173" s="255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56" t="s">
        <v>231</v>
      </c>
      <c r="AU173" s="256" t="s">
        <v>86</v>
      </c>
      <c r="AV173" s="14" t="s">
        <v>86</v>
      </c>
      <c r="AW173" s="14" t="s">
        <v>37</v>
      </c>
      <c r="AX173" s="14" t="s">
        <v>76</v>
      </c>
      <c r="AY173" s="256" t="s">
        <v>219</v>
      </c>
    </row>
    <row r="174" s="14" customFormat="1">
      <c r="A174" s="14"/>
      <c r="B174" s="246"/>
      <c r="C174" s="247"/>
      <c r="D174" s="229" t="s">
        <v>231</v>
      </c>
      <c r="E174" s="248" t="s">
        <v>19</v>
      </c>
      <c r="F174" s="249" t="s">
        <v>1539</v>
      </c>
      <c r="G174" s="247"/>
      <c r="H174" s="250">
        <v>0.34000000000000002</v>
      </c>
      <c r="I174" s="251"/>
      <c r="J174" s="247"/>
      <c r="K174" s="247"/>
      <c r="L174" s="252"/>
      <c r="M174" s="253"/>
      <c r="N174" s="254"/>
      <c r="O174" s="254"/>
      <c r="P174" s="254"/>
      <c r="Q174" s="254"/>
      <c r="R174" s="254"/>
      <c r="S174" s="254"/>
      <c r="T174" s="255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56" t="s">
        <v>231</v>
      </c>
      <c r="AU174" s="256" t="s">
        <v>86</v>
      </c>
      <c r="AV174" s="14" t="s">
        <v>86</v>
      </c>
      <c r="AW174" s="14" t="s">
        <v>37</v>
      </c>
      <c r="AX174" s="14" t="s">
        <v>76</v>
      </c>
      <c r="AY174" s="256" t="s">
        <v>219</v>
      </c>
    </row>
    <row r="175" s="14" customFormat="1">
      <c r="A175" s="14"/>
      <c r="B175" s="246"/>
      <c r="C175" s="247"/>
      <c r="D175" s="229" t="s">
        <v>231</v>
      </c>
      <c r="E175" s="248" t="s">
        <v>19</v>
      </c>
      <c r="F175" s="249" t="s">
        <v>1540</v>
      </c>
      <c r="G175" s="247"/>
      <c r="H175" s="250">
        <v>1.0900000000000001</v>
      </c>
      <c r="I175" s="251"/>
      <c r="J175" s="247"/>
      <c r="K175" s="247"/>
      <c r="L175" s="252"/>
      <c r="M175" s="253"/>
      <c r="N175" s="254"/>
      <c r="O175" s="254"/>
      <c r="P175" s="254"/>
      <c r="Q175" s="254"/>
      <c r="R175" s="254"/>
      <c r="S175" s="254"/>
      <c r="T175" s="255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56" t="s">
        <v>231</v>
      </c>
      <c r="AU175" s="256" t="s">
        <v>86</v>
      </c>
      <c r="AV175" s="14" t="s">
        <v>86</v>
      </c>
      <c r="AW175" s="14" t="s">
        <v>37</v>
      </c>
      <c r="AX175" s="14" t="s">
        <v>76</v>
      </c>
      <c r="AY175" s="256" t="s">
        <v>219</v>
      </c>
    </row>
    <row r="176" s="14" customFormat="1">
      <c r="A176" s="14"/>
      <c r="B176" s="246"/>
      <c r="C176" s="247"/>
      <c r="D176" s="229" t="s">
        <v>231</v>
      </c>
      <c r="E176" s="248" t="s">
        <v>19</v>
      </c>
      <c r="F176" s="249" t="s">
        <v>1537</v>
      </c>
      <c r="G176" s="247"/>
      <c r="H176" s="250">
        <v>0.28000000000000003</v>
      </c>
      <c r="I176" s="251"/>
      <c r="J176" s="247"/>
      <c r="K176" s="247"/>
      <c r="L176" s="252"/>
      <c r="M176" s="253"/>
      <c r="N176" s="254"/>
      <c r="O176" s="254"/>
      <c r="P176" s="254"/>
      <c r="Q176" s="254"/>
      <c r="R176" s="254"/>
      <c r="S176" s="254"/>
      <c r="T176" s="255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56" t="s">
        <v>231</v>
      </c>
      <c r="AU176" s="256" t="s">
        <v>86</v>
      </c>
      <c r="AV176" s="14" t="s">
        <v>86</v>
      </c>
      <c r="AW176" s="14" t="s">
        <v>37</v>
      </c>
      <c r="AX176" s="14" t="s">
        <v>76</v>
      </c>
      <c r="AY176" s="256" t="s">
        <v>219</v>
      </c>
    </row>
    <row r="177" s="14" customFormat="1">
      <c r="A177" s="14"/>
      <c r="B177" s="246"/>
      <c r="C177" s="247"/>
      <c r="D177" s="229" t="s">
        <v>231</v>
      </c>
      <c r="E177" s="248" t="s">
        <v>19</v>
      </c>
      <c r="F177" s="249" t="s">
        <v>1541</v>
      </c>
      <c r="G177" s="247"/>
      <c r="H177" s="250">
        <v>0.48999999999999999</v>
      </c>
      <c r="I177" s="251"/>
      <c r="J177" s="247"/>
      <c r="K177" s="247"/>
      <c r="L177" s="252"/>
      <c r="M177" s="253"/>
      <c r="N177" s="254"/>
      <c r="O177" s="254"/>
      <c r="P177" s="254"/>
      <c r="Q177" s="254"/>
      <c r="R177" s="254"/>
      <c r="S177" s="254"/>
      <c r="T177" s="255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56" t="s">
        <v>231</v>
      </c>
      <c r="AU177" s="256" t="s">
        <v>86</v>
      </c>
      <c r="AV177" s="14" t="s">
        <v>86</v>
      </c>
      <c r="AW177" s="14" t="s">
        <v>37</v>
      </c>
      <c r="AX177" s="14" t="s">
        <v>76</v>
      </c>
      <c r="AY177" s="256" t="s">
        <v>219</v>
      </c>
    </row>
    <row r="178" s="15" customFormat="1">
      <c r="A178" s="15"/>
      <c r="B178" s="257"/>
      <c r="C178" s="258"/>
      <c r="D178" s="229" t="s">
        <v>231</v>
      </c>
      <c r="E178" s="259" t="s">
        <v>19</v>
      </c>
      <c r="F178" s="260" t="s">
        <v>236</v>
      </c>
      <c r="G178" s="258"/>
      <c r="H178" s="261">
        <v>12.960000000000001</v>
      </c>
      <c r="I178" s="262"/>
      <c r="J178" s="258"/>
      <c r="K178" s="258"/>
      <c r="L178" s="263"/>
      <c r="M178" s="264"/>
      <c r="N178" s="265"/>
      <c r="O178" s="265"/>
      <c r="P178" s="265"/>
      <c r="Q178" s="265"/>
      <c r="R178" s="265"/>
      <c r="S178" s="265"/>
      <c r="T178" s="266"/>
      <c r="U178" s="15"/>
      <c r="V178" s="15"/>
      <c r="W178" s="15"/>
      <c r="X178" s="15"/>
      <c r="Y178" s="15"/>
      <c r="Z178" s="15"/>
      <c r="AA178" s="15"/>
      <c r="AB178" s="15"/>
      <c r="AC178" s="15"/>
      <c r="AD178" s="15"/>
      <c r="AE178" s="15"/>
      <c r="AT178" s="267" t="s">
        <v>231</v>
      </c>
      <c r="AU178" s="267" t="s">
        <v>86</v>
      </c>
      <c r="AV178" s="15" t="s">
        <v>225</v>
      </c>
      <c r="AW178" s="15" t="s">
        <v>37</v>
      </c>
      <c r="AX178" s="15" t="s">
        <v>84</v>
      </c>
      <c r="AY178" s="267" t="s">
        <v>219</v>
      </c>
    </row>
    <row r="179" s="2" customFormat="1" ht="16.5" customHeight="1">
      <c r="A179" s="40"/>
      <c r="B179" s="41"/>
      <c r="C179" s="216" t="s">
        <v>225</v>
      </c>
      <c r="D179" s="216" t="s">
        <v>221</v>
      </c>
      <c r="E179" s="217" t="s">
        <v>1131</v>
      </c>
      <c r="F179" s="218" t="s">
        <v>1132</v>
      </c>
      <c r="G179" s="219" t="s">
        <v>152</v>
      </c>
      <c r="H179" s="220">
        <v>1152.7639999999999</v>
      </c>
      <c r="I179" s="221"/>
      <c r="J179" s="222">
        <f>ROUND(I179*H179,2)</f>
        <v>0</v>
      </c>
      <c r="K179" s="218" t="s">
        <v>224</v>
      </c>
      <c r="L179" s="46"/>
      <c r="M179" s="223" t="s">
        <v>19</v>
      </c>
      <c r="N179" s="224" t="s">
        <v>47</v>
      </c>
      <c r="O179" s="86"/>
      <c r="P179" s="225">
        <f>O179*H179</f>
        <v>0</v>
      </c>
      <c r="Q179" s="225">
        <v>0.00726</v>
      </c>
      <c r="R179" s="225">
        <f>Q179*H179</f>
        <v>8.3690666399999998</v>
      </c>
      <c r="S179" s="225">
        <v>0</v>
      </c>
      <c r="T179" s="226">
        <f>S179*H179</f>
        <v>0</v>
      </c>
      <c r="U179" s="40"/>
      <c r="V179" s="40"/>
      <c r="W179" s="40"/>
      <c r="X179" s="40"/>
      <c r="Y179" s="40"/>
      <c r="Z179" s="40"/>
      <c r="AA179" s="40"/>
      <c r="AB179" s="40"/>
      <c r="AC179" s="40"/>
      <c r="AD179" s="40"/>
      <c r="AE179" s="40"/>
      <c r="AR179" s="227" t="s">
        <v>225</v>
      </c>
      <c r="AT179" s="227" t="s">
        <v>221</v>
      </c>
      <c r="AU179" s="227" t="s">
        <v>86</v>
      </c>
      <c r="AY179" s="19" t="s">
        <v>219</v>
      </c>
      <c r="BE179" s="228">
        <f>IF(N179="základní",J179,0)</f>
        <v>0</v>
      </c>
      <c r="BF179" s="228">
        <f>IF(N179="snížená",J179,0)</f>
        <v>0</v>
      </c>
      <c r="BG179" s="228">
        <f>IF(N179="zákl. přenesená",J179,0)</f>
        <v>0</v>
      </c>
      <c r="BH179" s="228">
        <f>IF(N179="sníž. přenesená",J179,0)</f>
        <v>0</v>
      </c>
      <c r="BI179" s="228">
        <f>IF(N179="nulová",J179,0)</f>
        <v>0</v>
      </c>
      <c r="BJ179" s="19" t="s">
        <v>84</v>
      </c>
      <c r="BK179" s="228">
        <f>ROUND(I179*H179,2)</f>
        <v>0</v>
      </c>
      <c r="BL179" s="19" t="s">
        <v>225</v>
      </c>
      <c r="BM179" s="227" t="s">
        <v>1542</v>
      </c>
    </row>
    <row r="180" s="2" customFormat="1">
      <c r="A180" s="40"/>
      <c r="B180" s="41"/>
      <c r="C180" s="42"/>
      <c r="D180" s="229" t="s">
        <v>227</v>
      </c>
      <c r="E180" s="42"/>
      <c r="F180" s="230" t="s">
        <v>1134</v>
      </c>
      <c r="G180" s="42"/>
      <c r="H180" s="42"/>
      <c r="I180" s="231"/>
      <c r="J180" s="42"/>
      <c r="K180" s="42"/>
      <c r="L180" s="46"/>
      <c r="M180" s="232"/>
      <c r="N180" s="233"/>
      <c r="O180" s="86"/>
      <c r="P180" s="86"/>
      <c r="Q180" s="86"/>
      <c r="R180" s="86"/>
      <c r="S180" s="86"/>
      <c r="T180" s="87"/>
      <c r="U180" s="40"/>
      <c r="V180" s="40"/>
      <c r="W180" s="40"/>
      <c r="X180" s="40"/>
      <c r="Y180" s="40"/>
      <c r="Z180" s="40"/>
      <c r="AA180" s="40"/>
      <c r="AB180" s="40"/>
      <c r="AC180" s="40"/>
      <c r="AD180" s="40"/>
      <c r="AE180" s="40"/>
      <c r="AT180" s="19" t="s">
        <v>227</v>
      </c>
      <c r="AU180" s="19" t="s">
        <v>86</v>
      </c>
    </row>
    <row r="181" s="2" customFormat="1">
      <c r="A181" s="40"/>
      <c r="B181" s="41"/>
      <c r="C181" s="42"/>
      <c r="D181" s="234" t="s">
        <v>229</v>
      </c>
      <c r="E181" s="42"/>
      <c r="F181" s="235" t="s">
        <v>1135</v>
      </c>
      <c r="G181" s="42"/>
      <c r="H181" s="42"/>
      <c r="I181" s="231"/>
      <c r="J181" s="42"/>
      <c r="K181" s="42"/>
      <c r="L181" s="46"/>
      <c r="M181" s="232"/>
      <c r="N181" s="233"/>
      <c r="O181" s="86"/>
      <c r="P181" s="86"/>
      <c r="Q181" s="86"/>
      <c r="R181" s="86"/>
      <c r="S181" s="86"/>
      <c r="T181" s="87"/>
      <c r="U181" s="40"/>
      <c r="V181" s="40"/>
      <c r="W181" s="40"/>
      <c r="X181" s="40"/>
      <c r="Y181" s="40"/>
      <c r="Z181" s="40"/>
      <c r="AA181" s="40"/>
      <c r="AB181" s="40"/>
      <c r="AC181" s="40"/>
      <c r="AD181" s="40"/>
      <c r="AE181" s="40"/>
      <c r="AT181" s="19" t="s">
        <v>229</v>
      </c>
      <c r="AU181" s="19" t="s">
        <v>86</v>
      </c>
    </row>
    <row r="182" s="2" customFormat="1">
      <c r="A182" s="40"/>
      <c r="B182" s="41"/>
      <c r="C182" s="42"/>
      <c r="D182" s="229" t="s">
        <v>275</v>
      </c>
      <c r="E182" s="42"/>
      <c r="F182" s="268" t="s">
        <v>1136</v>
      </c>
      <c r="G182" s="42"/>
      <c r="H182" s="42"/>
      <c r="I182" s="231"/>
      <c r="J182" s="42"/>
      <c r="K182" s="42"/>
      <c r="L182" s="46"/>
      <c r="M182" s="232"/>
      <c r="N182" s="233"/>
      <c r="O182" s="86"/>
      <c r="P182" s="86"/>
      <c r="Q182" s="86"/>
      <c r="R182" s="86"/>
      <c r="S182" s="86"/>
      <c r="T182" s="87"/>
      <c r="U182" s="40"/>
      <c r="V182" s="40"/>
      <c r="W182" s="40"/>
      <c r="X182" s="40"/>
      <c r="Y182" s="40"/>
      <c r="Z182" s="40"/>
      <c r="AA182" s="40"/>
      <c r="AB182" s="40"/>
      <c r="AC182" s="40"/>
      <c r="AD182" s="40"/>
      <c r="AE182" s="40"/>
      <c r="AT182" s="19" t="s">
        <v>275</v>
      </c>
      <c r="AU182" s="19" t="s">
        <v>86</v>
      </c>
    </row>
    <row r="183" s="13" customFormat="1">
      <c r="A183" s="13"/>
      <c r="B183" s="236"/>
      <c r="C183" s="237"/>
      <c r="D183" s="229" t="s">
        <v>231</v>
      </c>
      <c r="E183" s="238" t="s">
        <v>19</v>
      </c>
      <c r="F183" s="239" t="s">
        <v>1103</v>
      </c>
      <c r="G183" s="237"/>
      <c r="H183" s="238" t="s">
        <v>19</v>
      </c>
      <c r="I183" s="240"/>
      <c r="J183" s="237"/>
      <c r="K183" s="237"/>
      <c r="L183" s="241"/>
      <c r="M183" s="242"/>
      <c r="N183" s="243"/>
      <c r="O183" s="243"/>
      <c r="P183" s="243"/>
      <c r="Q183" s="243"/>
      <c r="R183" s="243"/>
      <c r="S183" s="243"/>
      <c r="T183" s="244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5" t="s">
        <v>231</v>
      </c>
      <c r="AU183" s="245" t="s">
        <v>86</v>
      </c>
      <c r="AV183" s="13" t="s">
        <v>84</v>
      </c>
      <c r="AW183" s="13" t="s">
        <v>37</v>
      </c>
      <c r="AX183" s="13" t="s">
        <v>76</v>
      </c>
      <c r="AY183" s="245" t="s">
        <v>219</v>
      </c>
    </row>
    <row r="184" s="13" customFormat="1">
      <c r="A184" s="13"/>
      <c r="B184" s="236"/>
      <c r="C184" s="237"/>
      <c r="D184" s="229" t="s">
        <v>231</v>
      </c>
      <c r="E184" s="238" t="s">
        <v>19</v>
      </c>
      <c r="F184" s="239" t="s">
        <v>1543</v>
      </c>
      <c r="G184" s="237"/>
      <c r="H184" s="238" t="s">
        <v>19</v>
      </c>
      <c r="I184" s="240"/>
      <c r="J184" s="237"/>
      <c r="K184" s="237"/>
      <c r="L184" s="241"/>
      <c r="M184" s="242"/>
      <c r="N184" s="243"/>
      <c r="O184" s="243"/>
      <c r="P184" s="243"/>
      <c r="Q184" s="243"/>
      <c r="R184" s="243"/>
      <c r="S184" s="243"/>
      <c r="T184" s="244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45" t="s">
        <v>231</v>
      </c>
      <c r="AU184" s="245" t="s">
        <v>86</v>
      </c>
      <c r="AV184" s="13" t="s">
        <v>84</v>
      </c>
      <c r="AW184" s="13" t="s">
        <v>37</v>
      </c>
      <c r="AX184" s="13" t="s">
        <v>76</v>
      </c>
      <c r="AY184" s="245" t="s">
        <v>219</v>
      </c>
    </row>
    <row r="185" s="14" customFormat="1">
      <c r="A185" s="14"/>
      <c r="B185" s="246"/>
      <c r="C185" s="247"/>
      <c r="D185" s="229" t="s">
        <v>231</v>
      </c>
      <c r="E185" s="248" t="s">
        <v>19</v>
      </c>
      <c r="F185" s="249" t="s">
        <v>1544</v>
      </c>
      <c r="G185" s="247"/>
      <c r="H185" s="250">
        <v>68.650000000000006</v>
      </c>
      <c r="I185" s="251"/>
      <c r="J185" s="247"/>
      <c r="K185" s="247"/>
      <c r="L185" s="252"/>
      <c r="M185" s="253"/>
      <c r="N185" s="254"/>
      <c r="O185" s="254"/>
      <c r="P185" s="254"/>
      <c r="Q185" s="254"/>
      <c r="R185" s="254"/>
      <c r="S185" s="254"/>
      <c r="T185" s="255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56" t="s">
        <v>231</v>
      </c>
      <c r="AU185" s="256" t="s">
        <v>86</v>
      </c>
      <c r="AV185" s="14" t="s">
        <v>86</v>
      </c>
      <c r="AW185" s="14" t="s">
        <v>37</v>
      </c>
      <c r="AX185" s="14" t="s">
        <v>76</v>
      </c>
      <c r="AY185" s="256" t="s">
        <v>219</v>
      </c>
    </row>
    <row r="186" s="14" customFormat="1">
      <c r="A186" s="14"/>
      <c r="B186" s="246"/>
      <c r="C186" s="247"/>
      <c r="D186" s="229" t="s">
        <v>231</v>
      </c>
      <c r="E186" s="248" t="s">
        <v>19</v>
      </c>
      <c r="F186" s="249" t="s">
        <v>1545</v>
      </c>
      <c r="G186" s="247"/>
      <c r="H186" s="250">
        <v>8.8239999999999998</v>
      </c>
      <c r="I186" s="251"/>
      <c r="J186" s="247"/>
      <c r="K186" s="247"/>
      <c r="L186" s="252"/>
      <c r="M186" s="253"/>
      <c r="N186" s="254"/>
      <c r="O186" s="254"/>
      <c r="P186" s="254"/>
      <c r="Q186" s="254"/>
      <c r="R186" s="254"/>
      <c r="S186" s="254"/>
      <c r="T186" s="255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56" t="s">
        <v>231</v>
      </c>
      <c r="AU186" s="256" t="s">
        <v>86</v>
      </c>
      <c r="AV186" s="14" t="s">
        <v>86</v>
      </c>
      <c r="AW186" s="14" t="s">
        <v>37</v>
      </c>
      <c r="AX186" s="14" t="s">
        <v>76</v>
      </c>
      <c r="AY186" s="256" t="s">
        <v>219</v>
      </c>
    </row>
    <row r="187" s="14" customFormat="1">
      <c r="A187" s="14"/>
      <c r="B187" s="246"/>
      <c r="C187" s="247"/>
      <c r="D187" s="229" t="s">
        <v>231</v>
      </c>
      <c r="E187" s="248" t="s">
        <v>19</v>
      </c>
      <c r="F187" s="249" t="s">
        <v>1546</v>
      </c>
      <c r="G187" s="247"/>
      <c r="H187" s="250">
        <v>128.845</v>
      </c>
      <c r="I187" s="251"/>
      <c r="J187" s="247"/>
      <c r="K187" s="247"/>
      <c r="L187" s="252"/>
      <c r="M187" s="253"/>
      <c r="N187" s="254"/>
      <c r="O187" s="254"/>
      <c r="P187" s="254"/>
      <c r="Q187" s="254"/>
      <c r="R187" s="254"/>
      <c r="S187" s="254"/>
      <c r="T187" s="255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56" t="s">
        <v>231</v>
      </c>
      <c r="AU187" s="256" t="s">
        <v>86</v>
      </c>
      <c r="AV187" s="14" t="s">
        <v>86</v>
      </c>
      <c r="AW187" s="14" t="s">
        <v>37</v>
      </c>
      <c r="AX187" s="14" t="s">
        <v>76</v>
      </c>
      <c r="AY187" s="256" t="s">
        <v>219</v>
      </c>
    </row>
    <row r="188" s="13" customFormat="1">
      <c r="A188" s="13"/>
      <c r="B188" s="236"/>
      <c r="C188" s="237"/>
      <c r="D188" s="229" t="s">
        <v>231</v>
      </c>
      <c r="E188" s="238" t="s">
        <v>19</v>
      </c>
      <c r="F188" s="239" t="s">
        <v>1547</v>
      </c>
      <c r="G188" s="237"/>
      <c r="H188" s="238" t="s">
        <v>19</v>
      </c>
      <c r="I188" s="240"/>
      <c r="J188" s="237"/>
      <c r="K188" s="237"/>
      <c r="L188" s="241"/>
      <c r="M188" s="242"/>
      <c r="N188" s="243"/>
      <c r="O188" s="243"/>
      <c r="P188" s="243"/>
      <c r="Q188" s="243"/>
      <c r="R188" s="243"/>
      <c r="S188" s="243"/>
      <c r="T188" s="244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45" t="s">
        <v>231</v>
      </c>
      <c r="AU188" s="245" t="s">
        <v>86</v>
      </c>
      <c r="AV188" s="13" t="s">
        <v>84</v>
      </c>
      <c r="AW188" s="13" t="s">
        <v>37</v>
      </c>
      <c r="AX188" s="13" t="s">
        <v>76</v>
      </c>
      <c r="AY188" s="245" t="s">
        <v>219</v>
      </c>
    </row>
    <row r="189" s="14" customFormat="1">
      <c r="A189" s="14"/>
      <c r="B189" s="246"/>
      <c r="C189" s="247"/>
      <c r="D189" s="229" t="s">
        <v>231</v>
      </c>
      <c r="E189" s="248" t="s">
        <v>19</v>
      </c>
      <c r="F189" s="249" t="s">
        <v>1548</v>
      </c>
      <c r="G189" s="247"/>
      <c r="H189" s="250">
        <v>12.74</v>
      </c>
      <c r="I189" s="251"/>
      <c r="J189" s="247"/>
      <c r="K189" s="247"/>
      <c r="L189" s="252"/>
      <c r="M189" s="253"/>
      <c r="N189" s="254"/>
      <c r="O189" s="254"/>
      <c r="P189" s="254"/>
      <c r="Q189" s="254"/>
      <c r="R189" s="254"/>
      <c r="S189" s="254"/>
      <c r="T189" s="255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56" t="s">
        <v>231</v>
      </c>
      <c r="AU189" s="256" t="s">
        <v>86</v>
      </c>
      <c r="AV189" s="14" t="s">
        <v>86</v>
      </c>
      <c r="AW189" s="14" t="s">
        <v>37</v>
      </c>
      <c r="AX189" s="14" t="s">
        <v>76</v>
      </c>
      <c r="AY189" s="256" t="s">
        <v>219</v>
      </c>
    </row>
    <row r="190" s="14" customFormat="1">
      <c r="A190" s="14"/>
      <c r="B190" s="246"/>
      <c r="C190" s="247"/>
      <c r="D190" s="229" t="s">
        <v>231</v>
      </c>
      <c r="E190" s="248" t="s">
        <v>19</v>
      </c>
      <c r="F190" s="249" t="s">
        <v>1549</v>
      </c>
      <c r="G190" s="247"/>
      <c r="H190" s="250">
        <v>18.23</v>
      </c>
      <c r="I190" s="251"/>
      <c r="J190" s="247"/>
      <c r="K190" s="247"/>
      <c r="L190" s="252"/>
      <c r="M190" s="253"/>
      <c r="N190" s="254"/>
      <c r="O190" s="254"/>
      <c r="P190" s="254"/>
      <c r="Q190" s="254"/>
      <c r="R190" s="254"/>
      <c r="S190" s="254"/>
      <c r="T190" s="255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56" t="s">
        <v>231</v>
      </c>
      <c r="AU190" s="256" t="s">
        <v>86</v>
      </c>
      <c r="AV190" s="14" t="s">
        <v>86</v>
      </c>
      <c r="AW190" s="14" t="s">
        <v>37</v>
      </c>
      <c r="AX190" s="14" t="s">
        <v>76</v>
      </c>
      <c r="AY190" s="256" t="s">
        <v>219</v>
      </c>
    </row>
    <row r="191" s="14" customFormat="1">
      <c r="A191" s="14"/>
      <c r="B191" s="246"/>
      <c r="C191" s="247"/>
      <c r="D191" s="229" t="s">
        <v>231</v>
      </c>
      <c r="E191" s="248" t="s">
        <v>19</v>
      </c>
      <c r="F191" s="249" t="s">
        <v>1550</v>
      </c>
      <c r="G191" s="247"/>
      <c r="H191" s="250">
        <v>22.539999999999999</v>
      </c>
      <c r="I191" s="251"/>
      <c r="J191" s="247"/>
      <c r="K191" s="247"/>
      <c r="L191" s="252"/>
      <c r="M191" s="253"/>
      <c r="N191" s="254"/>
      <c r="O191" s="254"/>
      <c r="P191" s="254"/>
      <c r="Q191" s="254"/>
      <c r="R191" s="254"/>
      <c r="S191" s="254"/>
      <c r="T191" s="255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56" t="s">
        <v>231</v>
      </c>
      <c r="AU191" s="256" t="s">
        <v>86</v>
      </c>
      <c r="AV191" s="14" t="s">
        <v>86</v>
      </c>
      <c r="AW191" s="14" t="s">
        <v>37</v>
      </c>
      <c r="AX191" s="14" t="s">
        <v>76</v>
      </c>
      <c r="AY191" s="256" t="s">
        <v>219</v>
      </c>
    </row>
    <row r="192" s="14" customFormat="1">
      <c r="A192" s="14"/>
      <c r="B192" s="246"/>
      <c r="C192" s="247"/>
      <c r="D192" s="229" t="s">
        <v>231</v>
      </c>
      <c r="E192" s="248" t="s">
        <v>19</v>
      </c>
      <c r="F192" s="249" t="s">
        <v>1551</v>
      </c>
      <c r="G192" s="247"/>
      <c r="H192" s="250">
        <v>26.760000000000002</v>
      </c>
      <c r="I192" s="251"/>
      <c r="J192" s="247"/>
      <c r="K192" s="247"/>
      <c r="L192" s="252"/>
      <c r="M192" s="253"/>
      <c r="N192" s="254"/>
      <c r="O192" s="254"/>
      <c r="P192" s="254"/>
      <c r="Q192" s="254"/>
      <c r="R192" s="254"/>
      <c r="S192" s="254"/>
      <c r="T192" s="255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56" t="s">
        <v>231</v>
      </c>
      <c r="AU192" s="256" t="s">
        <v>86</v>
      </c>
      <c r="AV192" s="14" t="s">
        <v>86</v>
      </c>
      <c r="AW192" s="14" t="s">
        <v>37</v>
      </c>
      <c r="AX192" s="14" t="s">
        <v>76</v>
      </c>
      <c r="AY192" s="256" t="s">
        <v>219</v>
      </c>
    </row>
    <row r="193" s="14" customFormat="1">
      <c r="A193" s="14"/>
      <c r="B193" s="246"/>
      <c r="C193" s="247"/>
      <c r="D193" s="229" t="s">
        <v>231</v>
      </c>
      <c r="E193" s="248" t="s">
        <v>19</v>
      </c>
      <c r="F193" s="249" t="s">
        <v>1552</v>
      </c>
      <c r="G193" s="247"/>
      <c r="H193" s="250">
        <v>8.6449999999999996</v>
      </c>
      <c r="I193" s="251"/>
      <c r="J193" s="247"/>
      <c r="K193" s="247"/>
      <c r="L193" s="252"/>
      <c r="M193" s="253"/>
      <c r="N193" s="254"/>
      <c r="O193" s="254"/>
      <c r="P193" s="254"/>
      <c r="Q193" s="254"/>
      <c r="R193" s="254"/>
      <c r="S193" s="254"/>
      <c r="T193" s="255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56" t="s">
        <v>231</v>
      </c>
      <c r="AU193" s="256" t="s">
        <v>86</v>
      </c>
      <c r="AV193" s="14" t="s">
        <v>86</v>
      </c>
      <c r="AW193" s="14" t="s">
        <v>37</v>
      </c>
      <c r="AX193" s="14" t="s">
        <v>76</v>
      </c>
      <c r="AY193" s="256" t="s">
        <v>219</v>
      </c>
    </row>
    <row r="194" s="14" customFormat="1">
      <c r="A194" s="14"/>
      <c r="B194" s="246"/>
      <c r="C194" s="247"/>
      <c r="D194" s="229" t="s">
        <v>231</v>
      </c>
      <c r="E194" s="248" t="s">
        <v>19</v>
      </c>
      <c r="F194" s="249" t="s">
        <v>1553</v>
      </c>
      <c r="G194" s="247"/>
      <c r="H194" s="250">
        <v>95.280000000000001</v>
      </c>
      <c r="I194" s="251"/>
      <c r="J194" s="247"/>
      <c r="K194" s="247"/>
      <c r="L194" s="252"/>
      <c r="M194" s="253"/>
      <c r="N194" s="254"/>
      <c r="O194" s="254"/>
      <c r="P194" s="254"/>
      <c r="Q194" s="254"/>
      <c r="R194" s="254"/>
      <c r="S194" s="254"/>
      <c r="T194" s="255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56" t="s">
        <v>231</v>
      </c>
      <c r="AU194" s="256" t="s">
        <v>86</v>
      </c>
      <c r="AV194" s="14" t="s">
        <v>86</v>
      </c>
      <c r="AW194" s="14" t="s">
        <v>37</v>
      </c>
      <c r="AX194" s="14" t="s">
        <v>76</v>
      </c>
      <c r="AY194" s="256" t="s">
        <v>219</v>
      </c>
    </row>
    <row r="195" s="13" customFormat="1">
      <c r="A195" s="13"/>
      <c r="B195" s="236"/>
      <c r="C195" s="237"/>
      <c r="D195" s="229" t="s">
        <v>231</v>
      </c>
      <c r="E195" s="238" t="s">
        <v>19</v>
      </c>
      <c r="F195" s="239" t="s">
        <v>1554</v>
      </c>
      <c r="G195" s="237"/>
      <c r="H195" s="238" t="s">
        <v>19</v>
      </c>
      <c r="I195" s="240"/>
      <c r="J195" s="237"/>
      <c r="K195" s="237"/>
      <c r="L195" s="241"/>
      <c r="M195" s="242"/>
      <c r="N195" s="243"/>
      <c r="O195" s="243"/>
      <c r="P195" s="243"/>
      <c r="Q195" s="243"/>
      <c r="R195" s="243"/>
      <c r="S195" s="243"/>
      <c r="T195" s="244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45" t="s">
        <v>231</v>
      </c>
      <c r="AU195" s="245" t="s">
        <v>86</v>
      </c>
      <c r="AV195" s="13" t="s">
        <v>84</v>
      </c>
      <c r="AW195" s="13" t="s">
        <v>37</v>
      </c>
      <c r="AX195" s="13" t="s">
        <v>76</v>
      </c>
      <c r="AY195" s="245" t="s">
        <v>219</v>
      </c>
    </row>
    <row r="196" s="14" customFormat="1">
      <c r="A196" s="14"/>
      <c r="B196" s="246"/>
      <c r="C196" s="247"/>
      <c r="D196" s="229" t="s">
        <v>231</v>
      </c>
      <c r="E196" s="248" t="s">
        <v>19</v>
      </c>
      <c r="F196" s="249" t="s">
        <v>1555</v>
      </c>
      <c r="G196" s="247"/>
      <c r="H196" s="250">
        <v>36.877000000000002</v>
      </c>
      <c r="I196" s="251"/>
      <c r="J196" s="247"/>
      <c r="K196" s="247"/>
      <c r="L196" s="252"/>
      <c r="M196" s="253"/>
      <c r="N196" s="254"/>
      <c r="O196" s="254"/>
      <c r="P196" s="254"/>
      <c r="Q196" s="254"/>
      <c r="R196" s="254"/>
      <c r="S196" s="254"/>
      <c r="T196" s="255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56" t="s">
        <v>231</v>
      </c>
      <c r="AU196" s="256" t="s">
        <v>86</v>
      </c>
      <c r="AV196" s="14" t="s">
        <v>86</v>
      </c>
      <c r="AW196" s="14" t="s">
        <v>37</v>
      </c>
      <c r="AX196" s="14" t="s">
        <v>76</v>
      </c>
      <c r="AY196" s="256" t="s">
        <v>219</v>
      </c>
    </row>
    <row r="197" s="13" customFormat="1">
      <c r="A197" s="13"/>
      <c r="B197" s="236"/>
      <c r="C197" s="237"/>
      <c r="D197" s="229" t="s">
        <v>231</v>
      </c>
      <c r="E197" s="238" t="s">
        <v>19</v>
      </c>
      <c r="F197" s="239" t="s">
        <v>1556</v>
      </c>
      <c r="G197" s="237"/>
      <c r="H197" s="238" t="s">
        <v>19</v>
      </c>
      <c r="I197" s="240"/>
      <c r="J197" s="237"/>
      <c r="K197" s="237"/>
      <c r="L197" s="241"/>
      <c r="M197" s="242"/>
      <c r="N197" s="243"/>
      <c r="O197" s="243"/>
      <c r="P197" s="243"/>
      <c r="Q197" s="243"/>
      <c r="R197" s="243"/>
      <c r="S197" s="243"/>
      <c r="T197" s="244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45" t="s">
        <v>231</v>
      </c>
      <c r="AU197" s="245" t="s">
        <v>86</v>
      </c>
      <c r="AV197" s="13" t="s">
        <v>84</v>
      </c>
      <c r="AW197" s="13" t="s">
        <v>37</v>
      </c>
      <c r="AX197" s="13" t="s">
        <v>76</v>
      </c>
      <c r="AY197" s="245" t="s">
        <v>219</v>
      </c>
    </row>
    <row r="198" s="14" customFormat="1">
      <c r="A198" s="14"/>
      <c r="B198" s="246"/>
      <c r="C198" s="247"/>
      <c r="D198" s="229" t="s">
        <v>231</v>
      </c>
      <c r="E198" s="248" t="s">
        <v>19</v>
      </c>
      <c r="F198" s="249" t="s">
        <v>1557</v>
      </c>
      <c r="G198" s="247"/>
      <c r="H198" s="250">
        <v>20.350000000000001</v>
      </c>
      <c r="I198" s="251"/>
      <c r="J198" s="247"/>
      <c r="K198" s="247"/>
      <c r="L198" s="252"/>
      <c r="M198" s="253"/>
      <c r="N198" s="254"/>
      <c r="O198" s="254"/>
      <c r="P198" s="254"/>
      <c r="Q198" s="254"/>
      <c r="R198" s="254"/>
      <c r="S198" s="254"/>
      <c r="T198" s="255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56" t="s">
        <v>231</v>
      </c>
      <c r="AU198" s="256" t="s">
        <v>86</v>
      </c>
      <c r="AV198" s="14" t="s">
        <v>86</v>
      </c>
      <c r="AW198" s="14" t="s">
        <v>37</v>
      </c>
      <c r="AX198" s="14" t="s">
        <v>76</v>
      </c>
      <c r="AY198" s="256" t="s">
        <v>219</v>
      </c>
    </row>
    <row r="199" s="13" customFormat="1">
      <c r="A199" s="13"/>
      <c r="B199" s="236"/>
      <c r="C199" s="237"/>
      <c r="D199" s="229" t="s">
        <v>231</v>
      </c>
      <c r="E199" s="238" t="s">
        <v>19</v>
      </c>
      <c r="F199" s="239" t="s">
        <v>1558</v>
      </c>
      <c r="G199" s="237"/>
      <c r="H199" s="238" t="s">
        <v>19</v>
      </c>
      <c r="I199" s="240"/>
      <c r="J199" s="237"/>
      <c r="K199" s="237"/>
      <c r="L199" s="241"/>
      <c r="M199" s="242"/>
      <c r="N199" s="243"/>
      <c r="O199" s="243"/>
      <c r="P199" s="243"/>
      <c r="Q199" s="243"/>
      <c r="R199" s="243"/>
      <c r="S199" s="243"/>
      <c r="T199" s="244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45" t="s">
        <v>231</v>
      </c>
      <c r="AU199" s="245" t="s">
        <v>86</v>
      </c>
      <c r="AV199" s="13" t="s">
        <v>84</v>
      </c>
      <c r="AW199" s="13" t="s">
        <v>37</v>
      </c>
      <c r="AX199" s="13" t="s">
        <v>76</v>
      </c>
      <c r="AY199" s="245" t="s">
        <v>219</v>
      </c>
    </row>
    <row r="200" s="14" customFormat="1">
      <c r="A200" s="14"/>
      <c r="B200" s="246"/>
      <c r="C200" s="247"/>
      <c r="D200" s="229" t="s">
        <v>231</v>
      </c>
      <c r="E200" s="248" t="s">
        <v>19</v>
      </c>
      <c r="F200" s="249" t="s">
        <v>1559</v>
      </c>
      <c r="G200" s="247"/>
      <c r="H200" s="250">
        <v>17.966000000000001</v>
      </c>
      <c r="I200" s="251"/>
      <c r="J200" s="247"/>
      <c r="K200" s="247"/>
      <c r="L200" s="252"/>
      <c r="M200" s="253"/>
      <c r="N200" s="254"/>
      <c r="O200" s="254"/>
      <c r="P200" s="254"/>
      <c r="Q200" s="254"/>
      <c r="R200" s="254"/>
      <c r="S200" s="254"/>
      <c r="T200" s="255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56" t="s">
        <v>231</v>
      </c>
      <c r="AU200" s="256" t="s">
        <v>86</v>
      </c>
      <c r="AV200" s="14" t="s">
        <v>86</v>
      </c>
      <c r="AW200" s="14" t="s">
        <v>37</v>
      </c>
      <c r="AX200" s="14" t="s">
        <v>76</v>
      </c>
      <c r="AY200" s="256" t="s">
        <v>219</v>
      </c>
    </row>
    <row r="201" s="14" customFormat="1">
      <c r="A201" s="14"/>
      <c r="B201" s="246"/>
      <c r="C201" s="247"/>
      <c r="D201" s="229" t="s">
        <v>231</v>
      </c>
      <c r="E201" s="248" t="s">
        <v>19</v>
      </c>
      <c r="F201" s="249" t="s">
        <v>1560</v>
      </c>
      <c r="G201" s="247"/>
      <c r="H201" s="250">
        <v>3.4399999999999999</v>
      </c>
      <c r="I201" s="251"/>
      <c r="J201" s="247"/>
      <c r="K201" s="247"/>
      <c r="L201" s="252"/>
      <c r="M201" s="253"/>
      <c r="N201" s="254"/>
      <c r="O201" s="254"/>
      <c r="P201" s="254"/>
      <c r="Q201" s="254"/>
      <c r="R201" s="254"/>
      <c r="S201" s="254"/>
      <c r="T201" s="255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56" t="s">
        <v>231</v>
      </c>
      <c r="AU201" s="256" t="s">
        <v>86</v>
      </c>
      <c r="AV201" s="14" t="s">
        <v>86</v>
      </c>
      <c r="AW201" s="14" t="s">
        <v>37</v>
      </c>
      <c r="AX201" s="14" t="s">
        <v>76</v>
      </c>
      <c r="AY201" s="256" t="s">
        <v>219</v>
      </c>
    </row>
    <row r="202" s="13" customFormat="1">
      <c r="A202" s="13"/>
      <c r="B202" s="236"/>
      <c r="C202" s="237"/>
      <c r="D202" s="229" t="s">
        <v>231</v>
      </c>
      <c r="E202" s="238" t="s">
        <v>19</v>
      </c>
      <c r="F202" s="239" t="s">
        <v>1561</v>
      </c>
      <c r="G202" s="237"/>
      <c r="H202" s="238" t="s">
        <v>19</v>
      </c>
      <c r="I202" s="240"/>
      <c r="J202" s="237"/>
      <c r="K202" s="237"/>
      <c r="L202" s="241"/>
      <c r="M202" s="242"/>
      <c r="N202" s="243"/>
      <c r="O202" s="243"/>
      <c r="P202" s="243"/>
      <c r="Q202" s="243"/>
      <c r="R202" s="243"/>
      <c r="S202" s="243"/>
      <c r="T202" s="244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45" t="s">
        <v>231</v>
      </c>
      <c r="AU202" s="245" t="s">
        <v>86</v>
      </c>
      <c r="AV202" s="13" t="s">
        <v>84</v>
      </c>
      <c r="AW202" s="13" t="s">
        <v>37</v>
      </c>
      <c r="AX202" s="13" t="s">
        <v>76</v>
      </c>
      <c r="AY202" s="245" t="s">
        <v>219</v>
      </c>
    </row>
    <row r="203" s="14" customFormat="1">
      <c r="A203" s="14"/>
      <c r="B203" s="246"/>
      <c r="C203" s="247"/>
      <c r="D203" s="229" t="s">
        <v>231</v>
      </c>
      <c r="E203" s="248" t="s">
        <v>19</v>
      </c>
      <c r="F203" s="249" t="s">
        <v>1562</v>
      </c>
      <c r="G203" s="247"/>
      <c r="H203" s="250">
        <v>33.25</v>
      </c>
      <c r="I203" s="251"/>
      <c r="J203" s="247"/>
      <c r="K203" s="247"/>
      <c r="L203" s="252"/>
      <c r="M203" s="253"/>
      <c r="N203" s="254"/>
      <c r="O203" s="254"/>
      <c r="P203" s="254"/>
      <c r="Q203" s="254"/>
      <c r="R203" s="254"/>
      <c r="S203" s="254"/>
      <c r="T203" s="255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56" t="s">
        <v>231</v>
      </c>
      <c r="AU203" s="256" t="s">
        <v>86</v>
      </c>
      <c r="AV203" s="14" t="s">
        <v>86</v>
      </c>
      <c r="AW203" s="14" t="s">
        <v>37</v>
      </c>
      <c r="AX203" s="14" t="s">
        <v>76</v>
      </c>
      <c r="AY203" s="256" t="s">
        <v>219</v>
      </c>
    </row>
    <row r="204" s="14" customFormat="1">
      <c r="A204" s="14"/>
      <c r="B204" s="246"/>
      <c r="C204" s="247"/>
      <c r="D204" s="229" t="s">
        <v>231</v>
      </c>
      <c r="E204" s="248" t="s">
        <v>19</v>
      </c>
      <c r="F204" s="249" t="s">
        <v>1563</v>
      </c>
      <c r="G204" s="247"/>
      <c r="H204" s="250">
        <v>116.43000000000001</v>
      </c>
      <c r="I204" s="251"/>
      <c r="J204" s="247"/>
      <c r="K204" s="247"/>
      <c r="L204" s="252"/>
      <c r="M204" s="253"/>
      <c r="N204" s="254"/>
      <c r="O204" s="254"/>
      <c r="P204" s="254"/>
      <c r="Q204" s="254"/>
      <c r="R204" s="254"/>
      <c r="S204" s="254"/>
      <c r="T204" s="255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56" t="s">
        <v>231</v>
      </c>
      <c r="AU204" s="256" t="s">
        <v>86</v>
      </c>
      <c r="AV204" s="14" t="s">
        <v>86</v>
      </c>
      <c r="AW204" s="14" t="s">
        <v>37</v>
      </c>
      <c r="AX204" s="14" t="s">
        <v>76</v>
      </c>
      <c r="AY204" s="256" t="s">
        <v>219</v>
      </c>
    </row>
    <row r="205" s="14" customFormat="1">
      <c r="A205" s="14"/>
      <c r="B205" s="246"/>
      <c r="C205" s="247"/>
      <c r="D205" s="229" t="s">
        <v>231</v>
      </c>
      <c r="E205" s="248" t="s">
        <v>19</v>
      </c>
      <c r="F205" s="249" t="s">
        <v>1564</v>
      </c>
      <c r="G205" s="247"/>
      <c r="H205" s="250">
        <v>35.886000000000003</v>
      </c>
      <c r="I205" s="251"/>
      <c r="J205" s="247"/>
      <c r="K205" s="247"/>
      <c r="L205" s="252"/>
      <c r="M205" s="253"/>
      <c r="N205" s="254"/>
      <c r="O205" s="254"/>
      <c r="P205" s="254"/>
      <c r="Q205" s="254"/>
      <c r="R205" s="254"/>
      <c r="S205" s="254"/>
      <c r="T205" s="255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56" t="s">
        <v>231</v>
      </c>
      <c r="AU205" s="256" t="s">
        <v>86</v>
      </c>
      <c r="AV205" s="14" t="s">
        <v>86</v>
      </c>
      <c r="AW205" s="14" t="s">
        <v>37</v>
      </c>
      <c r="AX205" s="14" t="s">
        <v>76</v>
      </c>
      <c r="AY205" s="256" t="s">
        <v>219</v>
      </c>
    </row>
    <row r="206" s="14" customFormat="1">
      <c r="A206" s="14"/>
      <c r="B206" s="246"/>
      <c r="C206" s="247"/>
      <c r="D206" s="229" t="s">
        <v>231</v>
      </c>
      <c r="E206" s="248" t="s">
        <v>19</v>
      </c>
      <c r="F206" s="249" t="s">
        <v>1565</v>
      </c>
      <c r="G206" s="247"/>
      <c r="H206" s="250">
        <v>4.25</v>
      </c>
      <c r="I206" s="251"/>
      <c r="J206" s="247"/>
      <c r="K206" s="247"/>
      <c r="L206" s="252"/>
      <c r="M206" s="253"/>
      <c r="N206" s="254"/>
      <c r="O206" s="254"/>
      <c r="P206" s="254"/>
      <c r="Q206" s="254"/>
      <c r="R206" s="254"/>
      <c r="S206" s="254"/>
      <c r="T206" s="255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56" t="s">
        <v>231</v>
      </c>
      <c r="AU206" s="256" t="s">
        <v>86</v>
      </c>
      <c r="AV206" s="14" t="s">
        <v>86</v>
      </c>
      <c r="AW206" s="14" t="s">
        <v>37</v>
      </c>
      <c r="AX206" s="14" t="s">
        <v>76</v>
      </c>
      <c r="AY206" s="256" t="s">
        <v>219</v>
      </c>
    </row>
    <row r="207" s="14" customFormat="1">
      <c r="A207" s="14"/>
      <c r="B207" s="246"/>
      <c r="C207" s="247"/>
      <c r="D207" s="229" t="s">
        <v>231</v>
      </c>
      <c r="E207" s="248" t="s">
        <v>19</v>
      </c>
      <c r="F207" s="249" t="s">
        <v>1566</v>
      </c>
      <c r="G207" s="247"/>
      <c r="H207" s="250">
        <v>2.1480000000000001</v>
      </c>
      <c r="I207" s="251"/>
      <c r="J207" s="247"/>
      <c r="K207" s="247"/>
      <c r="L207" s="252"/>
      <c r="M207" s="253"/>
      <c r="N207" s="254"/>
      <c r="O207" s="254"/>
      <c r="P207" s="254"/>
      <c r="Q207" s="254"/>
      <c r="R207" s="254"/>
      <c r="S207" s="254"/>
      <c r="T207" s="255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56" t="s">
        <v>231</v>
      </c>
      <c r="AU207" s="256" t="s">
        <v>86</v>
      </c>
      <c r="AV207" s="14" t="s">
        <v>86</v>
      </c>
      <c r="AW207" s="14" t="s">
        <v>37</v>
      </c>
      <c r="AX207" s="14" t="s">
        <v>76</v>
      </c>
      <c r="AY207" s="256" t="s">
        <v>219</v>
      </c>
    </row>
    <row r="208" s="14" customFormat="1">
      <c r="A208" s="14"/>
      <c r="B208" s="246"/>
      <c r="C208" s="247"/>
      <c r="D208" s="229" t="s">
        <v>231</v>
      </c>
      <c r="E208" s="248" t="s">
        <v>19</v>
      </c>
      <c r="F208" s="249" t="s">
        <v>1567</v>
      </c>
      <c r="G208" s="247"/>
      <c r="H208" s="250">
        <v>1.1599999999999999</v>
      </c>
      <c r="I208" s="251"/>
      <c r="J208" s="247"/>
      <c r="K208" s="247"/>
      <c r="L208" s="252"/>
      <c r="M208" s="253"/>
      <c r="N208" s="254"/>
      <c r="O208" s="254"/>
      <c r="P208" s="254"/>
      <c r="Q208" s="254"/>
      <c r="R208" s="254"/>
      <c r="S208" s="254"/>
      <c r="T208" s="255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56" t="s">
        <v>231</v>
      </c>
      <c r="AU208" s="256" t="s">
        <v>86</v>
      </c>
      <c r="AV208" s="14" t="s">
        <v>86</v>
      </c>
      <c r="AW208" s="14" t="s">
        <v>37</v>
      </c>
      <c r="AX208" s="14" t="s">
        <v>76</v>
      </c>
      <c r="AY208" s="256" t="s">
        <v>219</v>
      </c>
    </row>
    <row r="209" s="13" customFormat="1">
      <c r="A209" s="13"/>
      <c r="B209" s="236"/>
      <c r="C209" s="237"/>
      <c r="D209" s="229" t="s">
        <v>231</v>
      </c>
      <c r="E209" s="238" t="s">
        <v>19</v>
      </c>
      <c r="F209" s="239" t="s">
        <v>1568</v>
      </c>
      <c r="G209" s="237"/>
      <c r="H209" s="238" t="s">
        <v>19</v>
      </c>
      <c r="I209" s="240"/>
      <c r="J209" s="237"/>
      <c r="K209" s="237"/>
      <c r="L209" s="241"/>
      <c r="M209" s="242"/>
      <c r="N209" s="243"/>
      <c r="O209" s="243"/>
      <c r="P209" s="243"/>
      <c r="Q209" s="243"/>
      <c r="R209" s="243"/>
      <c r="S209" s="243"/>
      <c r="T209" s="244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45" t="s">
        <v>231</v>
      </c>
      <c r="AU209" s="245" t="s">
        <v>86</v>
      </c>
      <c r="AV209" s="13" t="s">
        <v>84</v>
      </c>
      <c r="AW209" s="13" t="s">
        <v>37</v>
      </c>
      <c r="AX209" s="13" t="s">
        <v>76</v>
      </c>
      <c r="AY209" s="245" t="s">
        <v>219</v>
      </c>
    </row>
    <row r="210" s="14" customFormat="1">
      <c r="A210" s="14"/>
      <c r="B210" s="246"/>
      <c r="C210" s="247"/>
      <c r="D210" s="229" t="s">
        <v>231</v>
      </c>
      <c r="E210" s="248" t="s">
        <v>19</v>
      </c>
      <c r="F210" s="249" t="s">
        <v>1569</v>
      </c>
      <c r="G210" s="247"/>
      <c r="H210" s="250">
        <v>95.420000000000002</v>
      </c>
      <c r="I210" s="251"/>
      <c r="J210" s="247"/>
      <c r="K210" s="247"/>
      <c r="L210" s="252"/>
      <c r="M210" s="253"/>
      <c r="N210" s="254"/>
      <c r="O210" s="254"/>
      <c r="P210" s="254"/>
      <c r="Q210" s="254"/>
      <c r="R210" s="254"/>
      <c r="S210" s="254"/>
      <c r="T210" s="255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56" t="s">
        <v>231</v>
      </c>
      <c r="AU210" s="256" t="s">
        <v>86</v>
      </c>
      <c r="AV210" s="14" t="s">
        <v>86</v>
      </c>
      <c r="AW210" s="14" t="s">
        <v>37</v>
      </c>
      <c r="AX210" s="14" t="s">
        <v>76</v>
      </c>
      <c r="AY210" s="256" t="s">
        <v>219</v>
      </c>
    </row>
    <row r="211" s="14" customFormat="1">
      <c r="A211" s="14"/>
      <c r="B211" s="246"/>
      <c r="C211" s="247"/>
      <c r="D211" s="229" t="s">
        <v>231</v>
      </c>
      <c r="E211" s="248" t="s">
        <v>19</v>
      </c>
      <c r="F211" s="249" t="s">
        <v>1570</v>
      </c>
      <c r="G211" s="247"/>
      <c r="H211" s="250">
        <v>44.478000000000002</v>
      </c>
      <c r="I211" s="251"/>
      <c r="J211" s="247"/>
      <c r="K211" s="247"/>
      <c r="L211" s="252"/>
      <c r="M211" s="253"/>
      <c r="N211" s="254"/>
      <c r="O211" s="254"/>
      <c r="P211" s="254"/>
      <c r="Q211" s="254"/>
      <c r="R211" s="254"/>
      <c r="S211" s="254"/>
      <c r="T211" s="255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56" t="s">
        <v>231</v>
      </c>
      <c r="AU211" s="256" t="s">
        <v>86</v>
      </c>
      <c r="AV211" s="14" t="s">
        <v>86</v>
      </c>
      <c r="AW211" s="14" t="s">
        <v>37</v>
      </c>
      <c r="AX211" s="14" t="s">
        <v>76</v>
      </c>
      <c r="AY211" s="256" t="s">
        <v>219</v>
      </c>
    </row>
    <row r="212" s="14" customFormat="1">
      <c r="A212" s="14"/>
      <c r="B212" s="246"/>
      <c r="C212" s="247"/>
      <c r="D212" s="229" t="s">
        <v>231</v>
      </c>
      <c r="E212" s="248" t="s">
        <v>19</v>
      </c>
      <c r="F212" s="249" t="s">
        <v>1571</v>
      </c>
      <c r="G212" s="247"/>
      <c r="H212" s="250">
        <v>8.0600000000000005</v>
      </c>
      <c r="I212" s="251"/>
      <c r="J212" s="247"/>
      <c r="K212" s="247"/>
      <c r="L212" s="252"/>
      <c r="M212" s="253"/>
      <c r="N212" s="254"/>
      <c r="O212" s="254"/>
      <c r="P212" s="254"/>
      <c r="Q212" s="254"/>
      <c r="R212" s="254"/>
      <c r="S212" s="254"/>
      <c r="T212" s="255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56" t="s">
        <v>231</v>
      </c>
      <c r="AU212" s="256" t="s">
        <v>86</v>
      </c>
      <c r="AV212" s="14" t="s">
        <v>86</v>
      </c>
      <c r="AW212" s="14" t="s">
        <v>37</v>
      </c>
      <c r="AX212" s="14" t="s">
        <v>76</v>
      </c>
      <c r="AY212" s="256" t="s">
        <v>219</v>
      </c>
    </row>
    <row r="213" s="14" customFormat="1">
      <c r="A213" s="14"/>
      <c r="B213" s="246"/>
      <c r="C213" s="247"/>
      <c r="D213" s="229" t="s">
        <v>231</v>
      </c>
      <c r="E213" s="248" t="s">
        <v>19</v>
      </c>
      <c r="F213" s="249" t="s">
        <v>1572</v>
      </c>
      <c r="G213" s="247"/>
      <c r="H213" s="250">
        <v>31.239999999999998</v>
      </c>
      <c r="I213" s="251"/>
      <c r="J213" s="247"/>
      <c r="K213" s="247"/>
      <c r="L213" s="252"/>
      <c r="M213" s="253"/>
      <c r="N213" s="254"/>
      <c r="O213" s="254"/>
      <c r="P213" s="254"/>
      <c r="Q213" s="254"/>
      <c r="R213" s="254"/>
      <c r="S213" s="254"/>
      <c r="T213" s="255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56" t="s">
        <v>231</v>
      </c>
      <c r="AU213" s="256" t="s">
        <v>86</v>
      </c>
      <c r="AV213" s="14" t="s">
        <v>86</v>
      </c>
      <c r="AW213" s="14" t="s">
        <v>37</v>
      </c>
      <c r="AX213" s="14" t="s">
        <v>76</v>
      </c>
      <c r="AY213" s="256" t="s">
        <v>219</v>
      </c>
    </row>
    <row r="214" s="13" customFormat="1">
      <c r="A214" s="13"/>
      <c r="B214" s="236"/>
      <c r="C214" s="237"/>
      <c r="D214" s="229" t="s">
        <v>231</v>
      </c>
      <c r="E214" s="238" t="s">
        <v>19</v>
      </c>
      <c r="F214" s="239" t="s">
        <v>1573</v>
      </c>
      <c r="G214" s="237"/>
      <c r="H214" s="238" t="s">
        <v>19</v>
      </c>
      <c r="I214" s="240"/>
      <c r="J214" s="237"/>
      <c r="K214" s="237"/>
      <c r="L214" s="241"/>
      <c r="M214" s="242"/>
      <c r="N214" s="243"/>
      <c r="O214" s="243"/>
      <c r="P214" s="243"/>
      <c r="Q214" s="243"/>
      <c r="R214" s="243"/>
      <c r="S214" s="243"/>
      <c r="T214" s="244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45" t="s">
        <v>231</v>
      </c>
      <c r="AU214" s="245" t="s">
        <v>86</v>
      </c>
      <c r="AV214" s="13" t="s">
        <v>84</v>
      </c>
      <c r="AW214" s="13" t="s">
        <v>37</v>
      </c>
      <c r="AX214" s="13" t="s">
        <v>76</v>
      </c>
      <c r="AY214" s="245" t="s">
        <v>219</v>
      </c>
    </row>
    <row r="215" s="14" customFormat="1">
      <c r="A215" s="14"/>
      <c r="B215" s="246"/>
      <c r="C215" s="247"/>
      <c r="D215" s="229" t="s">
        <v>231</v>
      </c>
      <c r="E215" s="248" t="s">
        <v>19</v>
      </c>
      <c r="F215" s="249" t="s">
        <v>1574</v>
      </c>
      <c r="G215" s="247"/>
      <c r="H215" s="250">
        <v>2.1600000000000001</v>
      </c>
      <c r="I215" s="251"/>
      <c r="J215" s="247"/>
      <c r="K215" s="247"/>
      <c r="L215" s="252"/>
      <c r="M215" s="253"/>
      <c r="N215" s="254"/>
      <c r="O215" s="254"/>
      <c r="P215" s="254"/>
      <c r="Q215" s="254"/>
      <c r="R215" s="254"/>
      <c r="S215" s="254"/>
      <c r="T215" s="255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56" t="s">
        <v>231</v>
      </c>
      <c r="AU215" s="256" t="s">
        <v>86</v>
      </c>
      <c r="AV215" s="14" t="s">
        <v>86</v>
      </c>
      <c r="AW215" s="14" t="s">
        <v>37</v>
      </c>
      <c r="AX215" s="14" t="s">
        <v>76</v>
      </c>
      <c r="AY215" s="256" t="s">
        <v>219</v>
      </c>
    </row>
    <row r="216" s="13" customFormat="1">
      <c r="A216" s="13"/>
      <c r="B216" s="236"/>
      <c r="C216" s="237"/>
      <c r="D216" s="229" t="s">
        <v>231</v>
      </c>
      <c r="E216" s="238" t="s">
        <v>19</v>
      </c>
      <c r="F216" s="239" t="s">
        <v>1575</v>
      </c>
      <c r="G216" s="237"/>
      <c r="H216" s="238" t="s">
        <v>19</v>
      </c>
      <c r="I216" s="240"/>
      <c r="J216" s="237"/>
      <c r="K216" s="237"/>
      <c r="L216" s="241"/>
      <c r="M216" s="242"/>
      <c r="N216" s="243"/>
      <c r="O216" s="243"/>
      <c r="P216" s="243"/>
      <c r="Q216" s="243"/>
      <c r="R216" s="243"/>
      <c r="S216" s="243"/>
      <c r="T216" s="244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45" t="s">
        <v>231</v>
      </c>
      <c r="AU216" s="245" t="s">
        <v>86</v>
      </c>
      <c r="AV216" s="13" t="s">
        <v>84</v>
      </c>
      <c r="AW216" s="13" t="s">
        <v>37</v>
      </c>
      <c r="AX216" s="13" t="s">
        <v>76</v>
      </c>
      <c r="AY216" s="245" t="s">
        <v>219</v>
      </c>
    </row>
    <row r="217" s="14" customFormat="1">
      <c r="A217" s="14"/>
      <c r="B217" s="246"/>
      <c r="C217" s="247"/>
      <c r="D217" s="229" t="s">
        <v>231</v>
      </c>
      <c r="E217" s="248" t="s">
        <v>19</v>
      </c>
      <c r="F217" s="249" t="s">
        <v>1576</v>
      </c>
      <c r="G217" s="247"/>
      <c r="H217" s="250">
        <v>46.799999999999997</v>
      </c>
      <c r="I217" s="251"/>
      <c r="J217" s="247"/>
      <c r="K217" s="247"/>
      <c r="L217" s="252"/>
      <c r="M217" s="253"/>
      <c r="N217" s="254"/>
      <c r="O217" s="254"/>
      <c r="P217" s="254"/>
      <c r="Q217" s="254"/>
      <c r="R217" s="254"/>
      <c r="S217" s="254"/>
      <c r="T217" s="255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56" t="s">
        <v>231</v>
      </c>
      <c r="AU217" s="256" t="s">
        <v>86</v>
      </c>
      <c r="AV217" s="14" t="s">
        <v>86</v>
      </c>
      <c r="AW217" s="14" t="s">
        <v>37</v>
      </c>
      <c r="AX217" s="14" t="s">
        <v>76</v>
      </c>
      <c r="AY217" s="256" t="s">
        <v>219</v>
      </c>
    </row>
    <row r="218" s="14" customFormat="1">
      <c r="A218" s="14"/>
      <c r="B218" s="246"/>
      <c r="C218" s="247"/>
      <c r="D218" s="229" t="s">
        <v>231</v>
      </c>
      <c r="E218" s="248" t="s">
        <v>19</v>
      </c>
      <c r="F218" s="249" t="s">
        <v>1577</v>
      </c>
      <c r="G218" s="247"/>
      <c r="H218" s="250">
        <v>2.2549999999999999</v>
      </c>
      <c r="I218" s="251"/>
      <c r="J218" s="247"/>
      <c r="K218" s="247"/>
      <c r="L218" s="252"/>
      <c r="M218" s="253"/>
      <c r="N218" s="254"/>
      <c r="O218" s="254"/>
      <c r="P218" s="254"/>
      <c r="Q218" s="254"/>
      <c r="R218" s="254"/>
      <c r="S218" s="254"/>
      <c r="T218" s="255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56" t="s">
        <v>231</v>
      </c>
      <c r="AU218" s="256" t="s">
        <v>86</v>
      </c>
      <c r="AV218" s="14" t="s">
        <v>86</v>
      </c>
      <c r="AW218" s="14" t="s">
        <v>37</v>
      </c>
      <c r="AX218" s="14" t="s">
        <v>76</v>
      </c>
      <c r="AY218" s="256" t="s">
        <v>219</v>
      </c>
    </row>
    <row r="219" s="14" customFormat="1">
      <c r="A219" s="14"/>
      <c r="B219" s="246"/>
      <c r="C219" s="247"/>
      <c r="D219" s="229" t="s">
        <v>231</v>
      </c>
      <c r="E219" s="248" t="s">
        <v>19</v>
      </c>
      <c r="F219" s="249" t="s">
        <v>1578</v>
      </c>
      <c r="G219" s="247"/>
      <c r="H219" s="250">
        <v>10.48</v>
      </c>
      <c r="I219" s="251"/>
      <c r="J219" s="247"/>
      <c r="K219" s="247"/>
      <c r="L219" s="252"/>
      <c r="M219" s="253"/>
      <c r="N219" s="254"/>
      <c r="O219" s="254"/>
      <c r="P219" s="254"/>
      <c r="Q219" s="254"/>
      <c r="R219" s="254"/>
      <c r="S219" s="254"/>
      <c r="T219" s="255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56" t="s">
        <v>231</v>
      </c>
      <c r="AU219" s="256" t="s">
        <v>86</v>
      </c>
      <c r="AV219" s="14" t="s">
        <v>86</v>
      </c>
      <c r="AW219" s="14" t="s">
        <v>37</v>
      </c>
      <c r="AX219" s="14" t="s">
        <v>76</v>
      </c>
      <c r="AY219" s="256" t="s">
        <v>219</v>
      </c>
    </row>
    <row r="220" s="13" customFormat="1">
      <c r="A220" s="13"/>
      <c r="B220" s="236"/>
      <c r="C220" s="237"/>
      <c r="D220" s="229" t="s">
        <v>231</v>
      </c>
      <c r="E220" s="238" t="s">
        <v>19</v>
      </c>
      <c r="F220" s="239" t="s">
        <v>1579</v>
      </c>
      <c r="G220" s="237"/>
      <c r="H220" s="238" t="s">
        <v>19</v>
      </c>
      <c r="I220" s="240"/>
      <c r="J220" s="237"/>
      <c r="K220" s="237"/>
      <c r="L220" s="241"/>
      <c r="M220" s="242"/>
      <c r="N220" s="243"/>
      <c r="O220" s="243"/>
      <c r="P220" s="243"/>
      <c r="Q220" s="243"/>
      <c r="R220" s="243"/>
      <c r="S220" s="243"/>
      <c r="T220" s="244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45" t="s">
        <v>231</v>
      </c>
      <c r="AU220" s="245" t="s">
        <v>86</v>
      </c>
      <c r="AV220" s="13" t="s">
        <v>84</v>
      </c>
      <c r="AW220" s="13" t="s">
        <v>37</v>
      </c>
      <c r="AX220" s="13" t="s">
        <v>76</v>
      </c>
      <c r="AY220" s="245" t="s">
        <v>219</v>
      </c>
    </row>
    <row r="221" s="14" customFormat="1">
      <c r="A221" s="14"/>
      <c r="B221" s="246"/>
      <c r="C221" s="247"/>
      <c r="D221" s="229" t="s">
        <v>231</v>
      </c>
      <c r="E221" s="248" t="s">
        <v>19</v>
      </c>
      <c r="F221" s="249" t="s">
        <v>1580</v>
      </c>
      <c r="G221" s="247"/>
      <c r="H221" s="250">
        <v>184.59999999999999</v>
      </c>
      <c r="I221" s="251"/>
      <c r="J221" s="247"/>
      <c r="K221" s="247"/>
      <c r="L221" s="252"/>
      <c r="M221" s="253"/>
      <c r="N221" s="254"/>
      <c r="O221" s="254"/>
      <c r="P221" s="254"/>
      <c r="Q221" s="254"/>
      <c r="R221" s="254"/>
      <c r="S221" s="254"/>
      <c r="T221" s="255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56" t="s">
        <v>231</v>
      </c>
      <c r="AU221" s="256" t="s">
        <v>86</v>
      </c>
      <c r="AV221" s="14" t="s">
        <v>86</v>
      </c>
      <c r="AW221" s="14" t="s">
        <v>37</v>
      </c>
      <c r="AX221" s="14" t="s">
        <v>76</v>
      </c>
      <c r="AY221" s="256" t="s">
        <v>219</v>
      </c>
    </row>
    <row r="222" s="13" customFormat="1">
      <c r="A222" s="13"/>
      <c r="B222" s="236"/>
      <c r="C222" s="237"/>
      <c r="D222" s="229" t="s">
        <v>231</v>
      </c>
      <c r="E222" s="238" t="s">
        <v>19</v>
      </c>
      <c r="F222" s="239" t="s">
        <v>1581</v>
      </c>
      <c r="G222" s="237"/>
      <c r="H222" s="238" t="s">
        <v>19</v>
      </c>
      <c r="I222" s="240"/>
      <c r="J222" s="237"/>
      <c r="K222" s="237"/>
      <c r="L222" s="241"/>
      <c r="M222" s="242"/>
      <c r="N222" s="243"/>
      <c r="O222" s="243"/>
      <c r="P222" s="243"/>
      <c r="Q222" s="243"/>
      <c r="R222" s="243"/>
      <c r="S222" s="243"/>
      <c r="T222" s="244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45" t="s">
        <v>231</v>
      </c>
      <c r="AU222" s="245" t="s">
        <v>86</v>
      </c>
      <c r="AV222" s="13" t="s">
        <v>84</v>
      </c>
      <c r="AW222" s="13" t="s">
        <v>37</v>
      </c>
      <c r="AX222" s="13" t="s">
        <v>76</v>
      </c>
      <c r="AY222" s="245" t="s">
        <v>219</v>
      </c>
    </row>
    <row r="223" s="14" customFormat="1">
      <c r="A223" s="14"/>
      <c r="B223" s="246"/>
      <c r="C223" s="247"/>
      <c r="D223" s="229" t="s">
        <v>231</v>
      </c>
      <c r="E223" s="248" t="s">
        <v>19</v>
      </c>
      <c r="F223" s="249" t="s">
        <v>1582</v>
      </c>
      <c r="G223" s="247"/>
      <c r="H223" s="250">
        <v>65</v>
      </c>
      <c r="I223" s="251"/>
      <c r="J223" s="247"/>
      <c r="K223" s="247"/>
      <c r="L223" s="252"/>
      <c r="M223" s="253"/>
      <c r="N223" s="254"/>
      <c r="O223" s="254"/>
      <c r="P223" s="254"/>
      <c r="Q223" s="254"/>
      <c r="R223" s="254"/>
      <c r="S223" s="254"/>
      <c r="T223" s="255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56" t="s">
        <v>231</v>
      </c>
      <c r="AU223" s="256" t="s">
        <v>86</v>
      </c>
      <c r="AV223" s="14" t="s">
        <v>86</v>
      </c>
      <c r="AW223" s="14" t="s">
        <v>37</v>
      </c>
      <c r="AX223" s="14" t="s">
        <v>76</v>
      </c>
      <c r="AY223" s="256" t="s">
        <v>219</v>
      </c>
    </row>
    <row r="224" s="15" customFormat="1">
      <c r="A224" s="15"/>
      <c r="B224" s="257"/>
      <c r="C224" s="258"/>
      <c r="D224" s="229" t="s">
        <v>231</v>
      </c>
      <c r="E224" s="259" t="s">
        <v>1064</v>
      </c>
      <c r="F224" s="260" t="s">
        <v>236</v>
      </c>
      <c r="G224" s="258"/>
      <c r="H224" s="261">
        <v>1152.7639999999999</v>
      </c>
      <c r="I224" s="262"/>
      <c r="J224" s="258"/>
      <c r="K224" s="258"/>
      <c r="L224" s="263"/>
      <c r="M224" s="264"/>
      <c r="N224" s="265"/>
      <c r="O224" s="265"/>
      <c r="P224" s="265"/>
      <c r="Q224" s="265"/>
      <c r="R224" s="265"/>
      <c r="S224" s="265"/>
      <c r="T224" s="266"/>
      <c r="U224" s="15"/>
      <c r="V224" s="15"/>
      <c r="W224" s="15"/>
      <c r="X224" s="15"/>
      <c r="Y224" s="15"/>
      <c r="Z224" s="15"/>
      <c r="AA224" s="15"/>
      <c r="AB224" s="15"/>
      <c r="AC224" s="15"/>
      <c r="AD224" s="15"/>
      <c r="AE224" s="15"/>
      <c r="AT224" s="267" t="s">
        <v>231</v>
      </c>
      <c r="AU224" s="267" t="s">
        <v>86</v>
      </c>
      <c r="AV224" s="15" t="s">
        <v>225</v>
      </c>
      <c r="AW224" s="15" t="s">
        <v>37</v>
      </c>
      <c r="AX224" s="15" t="s">
        <v>84</v>
      </c>
      <c r="AY224" s="267" t="s">
        <v>219</v>
      </c>
    </row>
    <row r="225" s="2" customFormat="1" ht="16.5" customHeight="1">
      <c r="A225" s="40"/>
      <c r="B225" s="41"/>
      <c r="C225" s="216" t="s">
        <v>254</v>
      </c>
      <c r="D225" s="216" t="s">
        <v>221</v>
      </c>
      <c r="E225" s="217" t="s">
        <v>1583</v>
      </c>
      <c r="F225" s="218" t="s">
        <v>1584</v>
      </c>
      <c r="G225" s="219" t="s">
        <v>152</v>
      </c>
      <c r="H225" s="220">
        <v>74.808999999999998</v>
      </c>
      <c r="I225" s="221"/>
      <c r="J225" s="222">
        <f>ROUND(I225*H225,2)</f>
        <v>0</v>
      </c>
      <c r="K225" s="218" t="s">
        <v>19</v>
      </c>
      <c r="L225" s="46"/>
      <c r="M225" s="223" t="s">
        <v>19</v>
      </c>
      <c r="N225" s="224" t="s">
        <v>47</v>
      </c>
      <c r="O225" s="86"/>
      <c r="P225" s="225">
        <f>O225*H225</f>
        <v>0</v>
      </c>
      <c r="Q225" s="225">
        <v>0.00726</v>
      </c>
      <c r="R225" s="225">
        <f>Q225*H225</f>
        <v>0.54311334</v>
      </c>
      <c r="S225" s="225">
        <v>0</v>
      </c>
      <c r="T225" s="226">
        <f>S225*H225</f>
        <v>0</v>
      </c>
      <c r="U225" s="40"/>
      <c r="V225" s="40"/>
      <c r="W225" s="40"/>
      <c r="X225" s="40"/>
      <c r="Y225" s="40"/>
      <c r="Z225" s="40"/>
      <c r="AA225" s="40"/>
      <c r="AB225" s="40"/>
      <c r="AC225" s="40"/>
      <c r="AD225" s="40"/>
      <c r="AE225" s="40"/>
      <c r="AR225" s="227" t="s">
        <v>225</v>
      </c>
      <c r="AT225" s="227" t="s">
        <v>221</v>
      </c>
      <c r="AU225" s="227" t="s">
        <v>86</v>
      </c>
      <c r="AY225" s="19" t="s">
        <v>219</v>
      </c>
      <c r="BE225" s="228">
        <f>IF(N225="základní",J225,0)</f>
        <v>0</v>
      </c>
      <c r="BF225" s="228">
        <f>IF(N225="snížená",J225,0)</f>
        <v>0</v>
      </c>
      <c r="BG225" s="228">
        <f>IF(N225="zákl. přenesená",J225,0)</f>
        <v>0</v>
      </c>
      <c r="BH225" s="228">
        <f>IF(N225="sníž. přenesená",J225,0)</f>
        <v>0</v>
      </c>
      <c r="BI225" s="228">
        <f>IF(N225="nulová",J225,0)</f>
        <v>0</v>
      </c>
      <c r="BJ225" s="19" t="s">
        <v>84</v>
      </c>
      <c r="BK225" s="228">
        <f>ROUND(I225*H225,2)</f>
        <v>0</v>
      </c>
      <c r="BL225" s="19" t="s">
        <v>225</v>
      </c>
      <c r="BM225" s="227" t="s">
        <v>1585</v>
      </c>
    </row>
    <row r="226" s="2" customFormat="1">
      <c r="A226" s="40"/>
      <c r="B226" s="41"/>
      <c r="C226" s="42"/>
      <c r="D226" s="229" t="s">
        <v>227</v>
      </c>
      <c r="E226" s="42"/>
      <c r="F226" s="230" t="s">
        <v>1586</v>
      </c>
      <c r="G226" s="42"/>
      <c r="H226" s="42"/>
      <c r="I226" s="231"/>
      <c r="J226" s="42"/>
      <c r="K226" s="42"/>
      <c r="L226" s="46"/>
      <c r="M226" s="232"/>
      <c r="N226" s="233"/>
      <c r="O226" s="86"/>
      <c r="P226" s="86"/>
      <c r="Q226" s="86"/>
      <c r="R226" s="86"/>
      <c r="S226" s="86"/>
      <c r="T226" s="87"/>
      <c r="U226" s="40"/>
      <c r="V226" s="40"/>
      <c r="W226" s="40"/>
      <c r="X226" s="40"/>
      <c r="Y226" s="40"/>
      <c r="Z226" s="40"/>
      <c r="AA226" s="40"/>
      <c r="AB226" s="40"/>
      <c r="AC226" s="40"/>
      <c r="AD226" s="40"/>
      <c r="AE226" s="40"/>
      <c r="AT226" s="19" t="s">
        <v>227</v>
      </c>
      <c r="AU226" s="19" t="s">
        <v>86</v>
      </c>
    </row>
    <row r="227" s="2" customFormat="1">
      <c r="A227" s="40"/>
      <c r="B227" s="41"/>
      <c r="C227" s="42"/>
      <c r="D227" s="229" t="s">
        <v>275</v>
      </c>
      <c r="E227" s="42"/>
      <c r="F227" s="268" t="s">
        <v>1136</v>
      </c>
      <c r="G227" s="42"/>
      <c r="H227" s="42"/>
      <c r="I227" s="231"/>
      <c r="J227" s="42"/>
      <c r="K227" s="42"/>
      <c r="L227" s="46"/>
      <c r="M227" s="232"/>
      <c r="N227" s="233"/>
      <c r="O227" s="86"/>
      <c r="P227" s="86"/>
      <c r="Q227" s="86"/>
      <c r="R227" s="86"/>
      <c r="S227" s="86"/>
      <c r="T227" s="87"/>
      <c r="U227" s="40"/>
      <c r="V227" s="40"/>
      <c r="W227" s="40"/>
      <c r="X227" s="40"/>
      <c r="Y227" s="40"/>
      <c r="Z227" s="40"/>
      <c r="AA227" s="40"/>
      <c r="AB227" s="40"/>
      <c r="AC227" s="40"/>
      <c r="AD227" s="40"/>
      <c r="AE227" s="40"/>
      <c r="AT227" s="19" t="s">
        <v>275</v>
      </c>
      <c r="AU227" s="19" t="s">
        <v>86</v>
      </c>
    </row>
    <row r="228" s="13" customFormat="1">
      <c r="A228" s="13"/>
      <c r="B228" s="236"/>
      <c r="C228" s="237"/>
      <c r="D228" s="229" t="s">
        <v>231</v>
      </c>
      <c r="E228" s="238" t="s">
        <v>19</v>
      </c>
      <c r="F228" s="239" t="s">
        <v>1103</v>
      </c>
      <c r="G228" s="237"/>
      <c r="H228" s="238" t="s">
        <v>19</v>
      </c>
      <c r="I228" s="240"/>
      <c r="J228" s="237"/>
      <c r="K228" s="237"/>
      <c r="L228" s="241"/>
      <c r="M228" s="242"/>
      <c r="N228" s="243"/>
      <c r="O228" s="243"/>
      <c r="P228" s="243"/>
      <c r="Q228" s="243"/>
      <c r="R228" s="243"/>
      <c r="S228" s="243"/>
      <c r="T228" s="244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45" t="s">
        <v>231</v>
      </c>
      <c r="AU228" s="245" t="s">
        <v>86</v>
      </c>
      <c r="AV228" s="13" t="s">
        <v>84</v>
      </c>
      <c r="AW228" s="13" t="s">
        <v>37</v>
      </c>
      <c r="AX228" s="13" t="s">
        <v>76</v>
      </c>
      <c r="AY228" s="245" t="s">
        <v>219</v>
      </c>
    </row>
    <row r="229" s="13" customFormat="1">
      <c r="A229" s="13"/>
      <c r="B229" s="236"/>
      <c r="C229" s="237"/>
      <c r="D229" s="229" t="s">
        <v>231</v>
      </c>
      <c r="E229" s="238" t="s">
        <v>19</v>
      </c>
      <c r="F229" s="239" t="s">
        <v>1587</v>
      </c>
      <c r="G229" s="237"/>
      <c r="H229" s="238" t="s">
        <v>19</v>
      </c>
      <c r="I229" s="240"/>
      <c r="J229" s="237"/>
      <c r="K229" s="237"/>
      <c r="L229" s="241"/>
      <c r="M229" s="242"/>
      <c r="N229" s="243"/>
      <c r="O229" s="243"/>
      <c r="P229" s="243"/>
      <c r="Q229" s="243"/>
      <c r="R229" s="243"/>
      <c r="S229" s="243"/>
      <c r="T229" s="244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45" t="s">
        <v>231</v>
      </c>
      <c r="AU229" s="245" t="s">
        <v>86</v>
      </c>
      <c r="AV229" s="13" t="s">
        <v>84</v>
      </c>
      <c r="AW229" s="13" t="s">
        <v>37</v>
      </c>
      <c r="AX229" s="13" t="s">
        <v>76</v>
      </c>
      <c r="AY229" s="245" t="s">
        <v>219</v>
      </c>
    </row>
    <row r="230" s="14" customFormat="1">
      <c r="A230" s="14"/>
      <c r="B230" s="246"/>
      <c r="C230" s="247"/>
      <c r="D230" s="229" t="s">
        <v>231</v>
      </c>
      <c r="E230" s="248" t="s">
        <v>19</v>
      </c>
      <c r="F230" s="249" t="s">
        <v>1588</v>
      </c>
      <c r="G230" s="247"/>
      <c r="H230" s="250">
        <v>0</v>
      </c>
      <c r="I230" s="251"/>
      <c r="J230" s="247"/>
      <c r="K230" s="247"/>
      <c r="L230" s="252"/>
      <c r="M230" s="253"/>
      <c r="N230" s="254"/>
      <c r="O230" s="254"/>
      <c r="P230" s="254"/>
      <c r="Q230" s="254"/>
      <c r="R230" s="254"/>
      <c r="S230" s="254"/>
      <c r="T230" s="255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56" t="s">
        <v>231</v>
      </c>
      <c r="AU230" s="256" t="s">
        <v>86</v>
      </c>
      <c r="AV230" s="14" t="s">
        <v>86</v>
      </c>
      <c r="AW230" s="14" t="s">
        <v>37</v>
      </c>
      <c r="AX230" s="14" t="s">
        <v>76</v>
      </c>
      <c r="AY230" s="256" t="s">
        <v>219</v>
      </c>
    </row>
    <row r="231" s="13" customFormat="1">
      <c r="A231" s="13"/>
      <c r="B231" s="236"/>
      <c r="C231" s="237"/>
      <c r="D231" s="229" t="s">
        <v>231</v>
      </c>
      <c r="E231" s="238" t="s">
        <v>19</v>
      </c>
      <c r="F231" s="239" t="s">
        <v>1589</v>
      </c>
      <c r="G231" s="237"/>
      <c r="H231" s="238" t="s">
        <v>19</v>
      </c>
      <c r="I231" s="240"/>
      <c r="J231" s="237"/>
      <c r="K231" s="237"/>
      <c r="L231" s="241"/>
      <c r="M231" s="242"/>
      <c r="N231" s="243"/>
      <c r="O231" s="243"/>
      <c r="P231" s="243"/>
      <c r="Q231" s="243"/>
      <c r="R231" s="243"/>
      <c r="S231" s="243"/>
      <c r="T231" s="244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45" t="s">
        <v>231</v>
      </c>
      <c r="AU231" s="245" t="s">
        <v>86</v>
      </c>
      <c r="AV231" s="13" t="s">
        <v>84</v>
      </c>
      <c r="AW231" s="13" t="s">
        <v>37</v>
      </c>
      <c r="AX231" s="13" t="s">
        <v>76</v>
      </c>
      <c r="AY231" s="245" t="s">
        <v>219</v>
      </c>
    </row>
    <row r="232" s="14" customFormat="1">
      <c r="A232" s="14"/>
      <c r="B232" s="246"/>
      <c r="C232" s="247"/>
      <c r="D232" s="229" t="s">
        <v>231</v>
      </c>
      <c r="E232" s="248" t="s">
        <v>19</v>
      </c>
      <c r="F232" s="249" t="s">
        <v>1590</v>
      </c>
      <c r="G232" s="247"/>
      <c r="H232" s="250">
        <v>14.880000000000001</v>
      </c>
      <c r="I232" s="251"/>
      <c r="J232" s="247"/>
      <c r="K232" s="247"/>
      <c r="L232" s="252"/>
      <c r="M232" s="253"/>
      <c r="N232" s="254"/>
      <c r="O232" s="254"/>
      <c r="P232" s="254"/>
      <c r="Q232" s="254"/>
      <c r="R232" s="254"/>
      <c r="S232" s="254"/>
      <c r="T232" s="255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56" t="s">
        <v>231</v>
      </c>
      <c r="AU232" s="256" t="s">
        <v>86</v>
      </c>
      <c r="AV232" s="14" t="s">
        <v>86</v>
      </c>
      <c r="AW232" s="14" t="s">
        <v>37</v>
      </c>
      <c r="AX232" s="14" t="s">
        <v>76</v>
      </c>
      <c r="AY232" s="256" t="s">
        <v>219</v>
      </c>
    </row>
    <row r="233" s="13" customFormat="1">
      <c r="A233" s="13"/>
      <c r="B233" s="236"/>
      <c r="C233" s="237"/>
      <c r="D233" s="229" t="s">
        <v>231</v>
      </c>
      <c r="E233" s="238" t="s">
        <v>19</v>
      </c>
      <c r="F233" s="239" t="s">
        <v>1558</v>
      </c>
      <c r="G233" s="237"/>
      <c r="H233" s="238" t="s">
        <v>19</v>
      </c>
      <c r="I233" s="240"/>
      <c r="J233" s="237"/>
      <c r="K233" s="237"/>
      <c r="L233" s="241"/>
      <c r="M233" s="242"/>
      <c r="N233" s="243"/>
      <c r="O233" s="243"/>
      <c r="P233" s="243"/>
      <c r="Q233" s="243"/>
      <c r="R233" s="243"/>
      <c r="S233" s="243"/>
      <c r="T233" s="244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45" t="s">
        <v>231</v>
      </c>
      <c r="AU233" s="245" t="s">
        <v>86</v>
      </c>
      <c r="AV233" s="13" t="s">
        <v>84</v>
      </c>
      <c r="AW233" s="13" t="s">
        <v>37</v>
      </c>
      <c r="AX233" s="13" t="s">
        <v>76</v>
      </c>
      <c r="AY233" s="245" t="s">
        <v>219</v>
      </c>
    </row>
    <row r="234" s="14" customFormat="1">
      <c r="A234" s="14"/>
      <c r="B234" s="246"/>
      <c r="C234" s="247"/>
      <c r="D234" s="229" t="s">
        <v>231</v>
      </c>
      <c r="E234" s="248" t="s">
        <v>19</v>
      </c>
      <c r="F234" s="249" t="s">
        <v>1591</v>
      </c>
      <c r="G234" s="247"/>
      <c r="H234" s="250">
        <v>12.624000000000001</v>
      </c>
      <c r="I234" s="251"/>
      <c r="J234" s="247"/>
      <c r="K234" s="247"/>
      <c r="L234" s="252"/>
      <c r="M234" s="253"/>
      <c r="N234" s="254"/>
      <c r="O234" s="254"/>
      <c r="P234" s="254"/>
      <c r="Q234" s="254"/>
      <c r="R234" s="254"/>
      <c r="S234" s="254"/>
      <c r="T234" s="255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56" t="s">
        <v>231</v>
      </c>
      <c r="AU234" s="256" t="s">
        <v>86</v>
      </c>
      <c r="AV234" s="14" t="s">
        <v>86</v>
      </c>
      <c r="AW234" s="14" t="s">
        <v>37</v>
      </c>
      <c r="AX234" s="14" t="s">
        <v>76</v>
      </c>
      <c r="AY234" s="256" t="s">
        <v>219</v>
      </c>
    </row>
    <row r="235" s="13" customFormat="1">
      <c r="A235" s="13"/>
      <c r="B235" s="236"/>
      <c r="C235" s="237"/>
      <c r="D235" s="229" t="s">
        <v>231</v>
      </c>
      <c r="E235" s="238" t="s">
        <v>19</v>
      </c>
      <c r="F235" s="239" t="s">
        <v>1592</v>
      </c>
      <c r="G235" s="237"/>
      <c r="H235" s="238" t="s">
        <v>19</v>
      </c>
      <c r="I235" s="240"/>
      <c r="J235" s="237"/>
      <c r="K235" s="237"/>
      <c r="L235" s="241"/>
      <c r="M235" s="242"/>
      <c r="N235" s="243"/>
      <c r="O235" s="243"/>
      <c r="P235" s="243"/>
      <c r="Q235" s="243"/>
      <c r="R235" s="243"/>
      <c r="S235" s="243"/>
      <c r="T235" s="244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45" t="s">
        <v>231</v>
      </c>
      <c r="AU235" s="245" t="s">
        <v>86</v>
      </c>
      <c r="AV235" s="13" t="s">
        <v>84</v>
      </c>
      <c r="AW235" s="13" t="s">
        <v>37</v>
      </c>
      <c r="AX235" s="13" t="s">
        <v>76</v>
      </c>
      <c r="AY235" s="245" t="s">
        <v>219</v>
      </c>
    </row>
    <row r="236" s="14" customFormat="1">
      <c r="A236" s="14"/>
      <c r="B236" s="246"/>
      <c r="C236" s="247"/>
      <c r="D236" s="229" t="s">
        <v>231</v>
      </c>
      <c r="E236" s="248" t="s">
        <v>19</v>
      </c>
      <c r="F236" s="249" t="s">
        <v>1593</v>
      </c>
      <c r="G236" s="247"/>
      <c r="H236" s="250">
        <v>20.677</v>
      </c>
      <c r="I236" s="251"/>
      <c r="J236" s="247"/>
      <c r="K236" s="247"/>
      <c r="L236" s="252"/>
      <c r="M236" s="253"/>
      <c r="N236" s="254"/>
      <c r="O236" s="254"/>
      <c r="P236" s="254"/>
      <c r="Q236" s="254"/>
      <c r="R236" s="254"/>
      <c r="S236" s="254"/>
      <c r="T236" s="255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56" t="s">
        <v>231</v>
      </c>
      <c r="AU236" s="256" t="s">
        <v>86</v>
      </c>
      <c r="AV236" s="14" t="s">
        <v>86</v>
      </c>
      <c r="AW236" s="14" t="s">
        <v>37</v>
      </c>
      <c r="AX236" s="14" t="s">
        <v>76</v>
      </c>
      <c r="AY236" s="256" t="s">
        <v>219</v>
      </c>
    </row>
    <row r="237" s="13" customFormat="1">
      <c r="A237" s="13"/>
      <c r="B237" s="236"/>
      <c r="C237" s="237"/>
      <c r="D237" s="229" t="s">
        <v>231</v>
      </c>
      <c r="E237" s="238" t="s">
        <v>19</v>
      </c>
      <c r="F237" s="239" t="s">
        <v>1594</v>
      </c>
      <c r="G237" s="237"/>
      <c r="H237" s="238" t="s">
        <v>19</v>
      </c>
      <c r="I237" s="240"/>
      <c r="J237" s="237"/>
      <c r="K237" s="237"/>
      <c r="L237" s="241"/>
      <c r="M237" s="242"/>
      <c r="N237" s="243"/>
      <c r="O237" s="243"/>
      <c r="P237" s="243"/>
      <c r="Q237" s="243"/>
      <c r="R237" s="243"/>
      <c r="S237" s="243"/>
      <c r="T237" s="244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45" t="s">
        <v>231</v>
      </c>
      <c r="AU237" s="245" t="s">
        <v>86</v>
      </c>
      <c r="AV237" s="13" t="s">
        <v>84</v>
      </c>
      <c r="AW237" s="13" t="s">
        <v>37</v>
      </c>
      <c r="AX237" s="13" t="s">
        <v>76</v>
      </c>
      <c r="AY237" s="245" t="s">
        <v>219</v>
      </c>
    </row>
    <row r="238" s="14" customFormat="1">
      <c r="A238" s="14"/>
      <c r="B238" s="246"/>
      <c r="C238" s="247"/>
      <c r="D238" s="229" t="s">
        <v>231</v>
      </c>
      <c r="E238" s="248" t="s">
        <v>19</v>
      </c>
      <c r="F238" s="249" t="s">
        <v>1595</v>
      </c>
      <c r="G238" s="247"/>
      <c r="H238" s="250">
        <v>26.628</v>
      </c>
      <c r="I238" s="251"/>
      <c r="J238" s="247"/>
      <c r="K238" s="247"/>
      <c r="L238" s="252"/>
      <c r="M238" s="253"/>
      <c r="N238" s="254"/>
      <c r="O238" s="254"/>
      <c r="P238" s="254"/>
      <c r="Q238" s="254"/>
      <c r="R238" s="254"/>
      <c r="S238" s="254"/>
      <c r="T238" s="255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56" t="s">
        <v>231</v>
      </c>
      <c r="AU238" s="256" t="s">
        <v>86</v>
      </c>
      <c r="AV238" s="14" t="s">
        <v>86</v>
      </c>
      <c r="AW238" s="14" t="s">
        <v>37</v>
      </c>
      <c r="AX238" s="14" t="s">
        <v>76</v>
      </c>
      <c r="AY238" s="256" t="s">
        <v>219</v>
      </c>
    </row>
    <row r="239" s="15" customFormat="1">
      <c r="A239" s="15"/>
      <c r="B239" s="257"/>
      <c r="C239" s="258"/>
      <c r="D239" s="229" t="s">
        <v>231</v>
      </c>
      <c r="E239" s="259" t="s">
        <v>1469</v>
      </c>
      <c r="F239" s="260" t="s">
        <v>236</v>
      </c>
      <c r="G239" s="258"/>
      <c r="H239" s="261">
        <v>74.808999999999998</v>
      </c>
      <c r="I239" s="262"/>
      <c r="J239" s="258"/>
      <c r="K239" s="258"/>
      <c r="L239" s="263"/>
      <c r="M239" s="264"/>
      <c r="N239" s="265"/>
      <c r="O239" s="265"/>
      <c r="P239" s="265"/>
      <c r="Q239" s="265"/>
      <c r="R239" s="265"/>
      <c r="S239" s="265"/>
      <c r="T239" s="266"/>
      <c r="U239" s="15"/>
      <c r="V239" s="15"/>
      <c r="W239" s="15"/>
      <c r="X239" s="15"/>
      <c r="Y239" s="15"/>
      <c r="Z239" s="15"/>
      <c r="AA239" s="15"/>
      <c r="AB239" s="15"/>
      <c r="AC239" s="15"/>
      <c r="AD239" s="15"/>
      <c r="AE239" s="15"/>
      <c r="AT239" s="267" t="s">
        <v>231</v>
      </c>
      <c r="AU239" s="267" t="s">
        <v>86</v>
      </c>
      <c r="AV239" s="15" t="s">
        <v>225</v>
      </c>
      <c r="AW239" s="15" t="s">
        <v>37</v>
      </c>
      <c r="AX239" s="15" t="s">
        <v>84</v>
      </c>
      <c r="AY239" s="267" t="s">
        <v>219</v>
      </c>
    </row>
    <row r="240" s="2" customFormat="1" ht="16.5" customHeight="1">
      <c r="A240" s="40"/>
      <c r="B240" s="41"/>
      <c r="C240" s="216" t="s">
        <v>261</v>
      </c>
      <c r="D240" s="216" t="s">
        <v>221</v>
      </c>
      <c r="E240" s="217" t="s">
        <v>1596</v>
      </c>
      <c r="F240" s="218" t="s">
        <v>1597</v>
      </c>
      <c r="G240" s="219" t="s">
        <v>152</v>
      </c>
      <c r="H240" s="220">
        <v>22.629999999999999</v>
      </c>
      <c r="I240" s="221"/>
      <c r="J240" s="222">
        <f>ROUND(I240*H240,2)</f>
        <v>0</v>
      </c>
      <c r="K240" s="218" t="s">
        <v>19</v>
      </c>
      <c r="L240" s="46"/>
      <c r="M240" s="223" t="s">
        <v>19</v>
      </c>
      <c r="N240" s="224" t="s">
        <v>47</v>
      </c>
      <c r="O240" s="86"/>
      <c r="P240" s="225">
        <f>O240*H240</f>
        <v>0</v>
      </c>
      <c r="Q240" s="225">
        <v>0.00726</v>
      </c>
      <c r="R240" s="225">
        <f>Q240*H240</f>
        <v>0.16429379999999999</v>
      </c>
      <c r="S240" s="225">
        <v>0</v>
      </c>
      <c r="T240" s="226">
        <f>S240*H240</f>
        <v>0</v>
      </c>
      <c r="U240" s="40"/>
      <c r="V240" s="40"/>
      <c r="W240" s="40"/>
      <c r="X240" s="40"/>
      <c r="Y240" s="40"/>
      <c r="Z240" s="40"/>
      <c r="AA240" s="40"/>
      <c r="AB240" s="40"/>
      <c r="AC240" s="40"/>
      <c r="AD240" s="40"/>
      <c r="AE240" s="40"/>
      <c r="AR240" s="227" t="s">
        <v>225</v>
      </c>
      <c r="AT240" s="227" t="s">
        <v>221</v>
      </c>
      <c r="AU240" s="227" t="s">
        <v>86</v>
      </c>
      <c r="AY240" s="19" t="s">
        <v>219</v>
      </c>
      <c r="BE240" s="228">
        <f>IF(N240="základní",J240,0)</f>
        <v>0</v>
      </c>
      <c r="BF240" s="228">
        <f>IF(N240="snížená",J240,0)</f>
        <v>0</v>
      </c>
      <c r="BG240" s="228">
        <f>IF(N240="zákl. přenesená",J240,0)</f>
        <v>0</v>
      </c>
      <c r="BH240" s="228">
        <f>IF(N240="sníž. přenesená",J240,0)</f>
        <v>0</v>
      </c>
      <c r="BI240" s="228">
        <f>IF(N240="nulová",J240,0)</f>
        <v>0</v>
      </c>
      <c r="BJ240" s="19" t="s">
        <v>84</v>
      </c>
      <c r="BK240" s="228">
        <f>ROUND(I240*H240,2)</f>
        <v>0</v>
      </c>
      <c r="BL240" s="19" t="s">
        <v>225</v>
      </c>
      <c r="BM240" s="227" t="s">
        <v>1598</v>
      </c>
    </row>
    <row r="241" s="2" customFormat="1">
      <c r="A241" s="40"/>
      <c r="B241" s="41"/>
      <c r="C241" s="42"/>
      <c r="D241" s="229" t="s">
        <v>227</v>
      </c>
      <c r="E241" s="42"/>
      <c r="F241" s="230" t="s">
        <v>1599</v>
      </c>
      <c r="G241" s="42"/>
      <c r="H241" s="42"/>
      <c r="I241" s="231"/>
      <c r="J241" s="42"/>
      <c r="K241" s="42"/>
      <c r="L241" s="46"/>
      <c r="M241" s="232"/>
      <c r="N241" s="233"/>
      <c r="O241" s="86"/>
      <c r="P241" s="86"/>
      <c r="Q241" s="86"/>
      <c r="R241" s="86"/>
      <c r="S241" s="86"/>
      <c r="T241" s="87"/>
      <c r="U241" s="40"/>
      <c r="V241" s="40"/>
      <c r="W241" s="40"/>
      <c r="X241" s="40"/>
      <c r="Y241" s="40"/>
      <c r="Z241" s="40"/>
      <c r="AA241" s="40"/>
      <c r="AB241" s="40"/>
      <c r="AC241" s="40"/>
      <c r="AD241" s="40"/>
      <c r="AE241" s="40"/>
      <c r="AT241" s="19" t="s">
        <v>227</v>
      </c>
      <c r="AU241" s="19" t="s">
        <v>86</v>
      </c>
    </row>
    <row r="242" s="13" customFormat="1">
      <c r="A242" s="13"/>
      <c r="B242" s="236"/>
      <c r="C242" s="237"/>
      <c r="D242" s="229" t="s">
        <v>231</v>
      </c>
      <c r="E242" s="238" t="s">
        <v>19</v>
      </c>
      <c r="F242" s="239" t="s">
        <v>1103</v>
      </c>
      <c r="G242" s="237"/>
      <c r="H242" s="238" t="s">
        <v>19</v>
      </c>
      <c r="I242" s="240"/>
      <c r="J242" s="237"/>
      <c r="K242" s="237"/>
      <c r="L242" s="241"/>
      <c r="M242" s="242"/>
      <c r="N242" s="243"/>
      <c r="O242" s="243"/>
      <c r="P242" s="243"/>
      <c r="Q242" s="243"/>
      <c r="R242" s="243"/>
      <c r="S242" s="243"/>
      <c r="T242" s="244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45" t="s">
        <v>231</v>
      </c>
      <c r="AU242" s="245" t="s">
        <v>86</v>
      </c>
      <c r="AV242" s="13" t="s">
        <v>84</v>
      </c>
      <c r="AW242" s="13" t="s">
        <v>37</v>
      </c>
      <c r="AX242" s="13" t="s">
        <v>76</v>
      </c>
      <c r="AY242" s="245" t="s">
        <v>219</v>
      </c>
    </row>
    <row r="243" s="13" customFormat="1">
      <c r="A243" s="13"/>
      <c r="B243" s="236"/>
      <c r="C243" s="237"/>
      <c r="D243" s="229" t="s">
        <v>231</v>
      </c>
      <c r="E243" s="238" t="s">
        <v>19</v>
      </c>
      <c r="F243" s="239" t="s">
        <v>1600</v>
      </c>
      <c r="G243" s="237"/>
      <c r="H243" s="238" t="s">
        <v>19</v>
      </c>
      <c r="I243" s="240"/>
      <c r="J243" s="237"/>
      <c r="K243" s="237"/>
      <c r="L243" s="241"/>
      <c r="M243" s="242"/>
      <c r="N243" s="243"/>
      <c r="O243" s="243"/>
      <c r="P243" s="243"/>
      <c r="Q243" s="243"/>
      <c r="R243" s="243"/>
      <c r="S243" s="243"/>
      <c r="T243" s="244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45" t="s">
        <v>231</v>
      </c>
      <c r="AU243" s="245" t="s">
        <v>86</v>
      </c>
      <c r="AV243" s="13" t="s">
        <v>84</v>
      </c>
      <c r="AW243" s="13" t="s">
        <v>37</v>
      </c>
      <c r="AX243" s="13" t="s">
        <v>76</v>
      </c>
      <c r="AY243" s="245" t="s">
        <v>219</v>
      </c>
    </row>
    <row r="244" s="14" customFormat="1">
      <c r="A244" s="14"/>
      <c r="B244" s="246"/>
      <c r="C244" s="247"/>
      <c r="D244" s="229" t="s">
        <v>231</v>
      </c>
      <c r="E244" s="248" t="s">
        <v>19</v>
      </c>
      <c r="F244" s="249" t="s">
        <v>1601</v>
      </c>
      <c r="G244" s="247"/>
      <c r="H244" s="250">
        <v>22.629999999999999</v>
      </c>
      <c r="I244" s="251"/>
      <c r="J244" s="247"/>
      <c r="K244" s="247"/>
      <c r="L244" s="252"/>
      <c r="M244" s="253"/>
      <c r="N244" s="254"/>
      <c r="O244" s="254"/>
      <c r="P244" s="254"/>
      <c r="Q244" s="254"/>
      <c r="R244" s="254"/>
      <c r="S244" s="254"/>
      <c r="T244" s="255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56" t="s">
        <v>231</v>
      </c>
      <c r="AU244" s="256" t="s">
        <v>86</v>
      </c>
      <c r="AV244" s="14" t="s">
        <v>86</v>
      </c>
      <c r="AW244" s="14" t="s">
        <v>37</v>
      </c>
      <c r="AX244" s="14" t="s">
        <v>76</v>
      </c>
      <c r="AY244" s="256" t="s">
        <v>219</v>
      </c>
    </row>
    <row r="245" s="15" customFormat="1">
      <c r="A245" s="15"/>
      <c r="B245" s="257"/>
      <c r="C245" s="258"/>
      <c r="D245" s="229" t="s">
        <v>231</v>
      </c>
      <c r="E245" s="259" t="s">
        <v>1464</v>
      </c>
      <c r="F245" s="260" t="s">
        <v>236</v>
      </c>
      <c r="G245" s="258"/>
      <c r="H245" s="261">
        <v>22.629999999999999</v>
      </c>
      <c r="I245" s="262"/>
      <c r="J245" s="258"/>
      <c r="K245" s="258"/>
      <c r="L245" s="263"/>
      <c r="M245" s="264"/>
      <c r="N245" s="265"/>
      <c r="O245" s="265"/>
      <c r="P245" s="265"/>
      <c r="Q245" s="265"/>
      <c r="R245" s="265"/>
      <c r="S245" s="265"/>
      <c r="T245" s="266"/>
      <c r="U245" s="15"/>
      <c r="V245" s="15"/>
      <c r="W245" s="15"/>
      <c r="X245" s="15"/>
      <c r="Y245" s="15"/>
      <c r="Z245" s="15"/>
      <c r="AA245" s="15"/>
      <c r="AB245" s="15"/>
      <c r="AC245" s="15"/>
      <c r="AD245" s="15"/>
      <c r="AE245" s="15"/>
      <c r="AT245" s="267" t="s">
        <v>231</v>
      </c>
      <c r="AU245" s="267" t="s">
        <v>86</v>
      </c>
      <c r="AV245" s="15" t="s">
        <v>225</v>
      </c>
      <c r="AW245" s="15" t="s">
        <v>37</v>
      </c>
      <c r="AX245" s="15" t="s">
        <v>84</v>
      </c>
      <c r="AY245" s="267" t="s">
        <v>219</v>
      </c>
    </row>
    <row r="246" s="2" customFormat="1" ht="16.5" customHeight="1">
      <c r="A246" s="40"/>
      <c r="B246" s="41"/>
      <c r="C246" s="216" t="s">
        <v>269</v>
      </c>
      <c r="D246" s="216" t="s">
        <v>221</v>
      </c>
      <c r="E246" s="217" t="s">
        <v>1145</v>
      </c>
      <c r="F246" s="218" t="s">
        <v>1146</v>
      </c>
      <c r="G246" s="219" t="s">
        <v>152</v>
      </c>
      <c r="H246" s="220">
        <v>17.940000000000001</v>
      </c>
      <c r="I246" s="221"/>
      <c r="J246" s="222">
        <f>ROUND(I246*H246,2)</f>
        <v>0</v>
      </c>
      <c r="K246" s="218" t="s">
        <v>224</v>
      </c>
      <c r="L246" s="46"/>
      <c r="M246" s="223" t="s">
        <v>19</v>
      </c>
      <c r="N246" s="224" t="s">
        <v>47</v>
      </c>
      <c r="O246" s="86"/>
      <c r="P246" s="225">
        <f>O246*H246</f>
        <v>0</v>
      </c>
      <c r="Q246" s="225">
        <v>0.0088800000000000007</v>
      </c>
      <c r="R246" s="225">
        <f>Q246*H246</f>
        <v>0.15930720000000004</v>
      </c>
      <c r="S246" s="225">
        <v>0</v>
      </c>
      <c r="T246" s="226">
        <f>S246*H246</f>
        <v>0</v>
      </c>
      <c r="U246" s="40"/>
      <c r="V246" s="40"/>
      <c r="W246" s="40"/>
      <c r="X246" s="40"/>
      <c r="Y246" s="40"/>
      <c r="Z246" s="40"/>
      <c r="AA246" s="40"/>
      <c r="AB246" s="40"/>
      <c r="AC246" s="40"/>
      <c r="AD246" s="40"/>
      <c r="AE246" s="40"/>
      <c r="AR246" s="227" t="s">
        <v>225</v>
      </c>
      <c r="AT246" s="227" t="s">
        <v>221</v>
      </c>
      <c r="AU246" s="227" t="s">
        <v>86</v>
      </c>
      <c r="AY246" s="19" t="s">
        <v>219</v>
      </c>
      <c r="BE246" s="228">
        <f>IF(N246="základní",J246,0)</f>
        <v>0</v>
      </c>
      <c r="BF246" s="228">
        <f>IF(N246="snížená",J246,0)</f>
        <v>0</v>
      </c>
      <c r="BG246" s="228">
        <f>IF(N246="zákl. přenesená",J246,0)</f>
        <v>0</v>
      </c>
      <c r="BH246" s="228">
        <f>IF(N246="sníž. přenesená",J246,0)</f>
        <v>0</v>
      </c>
      <c r="BI246" s="228">
        <f>IF(N246="nulová",J246,0)</f>
        <v>0</v>
      </c>
      <c r="BJ246" s="19" t="s">
        <v>84</v>
      </c>
      <c r="BK246" s="228">
        <f>ROUND(I246*H246,2)</f>
        <v>0</v>
      </c>
      <c r="BL246" s="19" t="s">
        <v>225</v>
      </c>
      <c r="BM246" s="227" t="s">
        <v>1602</v>
      </c>
    </row>
    <row r="247" s="2" customFormat="1">
      <c r="A247" s="40"/>
      <c r="B247" s="41"/>
      <c r="C247" s="42"/>
      <c r="D247" s="229" t="s">
        <v>227</v>
      </c>
      <c r="E247" s="42"/>
      <c r="F247" s="230" t="s">
        <v>1148</v>
      </c>
      <c r="G247" s="42"/>
      <c r="H247" s="42"/>
      <c r="I247" s="231"/>
      <c r="J247" s="42"/>
      <c r="K247" s="42"/>
      <c r="L247" s="46"/>
      <c r="M247" s="232"/>
      <c r="N247" s="233"/>
      <c r="O247" s="86"/>
      <c r="P247" s="86"/>
      <c r="Q247" s="86"/>
      <c r="R247" s="86"/>
      <c r="S247" s="86"/>
      <c r="T247" s="87"/>
      <c r="U247" s="40"/>
      <c r="V247" s="40"/>
      <c r="W247" s="40"/>
      <c r="X247" s="40"/>
      <c r="Y247" s="40"/>
      <c r="Z247" s="40"/>
      <c r="AA247" s="40"/>
      <c r="AB247" s="40"/>
      <c r="AC247" s="40"/>
      <c r="AD247" s="40"/>
      <c r="AE247" s="40"/>
      <c r="AT247" s="19" t="s">
        <v>227</v>
      </c>
      <c r="AU247" s="19" t="s">
        <v>86</v>
      </c>
    </row>
    <row r="248" s="2" customFormat="1">
      <c r="A248" s="40"/>
      <c r="B248" s="41"/>
      <c r="C248" s="42"/>
      <c r="D248" s="234" t="s">
        <v>229</v>
      </c>
      <c r="E248" s="42"/>
      <c r="F248" s="235" t="s">
        <v>1149</v>
      </c>
      <c r="G248" s="42"/>
      <c r="H248" s="42"/>
      <c r="I248" s="231"/>
      <c r="J248" s="42"/>
      <c r="K248" s="42"/>
      <c r="L248" s="46"/>
      <c r="M248" s="232"/>
      <c r="N248" s="233"/>
      <c r="O248" s="86"/>
      <c r="P248" s="86"/>
      <c r="Q248" s="86"/>
      <c r="R248" s="86"/>
      <c r="S248" s="86"/>
      <c r="T248" s="87"/>
      <c r="U248" s="40"/>
      <c r="V248" s="40"/>
      <c r="W248" s="40"/>
      <c r="X248" s="40"/>
      <c r="Y248" s="40"/>
      <c r="Z248" s="40"/>
      <c r="AA248" s="40"/>
      <c r="AB248" s="40"/>
      <c r="AC248" s="40"/>
      <c r="AD248" s="40"/>
      <c r="AE248" s="40"/>
      <c r="AT248" s="19" t="s">
        <v>229</v>
      </c>
      <c r="AU248" s="19" t="s">
        <v>86</v>
      </c>
    </row>
    <row r="249" s="13" customFormat="1">
      <c r="A249" s="13"/>
      <c r="B249" s="236"/>
      <c r="C249" s="237"/>
      <c r="D249" s="229" t="s">
        <v>231</v>
      </c>
      <c r="E249" s="238" t="s">
        <v>19</v>
      </c>
      <c r="F249" s="239" t="s">
        <v>1103</v>
      </c>
      <c r="G249" s="237"/>
      <c r="H249" s="238" t="s">
        <v>19</v>
      </c>
      <c r="I249" s="240"/>
      <c r="J249" s="237"/>
      <c r="K249" s="237"/>
      <c r="L249" s="241"/>
      <c r="M249" s="242"/>
      <c r="N249" s="243"/>
      <c r="O249" s="243"/>
      <c r="P249" s="243"/>
      <c r="Q249" s="243"/>
      <c r="R249" s="243"/>
      <c r="S249" s="243"/>
      <c r="T249" s="244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45" t="s">
        <v>231</v>
      </c>
      <c r="AU249" s="245" t="s">
        <v>86</v>
      </c>
      <c r="AV249" s="13" t="s">
        <v>84</v>
      </c>
      <c r="AW249" s="13" t="s">
        <v>37</v>
      </c>
      <c r="AX249" s="13" t="s">
        <v>76</v>
      </c>
      <c r="AY249" s="245" t="s">
        <v>219</v>
      </c>
    </row>
    <row r="250" s="13" customFormat="1">
      <c r="A250" s="13"/>
      <c r="B250" s="236"/>
      <c r="C250" s="237"/>
      <c r="D250" s="229" t="s">
        <v>231</v>
      </c>
      <c r="E250" s="238" t="s">
        <v>19</v>
      </c>
      <c r="F250" s="239" t="s">
        <v>1603</v>
      </c>
      <c r="G250" s="237"/>
      <c r="H250" s="238" t="s">
        <v>19</v>
      </c>
      <c r="I250" s="240"/>
      <c r="J250" s="237"/>
      <c r="K250" s="237"/>
      <c r="L250" s="241"/>
      <c r="M250" s="242"/>
      <c r="N250" s="243"/>
      <c r="O250" s="243"/>
      <c r="P250" s="243"/>
      <c r="Q250" s="243"/>
      <c r="R250" s="243"/>
      <c r="S250" s="243"/>
      <c r="T250" s="244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45" t="s">
        <v>231</v>
      </c>
      <c r="AU250" s="245" t="s">
        <v>86</v>
      </c>
      <c r="AV250" s="13" t="s">
        <v>84</v>
      </c>
      <c r="AW250" s="13" t="s">
        <v>37</v>
      </c>
      <c r="AX250" s="13" t="s">
        <v>76</v>
      </c>
      <c r="AY250" s="245" t="s">
        <v>219</v>
      </c>
    </row>
    <row r="251" s="14" customFormat="1">
      <c r="A251" s="14"/>
      <c r="B251" s="246"/>
      <c r="C251" s="247"/>
      <c r="D251" s="229" t="s">
        <v>231</v>
      </c>
      <c r="E251" s="248" t="s">
        <v>19</v>
      </c>
      <c r="F251" s="249" t="s">
        <v>1604</v>
      </c>
      <c r="G251" s="247"/>
      <c r="H251" s="250">
        <v>11.34</v>
      </c>
      <c r="I251" s="251"/>
      <c r="J251" s="247"/>
      <c r="K251" s="247"/>
      <c r="L251" s="252"/>
      <c r="M251" s="253"/>
      <c r="N251" s="254"/>
      <c r="O251" s="254"/>
      <c r="P251" s="254"/>
      <c r="Q251" s="254"/>
      <c r="R251" s="254"/>
      <c r="S251" s="254"/>
      <c r="T251" s="255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56" t="s">
        <v>231</v>
      </c>
      <c r="AU251" s="256" t="s">
        <v>86</v>
      </c>
      <c r="AV251" s="14" t="s">
        <v>86</v>
      </c>
      <c r="AW251" s="14" t="s">
        <v>37</v>
      </c>
      <c r="AX251" s="14" t="s">
        <v>76</v>
      </c>
      <c r="AY251" s="256" t="s">
        <v>219</v>
      </c>
    </row>
    <row r="252" s="13" customFormat="1">
      <c r="A252" s="13"/>
      <c r="B252" s="236"/>
      <c r="C252" s="237"/>
      <c r="D252" s="229" t="s">
        <v>231</v>
      </c>
      <c r="E252" s="238" t="s">
        <v>19</v>
      </c>
      <c r="F252" s="239" t="s">
        <v>1605</v>
      </c>
      <c r="G252" s="237"/>
      <c r="H252" s="238" t="s">
        <v>19</v>
      </c>
      <c r="I252" s="240"/>
      <c r="J252" s="237"/>
      <c r="K252" s="237"/>
      <c r="L252" s="241"/>
      <c r="M252" s="242"/>
      <c r="N252" s="243"/>
      <c r="O252" s="243"/>
      <c r="P252" s="243"/>
      <c r="Q252" s="243"/>
      <c r="R252" s="243"/>
      <c r="S252" s="243"/>
      <c r="T252" s="244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45" t="s">
        <v>231</v>
      </c>
      <c r="AU252" s="245" t="s">
        <v>86</v>
      </c>
      <c r="AV252" s="13" t="s">
        <v>84</v>
      </c>
      <c r="AW252" s="13" t="s">
        <v>37</v>
      </c>
      <c r="AX252" s="13" t="s">
        <v>76</v>
      </c>
      <c r="AY252" s="245" t="s">
        <v>219</v>
      </c>
    </row>
    <row r="253" s="14" customFormat="1">
      <c r="A253" s="14"/>
      <c r="B253" s="246"/>
      <c r="C253" s="247"/>
      <c r="D253" s="229" t="s">
        <v>231</v>
      </c>
      <c r="E253" s="248" t="s">
        <v>19</v>
      </c>
      <c r="F253" s="249" t="s">
        <v>1606</v>
      </c>
      <c r="G253" s="247"/>
      <c r="H253" s="250">
        <v>6.5999999999999996</v>
      </c>
      <c r="I253" s="251"/>
      <c r="J253" s="247"/>
      <c r="K253" s="247"/>
      <c r="L253" s="252"/>
      <c r="M253" s="253"/>
      <c r="N253" s="254"/>
      <c r="O253" s="254"/>
      <c r="P253" s="254"/>
      <c r="Q253" s="254"/>
      <c r="R253" s="254"/>
      <c r="S253" s="254"/>
      <c r="T253" s="255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56" t="s">
        <v>231</v>
      </c>
      <c r="AU253" s="256" t="s">
        <v>86</v>
      </c>
      <c r="AV253" s="14" t="s">
        <v>86</v>
      </c>
      <c r="AW253" s="14" t="s">
        <v>37</v>
      </c>
      <c r="AX253" s="14" t="s">
        <v>76</v>
      </c>
      <c r="AY253" s="256" t="s">
        <v>219</v>
      </c>
    </row>
    <row r="254" s="15" customFormat="1">
      <c r="A254" s="15"/>
      <c r="B254" s="257"/>
      <c r="C254" s="258"/>
      <c r="D254" s="229" t="s">
        <v>231</v>
      </c>
      <c r="E254" s="259" t="s">
        <v>1076</v>
      </c>
      <c r="F254" s="260" t="s">
        <v>236</v>
      </c>
      <c r="G254" s="258"/>
      <c r="H254" s="261">
        <v>17.940000000000001</v>
      </c>
      <c r="I254" s="262"/>
      <c r="J254" s="258"/>
      <c r="K254" s="258"/>
      <c r="L254" s="263"/>
      <c r="M254" s="264"/>
      <c r="N254" s="265"/>
      <c r="O254" s="265"/>
      <c r="P254" s="265"/>
      <c r="Q254" s="265"/>
      <c r="R254" s="265"/>
      <c r="S254" s="265"/>
      <c r="T254" s="266"/>
      <c r="U254" s="15"/>
      <c r="V254" s="15"/>
      <c r="W254" s="15"/>
      <c r="X254" s="15"/>
      <c r="Y254" s="15"/>
      <c r="Z254" s="15"/>
      <c r="AA254" s="15"/>
      <c r="AB254" s="15"/>
      <c r="AC254" s="15"/>
      <c r="AD254" s="15"/>
      <c r="AE254" s="15"/>
      <c r="AT254" s="267" t="s">
        <v>231</v>
      </c>
      <c r="AU254" s="267" t="s">
        <v>86</v>
      </c>
      <c r="AV254" s="15" t="s">
        <v>225</v>
      </c>
      <c r="AW254" s="15" t="s">
        <v>37</v>
      </c>
      <c r="AX254" s="15" t="s">
        <v>84</v>
      </c>
      <c r="AY254" s="267" t="s">
        <v>219</v>
      </c>
    </row>
    <row r="255" s="2" customFormat="1" ht="16.5" customHeight="1">
      <c r="A255" s="40"/>
      <c r="B255" s="41"/>
      <c r="C255" s="216" t="s">
        <v>300</v>
      </c>
      <c r="D255" s="216" t="s">
        <v>221</v>
      </c>
      <c r="E255" s="217" t="s">
        <v>1155</v>
      </c>
      <c r="F255" s="218" t="s">
        <v>1156</v>
      </c>
      <c r="G255" s="219" t="s">
        <v>152</v>
      </c>
      <c r="H255" s="220">
        <v>1152.7639999999999</v>
      </c>
      <c r="I255" s="221"/>
      <c r="J255" s="222">
        <f>ROUND(I255*H255,2)</f>
        <v>0</v>
      </c>
      <c r="K255" s="218" t="s">
        <v>224</v>
      </c>
      <c r="L255" s="46"/>
      <c r="M255" s="223" t="s">
        <v>19</v>
      </c>
      <c r="N255" s="224" t="s">
        <v>47</v>
      </c>
      <c r="O255" s="86"/>
      <c r="P255" s="225">
        <f>O255*H255</f>
        <v>0</v>
      </c>
      <c r="Q255" s="225">
        <v>0.00085999999999999998</v>
      </c>
      <c r="R255" s="225">
        <f>Q255*H255</f>
        <v>0.99137703999999993</v>
      </c>
      <c r="S255" s="225">
        <v>0</v>
      </c>
      <c r="T255" s="226">
        <f>S255*H255</f>
        <v>0</v>
      </c>
      <c r="U255" s="40"/>
      <c r="V255" s="40"/>
      <c r="W255" s="40"/>
      <c r="X255" s="40"/>
      <c r="Y255" s="40"/>
      <c r="Z255" s="40"/>
      <c r="AA255" s="40"/>
      <c r="AB255" s="40"/>
      <c r="AC255" s="40"/>
      <c r="AD255" s="40"/>
      <c r="AE255" s="40"/>
      <c r="AR255" s="227" t="s">
        <v>225</v>
      </c>
      <c r="AT255" s="227" t="s">
        <v>221</v>
      </c>
      <c r="AU255" s="227" t="s">
        <v>86</v>
      </c>
      <c r="AY255" s="19" t="s">
        <v>219</v>
      </c>
      <c r="BE255" s="228">
        <f>IF(N255="základní",J255,0)</f>
        <v>0</v>
      </c>
      <c r="BF255" s="228">
        <f>IF(N255="snížená",J255,0)</f>
        <v>0</v>
      </c>
      <c r="BG255" s="228">
        <f>IF(N255="zákl. přenesená",J255,0)</f>
        <v>0</v>
      </c>
      <c r="BH255" s="228">
        <f>IF(N255="sníž. přenesená",J255,0)</f>
        <v>0</v>
      </c>
      <c r="BI255" s="228">
        <f>IF(N255="nulová",J255,0)</f>
        <v>0</v>
      </c>
      <c r="BJ255" s="19" t="s">
        <v>84</v>
      </c>
      <c r="BK255" s="228">
        <f>ROUND(I255*H255,2)</f>
        <v>0</v>
      </c>
      <c r="BL255" s="19" t="s">
        <v>225</v>
      </c>
      <c r="BM255" s="227" t="s">
        <v>1607</v>
      </c>
    </row>
    <row r="256" s="2" customFormat="1">
      <c r="A256" s="40"/>
      <c r="B256" s="41"/>
      <c r="C256" s="42"/>
      <c r="D256" s="229" t="s">
        <v>227</v>
      </c>
      <c r="E256" s="42"/>
      <c r="F256" s="230" t="s">
        <v>1158</v>
      </c>
      <c r="G256" s="42"/>
      <c r="H256" s="42"/>
      <c r="I256" s="231"/>
      <c r="J256" s="42"/>
      <c r="K256" s="42"/>
      <c r="L256" s="46"/>
      <c r="M256" s="232"/>
      <c r="N256" s="233"/>
      <c r="O256" s="86"/>
      <c r="P256" s="86"/>
      <c r="Q256" s="86"/>
      <c r="R256" s="86"/>
      <c r="S256" s="86"/>
      <c r="T256" s="87"/>
      <c r="U256" s="40"/>
      <c r="V256" s="40"/>
      <c r="W256" s="40"/>
      <c r="X256" s="40"/>
      <c r="Y256" s="40"/>
      <c r="Z256" s="40"/>
      <c r="AA256" s="40"/>
      <c r="AB256" s="40"/>
      <c r="AC256" s="40"/>
      <c r="AD256" s="40"/>
      <c r="AE256" s="40"/>
      <c r="AT256" s="19" t="s">
        <v>227</v>
      </c>
      <c r="AU256" s="19" t="s">
        <v>86</v>
      </c>
    </row>
    <row r="257" s="2" customFormat="1">
      <c r="A257" s="40"/>
      <c r="B257" s="41"/>
      <c r="C257" s="42"/>
      <c r="D257" s="234" t="s">
        <v>229</v>
      </c>
      <c r="E257" s="42"/>
      <c r="F257" s="235" t="s">
        <v>1159</v>
      </c>
      <c r="G257" s="42"/>
      <c r="H257" s="42"/>
      <c r="I257" s="231"/>
      <c r="J257" s="42"/>
      <c r="K257" s="42"/>
      <c r="L257" s="46"/>
      <c r="M257" s="232"/>
      <c r="N257" s="233"/>
      <c r="O257" s="86"/>
      <c r="P257" s="86"/>
      <c r="Q257" s="86"/>
      <c r="R257" s="86"/>
      <c r="S257" s="86"/>
      <c r="T257" s="87"/>
      <c r="U257" s="40"/>
      <c r="V257" s="40"/>
      <c r="W257" s="40"/>
      <c r="X257" s="40"/>
      <c r="Y257" s="40"/>
      <c r="Z257" s="40"/>
      <c r="AA257" s="40"/>
      <c r="AB257" s="40"/>
      <c r="AC257" s="40"/>
      <c r="AD257" s="40"/>
      <c r="AE257" s="40"/>
      <c r="AT257" s="19" t="s">
        <v>229</v>
      </c>
      <c r="AU257" s="19" t="s">
        <v>86</v>
      </c>
    </row>
    <row r="258" s="14" customFormat="1">
      <c r="A258" s="14"/>
      <c r="B258" s="246"/>
      <c r="C258" s="247"/>
      <c r="D258" s="229" t="s">
        <v>231</v>
      </c>
      <c r="E258" s="248" t="s">
        <v>19</v>
      </c>
      <c r="F258" s="249" t="s">
        <v>1064</v>
      </c>
      <c r="G258" s="247"/>
      <c r="H258" s="250">
        <v>1152.7639999999999</v>
      </c>
      <c r="I258" s="251"/>
      <c r="J258" s="247"/>
      <c r="K258" s="247"/>
      <c r="L258" s="252"/>
      <c r="M258" s="253"/>
      <c r="N258" s="254"/>
      <c r="O258" s="254"/>
      <c r="P258" s="254"/>
      <c r="Q258" s="254"/>
      <c r="R258" s="254"/>
      <c r="S258" s="254"/>
      <c r="T258" s="255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256" t="s">
        <v>231</v>
      </c>
      <c r="AU258" s="256" t="s">
        <v>86</v>
      </c>
      <c r="AV258" s="14" t="s">
        <v>86</v>
      </c>
      <c r="AW258" s="14" t="s">
        <v>37</v>
      </c>
      <c r="AX258" s="14" t="s">
        <v>84</v>
      </c>
      <c r="AY258" s="256" t="s">
        <v>219</v>
      </c>
    </row>
    <row r="259" s="2" customFormat="1" ht="16.5" customHeight="1">
      <c r="A259" s="40"/>
      <c r="B259" s="41"/>
      <c r="C259" s="216" t="s">
        <v>309</v>
      </c>
      <c r="D259" s="216" t="s">
        <v>221</v>
      </c>
      <c r="E259" s="217" t="s">
        <v>1608</v>
      </c>
      <c r="F259" s="218" t="s">
        <v>1609</v>
      </c>
      <c r="G259" s="219" t="s">
        <v>152</v>
      </c>
      <c r="H259" s="220">
        <v>74.808999999999998</v>
      </c>
      <c r="I259" s="221"/>
      <c r="J259" s="222">
        <f>ROUND(I259*H259,2)</f>
        <v>0</v>
      </c>
      <c r="K259" s="218" t="s">
        <v>19</v>
      </c>
      <c r="L259" s="46"/>
      <c r="M259" s="223" t="s">
        <v>19</v>
      </c>
      <c r="N259" s="224" t="s">
        <v>47</v>
      </c>
      <c r="O259" s="86"/>
      <c r="P259" s="225">
        <f>O259*H259</f>
        <v>0</v>
      </c>
      <c r="Q259" s="225">
        <v>0.00085999999999999998</v>
      </c>
      <c r="R259" s="225">
        <f>Q259*H259</f>
        <v>0.064335740000000002</v>
      </c>
      <c r="S259" s="225">
        <v>0</v>
      </c>
      <c r="T259" s="226">
        <f>S259*H259</f>
        <v>0</v>
      </c>
      <c r="U259" s="40"/>
      <c r="V259" s="40"/>
      <c r="W259" s="40"/>
      <c r="X259" s="40"/>
      <c r="Y259" s="40"/>
      <c r="Z259" s="40"/>
      <c r="AA259" s="40"/>
      <c r="AB259" s="40"/>
      <c r="AC259" s="40"/>
      <c r="AD259" s="40"/>
      <c r="AE259" s="40"/>
      <c r="AR259" s="227" t="s">
        <v>225</v>
      </c>
      <c r="AT259" s="227" t="s">
        <v>221</v>
      </c>
      <c r="AU259" s="227" t="s">
        <v>86</v>
      </c>
      <c r="AY259" s="19" t="s">
        <v>219</v>
      </c>
      <c r="BE259" s="228">
        <f>IF(N259="základní",J259,0)</f>
        <v>0</v>
      </c>
      <c r="BF259" s="228">
        <f>IF(N259="snížená",J259,0)</f>
        <v>0</v>
      </c>
      <c r="BG259" s="228">
        <f>IF(N259="zákl. přenesená",J259,0)</f>
        <v>0</v>
      </c>
      <c r="BH259" s="228">
        <f>IF(N259="sníž. přenesená",J259,0)</f>
        <v>0</v>
      </c>
      <c r="BI259" s="228">
        <f>IF(N259="nulová",J259,0)</f>
        <v>0</v>
      </c>
      <c r="BJ259" s="19" t="s">
        <v>84</v>
      </c>
      <c r="BK259" s="228">
        <f>ROUND(I259*H259,2)</f>
        <v>0</v>
      </c>
      <c r="BL259" s="19" t="s">
        <v>225</v>
      </c>
      <c r="BM259" s="227" t="s">
        <v>1610</v>
      </c>
    </row>
    <row r="260" s="2" customFormat="1">
      <c r="A260" s="40"/>
      <c r="B260" s="41"/>
      <c r="C260" s="42"/>
      <c r="D260" s="229" t="s">
        <v>227</v>
      </c>
      <c r="E260" s="42"/>
      <c r="F260" s="230" t="s">
        <v>1611</v>
      </c>
      <c r="G260" s="42"/>
      <c r="H260" s="42"/>
      <c r="I260" s="231"/>
      <c r="J260" s="42"/>
      <c r="K260" s="42"/>
      <c r="L260" s="46"/>
      <c r="M260" s="232"/>
      <c r="N260" s="233"/>
      <c r="O260" s="86"/>
      <c r="P260" s="86"/>
      <c r="Q260" s="86"/>
      <c r="R260" s="86"/>
      <c r="S260" s="86"/>
      <c r="T260" s="87"/>
      <c r="U260" s="40"/>
      <c r="V260" s="40"/>
      <c r="W260" s="40"/>
      <c r="X260" s="40"/>
      <c r="Y260" s="40"/>
      <c r="Z260" s="40"/>
      <c r="AA260" s="40"/>
      <c r="AB260" s="40"/>
      <c r="AC260" s="40"/>
      <c r="AD260" s="40"/>
      <c r="AE260" s="40"/>
      <c r="AT260" s="19" t="s">
        <v>227</v>
      </c>
      <c r="AU260" s="19" t="s">
        <v>86</v>
      </c>
    </row>
    <row r="261" s="14" customFormat="1">
      <c r="A261" s="14"/>
      <c r="B261" s="246"/>
      <c r="C261" s="247"/>
      <c r="D261" s="229" t="s">
        <v>231</v>
      </c>
      <c r="E261" s="248" t="s">
        <v>19</v>
      </c>
      <c r="F261" s="249" t="s">
        <v>1469</v>
      </c>
      <c r="G261" s="247"/>
      <c r="H261" s="250">
        <v>74.808999999999998</v>
      </c>
      <c r="I261" s="251"/>
      <c r="J261" s="247"/>
      <c r="K261" s="247"/>
      <c r="L261" s="252"/>
      <c r="M261" s="253"/>
      <c r="N261" s="254"/>
      <c r="O261" s="254"/>
      <c r="P261" s="254"/>
      <c r="Q261" s="254"/>
      <c r="R261" s="254"/>
      <c r="S261" s="254"/>
      <c r="T261" s="255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256" t="s">
        <v>231</v>
      </c>
      <c r="AU261" s="256" t="s">
        <v>86</v>
      </c>
      <c r="AV261" s="14" t="s">
        <v>86</v>
      </c>
      <c r="AW261" s="14" t="s">
        <v>37</v>
      </c>
      <c r="AX261" s="14" t="s">
        <v>84</v>
      </c>
      <c r="AY261" s="256" t="s">
        <v>219</v>
      </c>
    </row>
    <row r="262" s="2" customFormat="1" ht="16.5" customHeight="1">
      <c r="A262" s="40"/>
      <c r="B262" s="41"/>
      <c r="C262" s="216" t="s">
        <v>317</v>
      </c>
      <c r="D262" s="216" t="s">
        <v>221</v>
      </c>
      <c r="E262" s="217" t="s">
        <v>1612</v>
      </c>
      <c r="F262" s="218" t="s">
        <v>1613</v>
      </c>
      <c r="G262" s="219" t="s">
        <v>152</v>
      </c>
      <c r="H262" s="220">
        <v>22.629999999999999</v>
      </c>
      <c r="I262" s="221"/>
      <c r="J262" s="222">
        <f>ROUND(I262*H262,2)</f>
        <v>0</v>
      </c>
      <c r="K262" s="218" t="s">
        <v>19</v>
      </c>
      <c r="L262" s="46"/>
      <c r="M262" s="223" t="s">
        <v>19</v>
      </c>
      <c r="N262" s="224" t="s">
        <v>47</v>
      </c>
      <c r="O262" s="86"/>
      <c r="P262" s="225">
        <f>O262*H262</f>
        <v>0</v>
      </c>
      <c r="Q262" s="225">
        <v>0.00085999999999999998</v>
      </c>
      <c r="R262" s="225">
        <f>Q262*H262</f>
        <v>0.019461799999999998</v>
      </c>
      <c r="S262" s="225">
        <v>0</v>
      </c>
      <c r="T262" s="226">
        <f>S262*H262</f>
        <v>0</v>
      </c>
      <c r="U262" s="40"/>
      <c r="V262" s="40"/>
      <c r="W262" s="40"/>
      <c r="X262" s="40"/>
      <c r="Y262" s="40"/>
      <c r="Z262" s="40"/>
      <c r="AA262" s="40"/>
      <c r="AB262" s="40"/>
      <c r="AC262" s="40"/>
      <c r="AD262" s="40"/>
      <c r="AE262" s="40"/>
      <c r="AR262" s="227" t="s">
        <v>225</v>
      </c>
      <c r="AT262" s="227" t="s">
        <v>221</v>
      </c>
      <c r="AU262" s="227" t="s">
        <v>86</v>
      </c>
      <c r="AY262" s="19" t="s">
        <v>219</v>
      </c>
      <c r="BE262" s="228">
        <f>IF(N262="základní",J262,0)</f>
        <v>0</v>
      </c>
      <c r="BF262" s="228">
        <f>IF(N262="snížená",J262,0)</f>
        <v>0</v>
      </c>
      <c r="BG262" s="228">
        <f>IF(N262="zákl. přenesená",J262,0)</f>
        <v>0</v>
      </c>
      <c r="BH262" s="228">
        <f>IF(N262="sníž. přenesená",J262,0)</f>
        <v>0</v>
      </c>
      <c r="BI262" s="228">
        <f>IF(N262="nulová",J262,0)</f>
        <v>0</v>
      </c>
      <c r="BJ262" s="19" t="s">
        <v>84</v>
      </c>
      <c r="BK262" s="228">
        <f>ROUND(I262*H262,2)</f>
        <v>0</v>
      </c>
      <c r="BL262" s="19" t="s">
        <v>225</v>
      </c>
      <c r="BM262" s="227" t="s">
        <v>1614</v>
      </c>
    </row>
    <row r="263" s="2" customFormat="1">
      <c r="A263" s="40"/>
      <c r="B263" s="41"/>
      <c r="C263" s="42"/>
      <c r="D263" s="229" t="s">
        <v>227</v>
      </c>
      <c r="E263" s="42"/>
      <c r="F263" s="230" t="s">
        <v>1615</v>
      </c>
      <c r="G263" s="42"/>
      <c r="H263" s="42"/>
      <c r="I263" s="231"/>
      <c r="J263" s="42"/>
      <c r="K263" s="42"/>
      <c r="L263" s="46"/>
      <c r="M263" s="232"/>
      <c r="N263" s="233"/>
      <c r="O263" s="86"/>
      <c r="P263" s="86"/>
      <c r="Q263" s="86"/>
      <c r="R263" s="86"/>
      <c r="S263" s="86"/>
      <c r="T263" s="87"/>
      <c r="U263" s="40"/>
      <c r="V263" s="40"/>
      <c r="W263" s="40"/>
      <c r="X263" s="40"/>
      <c r="Y263" s="40"/>
      <c r="Z263" s="40"/>
      <c r="AA263" s="40"/>
      <c r="AB263" s="40"/>
      <c r="AC263" s="40"/>
      <c r="AD263" s="40"/>
      <c r="AE263" s="40"/>
      <c r="AT263" s="19" t="s">
        <v>227</v>
      </c>
      <c r="AU263" s="19" t="s">
        <v>86</v>
      </c>
    </row>
    <row r="264" s="14" customFormat="1">
      <c r="A264" s="14"/>
      <c r="B264" s="246"/>
      <c r="C264" s="247"/>
      <c r="D264" s="229" t="s">
        <v>231</v>
      </c>
      <c r="E264" s="248" t="s">
        <v>19</v>
      </c>
      <c r="F264" s="249" t="s">
        <v>1464</v>
      </c>
      <c r="G264" s="247"/>
      <c r="H264" s="250">
        <v>22.629999999999999</v>
      </c>
      <c r="I264" s="251"/>
      <c r="J264" s="247"/>
      <c r="K264" s="247"/>
      <c r="L264" s="252"/>
      <c r="M264" s="253"/>
      <c r="N264" s="254"/>
      <c r="O264" s="254"/>
      <c r="P264" s="254"/>
      <c r="Q264" s="254"/>
      <c r="R264" s="254"/>
      <c r="S264" s="254"/>
      <c r="T264" s="255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56" t="s">
        <v>231</v>
      </c>
      <c r="AU264" s="256" t="s">
        <v>86</v>
      </c>
      <c r="AV264" s="14" t="s">
        <v>86</v>
      </c>
      <c r="AW264" s="14" t="s">
        <v>37</v>
      </c>
      <c r="AX264" s="14" t="s">
        <v>84</v>
      </c>
      <c r="AY264" s="256" t="s">
        <v>219</v>
      </c>
    </row>
    <row r="265" s="2" customFormat="1" ht="16.5" customHeight="1">
      <c r="A265" s="40"/>
      <c r="B265" s="41"/>
      <c r="C265" s="216" t="s">
        <v>327</v>
      </c>
      <c r="D265" s="216" t="s">
        <v>221</v>
      </c>
      <c r="E265" s="217" t="s">
        <v>1160</v>
      </c>
      <c r="F265" s="218" t="s">
        <v>1161</v>
      </c>
      <c r="G265" s="219" t="s">
        <v>152</v>
      </c>
      <c r="H265" s="220">
        <v>17.940000000000001</v>
      </c>
      <c r="I265" s="221"/>
      <c r="J265" s="222">
        <f>ROUND(I265*H265,2)</f>
        <v>0</v>
      </c>
      <c r="K265" s="218" t="s">
        <v>224</v>
      </c>
      <c r="L265" s="46"/>
      <c r="M265" s="223" t="s">
        <v>19</v>
      </c>
      <c r="N265" s="224" t="s">
        <v>47</v>
      </c>
      <c r="O265" s="86"/>
      <c r="P265" s="225">
        <f>O265*H265</f>
        <v>0</v>
      </c>
      <c r="Q265" s="225">
        <v>0.0010200000000000001</v>
      </c>
      <c r="R265" s="225">
        <f>Q265*H265</f>
        <v>0.018298800000000004</v>
      </c>
      <c r="S265" s="225">
        <v>0</v>
      </c>
      <c r="T265" s="226">
        <f>S265*H265</f>
        <v>0</v>
      </c>
      <c r="U265" s="40"/>
      <c r="V265" s="40"/>
      <c r="W265" s="40"/>
      <c r="X265" s="40"/>
      <c r="Y265" s="40"/>
      <c r="Z265" s="40"/>
      <c r="AA265" s="40"/>
      <c r="AB265" s="40"/>
      <c r="AC265" s="40"/>
      <c r="AD265" s="40"/>
      <c r="AE265" s="40"/>
      <c r="AR265" s="227" t="s">
        <v>225</v>
      </c>
      <c r="AT265" s="227" t="s">
        <v>221</v>
      </c>
      <c r="AU265" s="227" t="s">
        <v>86</v>
      </c>
      <c r="AY265" s="19" t="s">
        <v>219</v>
      </c>
      <c r="BE265" s="228">
        <f>IF(N265="základní",J265,0)</f>
        <v>0</v>
      </c>
      <c r="BF265" s="228">
        <f>IF(N265="snížená",J265,0)</f>
        <v>0</v>
      </c>
      <c r="BG265" s="228">
        <f>IF(N265="zákl. přenesená",J265,0)</f>
        <v>0</v>
      </c>
      <c r="BH265" s="228">
        <f>IF(N265="sníž. přenesená",J265,0)</f>
        <v>0</v>
      </c>
      <c r="BI265" s="228">
        <f>IF(N265="nulová",J265,0)</f>
        <v>0</v>
      </c>
      <c r="BJ265" s="19" t="s">
        <v>84</v>
      </c>
      <c r="BK265" s="228">
        <f>ROUND(I265*H265,2)</f>
        <v>0</v>
      </c>
      <c r="BL265" s="19" t="s">
        <v>225</v>
      </c>
      <c r="BM265" s="227" t="s">
        <v>1616</v>
      </c>
    </row>
    <row r="266" s="2" customFormat="1">
      <c r="A266" s="40"/>
      <c r="B266" s="41"/>
      <c r="C266" s="42"/>
      <c r="D266" s="229" t="s">
        <v>227</v>
      </c>
      <c r="E266" s="42"/>
      <c r="F266" s="230" t="s">
        <v>1163</v>
      </c>
      <c r="G266" s="42"/>
      <c r="H266" s="42"/>
      <c r="I266" s="231"/>
      <c r="J266" s="42"/>
      <c r="K266" s="42"/>
      <c r="L266" s="46"/>
      <c r="M266" s="232"/>
      <c r="N266" s="233"/>
      <c r="O266" s="86"/>
      <c r="P266" s="86"/>
      <c r="Q266" s="86"/>
      <c r="R266" s="86"/>
      <c r="S266" s="86"/>
      <c r="T266" s="87"/>
      <c r="U266" s="40"/>
      <c r="V266" s="40"/>
      <c r="W266" s="40"/>
      <c r="X266" s="40"/>
      <c r="Y266" s="40"/>
      <c r="Z266" s="40"/>
      <c r="AA266" s="40"/>
      <c r="AB266" s="40"/>
      <c r="AC266" s="40"/>
      <c r="AD266" s="40"/>
      <c r="AE266" s="40"/>
      <c r="AT266" s="19" t="s">
        <v>227</v>
      </c>
      <c r="AU266" s="19" t="s">
        <v>86</v>
      </c>
    </row>
    <row r="267" s="2" customFormat="1">
      <c r="A267" s="40"/>
      <c r="B267" s="41"/>
      <c r="C267" s="42"/>
      <c r="D267" s="234" t="s">
        <v>229</v>
      </c>
      <c r="E267" s="42"/>
      <c r="F267" s="235" t="s">
        <v>1164</v>
      </c>
      <c r="G267" s="42"/>
      <c r="H267" s="42"/>
      <c r="I267" s="231"/>
      <c r="J267" s="42"/>
      <c r="K267" s="42"/>
      <c r="L267" s="46"/>
      <c r="M267" s="232"/>
      <c r="N267" s="233"/>
      <c r="O267" s="86"/>
      <c r="P267" s="86"/>
      <c r="Q267" s="86"/>
      <c r="R267" s="86"/>
      <c r="S267" s="86"/>
      <c r="T267" s="87"/>
      <c r="U267" s="40"/>
      <c r="V267" s="40"/>
      <c r="W267" s="40"/>
      <c r="X267" s="40"/>
      <c r="Y267" s="40"/>
      <c r="Z267" s="40"/>
      <c r="AA267" s="40"/>
      <c r="AB267" s="40"/>
      <c r="AC267" s="40"/>
      <c r="AD267" s="40"/>
      <c r="AE267" s="40"/>
      <c r="AT267" s="19" t="s">
        <v>229</v>
      </c>
      <c r="AU267" s="19" t="s">
        <v>86</v>
      </c>
    </row>
    <row r="268" s="14" customFormat="1">
      <c r="A268" s="14"/>
      <c r="B268" s="246"/>
      <c r="C268" s="247"/>
      <c r="D268" s="229" t="s">
        <v>231</v>
      </c>
      <c r="E268" s="248" t="s">
        <v>19</v>
      </c>
      <c r="F268" s="249" t="s">
        <v>1076</v>
      </c>
      <c r="G268" s="247"/>
      <c r="H268" s="250">
        <v>17.940000000000001</v>
      </c>
      <c r="I268" s="251"/>
      <c r="J268" s="247"/>
      <c r="K268" s="247"/>
      <c r="L268" s="252"/>
      <c r="M268" s="253"/>
      <c r="N268" s="254"/>
      <c r="O268" s="254"/>
      <c r="P268" s="254"/>
      <c r="Q268" s="254"/>
      <c r="R268" s="254"/>
      <c r="S268" s="254"/>
      <c r="T268" s="255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256" t="s">
        <v>231</v>
      </c>
      <c r="AU268" s="256" t="s">
        <v>86</v>
      </c>
      <c r="AV268" s="14" t="s">
        <v>86</v>
      </c>
      <c r="AW268" s="14" t="s">
        <v>37</v>
      </c>
      <c r="AX268" s="14" t="s">
        <v>84</v>
      </c>
      <c r="AY268" s="256" t="s">
        <v>219</v>
      </c>
    </row>
    <row r="269" s="2" customFormat="1" ht="16.5" customHeight="1">
      <c r="A269" s="40"/>
      <c r="B269" s="41"/>
      <c r="C269" s="216" t="s">
        <v>334</v>
      </c>
      <c r="D269" s="216" t="s">
        <v>221</v>
      </c>
      <c r="E269" s="217" t="s">
        <v>1617</v>
      </c>
      <c r="F269" s="218" t="s">
        <v>1618</v>
      </c>
      <c r="G269" s="219" t="s">
        <v>152</v>
      </c>
      <c r="H269" s="220">
        <v>33.119999999999997</v>
      </c>
      <c r="I269" s="221"/>
      <c r="J269" s="222">
        <f>ROUND(I269*H269,2)</f>
        <v>0</v>
      </c>
      <c r="K269" s="218" t="s">
        <v>224</v>
      </c>
      <c r="L269" s="46"/>
      <c r="M269" s="223" t="s">
        <v>19</v>
      </c>
      <c r="N269" s="224" t="s">
        <v>47</v>
      </c>
      <c r="O269" s="86"/>
      <c r="P269" s="225">
        <f>O269*H269</f>
        <v>0</v>
      </c>
      <c r="Q269" s="225">
        <v>0.099080000000000001</v>
      </c>
      <c r="R269" s="225">
        <f>Q269*H269</f>
        <v>3.2815295999999998</v>
      </c>
      <c r="S269" s="225">
        <v>0</v>
      </c>
      <c r="T269" s="226">
        <f>S269*H269</f>
        <v>0</v>
      </c>
      <c r="U269" s="40"/>
      <c r="V269" s="40"/>
      <c r="W269" s="40"/>
      <c r="X269" s="40"/>
      <c r="Y269" s="40"/>
      <c r="Z269" s="40"/>
      <c r="AA269" s="40"/>
      <c r="AB269" s="40"/>
      <c r="AC269" s="40"/>
      <c r="AD269" s="40"/>
      <c r="AE269" s="40"/>
      <c r="AR269" s="227" t="s">
        <v>225</v>
      </c>
      <c r="AT269" s="227" t="s">
        <v>221</v>
      </c>
      <c r="AU269" s="227" t="s">
        <v>86</v>
      </c>
      <c r="AY269" s="19" t="s">
        <v>219</v>
      </c>
      <c r="BE269" s="228">
        <f>IF(N269="základní",J269,0)</f>
        <v>0</v>
      </c>
      <c r="BF269" s="228">
        <f>IF(N269="snížená",J269,0)</f>
        <v>0</v>
      </c>
      <c r="BG269" s="228">
        <f>IF(N269="zákl. přenesená",J269,0)</f>
        <v>0</v>
      </c>
      <c r="BH269" s="228">
        <f>IF(N269="sníž. přenesená",J269,0)</f>
        <v>0</v>
      </c>
      <c r="BI269" s="228">
        <f>IF(N269="nulová",J269,0)</f>
        <v>0</v>
      </c>
      <c r="BJ269" s="19" t="s">
        <v>84</v>
      </c>
      <c r="BK269" s="228">
        <f>ROUND(I269*H269,2)</f>
        <v>0</v>
      </c>
      <c r="BL269" s="19" t="s">
        <v>225</v>
      </c>
      <c r="BM269" s="227" t="s">
        <v>1619</v>
      </c>
    </row>
    <row r="270" s="2" customFormat="1">
      <c r="A270" s="40"/>
      <c r="B270" s="41"/>
      <c r="C270" s="42"/>
      <c r="D270" s="229" t="s">
        <v>227</v>
      </c>
      <c r="E270" s="42"/>
      <c r="F270" s="230" t="s">
        <v>1620</v>
      </c>
      <c r="G270" s="42"/>
      <c r="H270" s="42"/>
      <c r="I270" s="231"/>
      <c r="J270" s="42"/>
      <c r="K270" s="42"/>
      <c r="L270" s="46"/>
      <c r="M270" s="232"/>
      <c r="N270" s="233"/>
      <c r="O270" s="86"/>
      <c r="P270" s="86"/>
      <c r="Q270" s="86"/>
      <c r="R270" s="86"/>
      <c r="S270" s="86"/>
      <c r="T270" s="87"/>
      <c r="U270" s="40"/>
      <c r="V270" s="40"/>
      <c r="W270" s="40"/>
      <c r="X270" s="40"/>
      <c r="Y270" s="40"/>
      <c r="Z270" s="40"/>
      <c r="AA270" s="40"/>
      <c r="AB270" s="40"/>
      <c r="AC270" s="40"/>
      <c r="AD270" s="40"/>
      <c r="AE270" s="40"/>
      <c r="AT270" s="19" t="s">
        <v>227</v>
      </c>
      <c r="AU270" s="19" t="s">
        <v>86</v>
      </c>
    </row>
    <row r="271" s="2" customFormat="1">
      <c r="A271" s="40"/>
      <c r="B271" s="41"/>
      <c r="C271" s="42"/>
      <c r="D271" s="234" t="s">
        <v>229</v>
      </c>
      <c r="E271" s="42"/>
      <c r="F271" s="235" t="s">
        <v>1621</v>
      </c>
      <c r="G271" s="42"/>
      <c r="H271" s="42"/>
      <c r="I271" s="231"/>
      <c r="J271" s="42"/>
      <c r="K271" s="42"/>
      <c r="L271" s="46"/>
      <c r="M271" s="232"/>
      <c r="N271" s="233"/>
      <c r="O271" s="86"/>
      <c r="P271" s="86"/>
      <c r="Q271" s="86"/>
      <c r="R271" s="86"/>
      <c r="S271" s="86"/>
      <c r="T271" s="87"/>
      <c r="U271" s="40"/>
      <c r="V271" s="40"/>
      <c r="W271" s="40"/>
      <c r="X271" s="40"/>
      <c r="Y271" s="40"/>
      <c r="Z271" s="40"/>
      <c r="AA271" s="40"/>
      <c r="AB271" s="40"/>
      <c r="AC271" s="40"/>
      <c r="AD271" s="40"/>
      <c r="AE271" s="40"/>
      <c r="AT271" s="19" t="s">
        <v>229</v>
      </c>
      <c r="AU271" s="19" t="s">
        <v>86</v>
      </c>
    </row>
    <row r="272" s="13" customFormat="1">
      <c r="A272" s="13"/>
      <c r="B272" s="236"/>
      <c r="C272" s="237"/>
      <c r="D272" s="229" t="s">
        <v>231</v>
      </c>
      <c r="E272" s="238" t="s">
        <v>19</v>
      </c>
      <c r="F272" s="239" t="s">
        <v>1103</v>
      </c>
      <c r="G272" s="237"/>
      <c r="H272" s="238" t="s">
        <v>19</v>
      </c>
      <c r="I272" s="240"/>
      <c r="J272" s="237"/>
      <c r="K272" s="237"/>
      <c r="L272" s="241"/>
      <c r="M272" s="242"/>
      <c r="N272" s="243"/>
      <c r="O272" s="243"/>
      <c r="P272" s="243"/>
      <c r="Q272" s="243"/>
      <c r="R272" s="243"/>
      <c r="S272" s="243"/>
      <c r="T272" s="244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45" t="s">
        <v>231</v>
      </c>
      <c r="AU272" s="245" t="s">
        <v>86</v>
      </c>
      <c r="AV272" s="13" t="s">
        <v>84</v>
      </c>
      <c r="AW272" s="13" t="s">
        <v>37</v>
      </c>
      <c r="AX272" s="13" t="s">
        <v>76</v>
      </c>
      <c r="AY272" s="245" t="s">
        <v>219</v>
      </c>
    </row>
    <row r="273" s="14" customFormat="1">
      <c r="A273" s="14"/>
      <c r="B273" s="246"/>
      <c r="C273" s="247"/>
      <c r="D273" s="229" t="s">
        <v>231</v>
      </c>
      <c r="E273" s="248" t="s">
        <v>19</v>
      </c>
      <c r="F273" s="249" t="s">
        <v>1622</v>
      </c>
      <c r="G273" s="247"/>
      <c r="H273" s="250">
        <v>33.119999999999997</v>
      </c>
      <c r="I273" s="251"/>
      <c r="J273" s="247"/>
      <c r="K273" s="247"/>
      <c r="L273" s="252"/>
      <c r="M273" s="253"/>
      <c r="N273" s="254"/>
      <c r="O273" s="254"/>
      <c r="P273" s="254"/>
      <c r="Q273" s="254"/>
      <c r="R273" s="254"/>
      <c r="S273" s="254"/>
      <c r="T273" s="255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256" t="s">
        <v>231</v>
      </c>
      <c r="AU273" s="256" t="s">
        <v>86</v>
      </c>
      <c r="AV273" s="14" t="s">
        <v>86</v>
      </c>
      <c r="AW273" s="14" t="s">
        <v>37</v>
      </c>
      <c r="AX273" s="14" t="s">
        <v>84</v>
      </c>
      <c r="AY273" s="256" t="s">
        <v>219</v>
      </c>
    </row>
    <row r="274" s="2" customFormat="1" ht="16.5" customHeight="1">
      <c r="A274" s="40"/>
      <c r="B274" s="41"/>
      <c r="C274" s="216" t="s">
        <v>341</v>
      </c>
      <c r="D274" s="216" t="s">
        <v>221</v>
      </c>
      <c r="E274" s="217" t="s">
        <v>1623</v>
      </c>
      <c r="F274" s="218" t="s">
        <v>1624</v>
      </c>
      <c r="G274" s="219" t="s">
        <v>152</v>
      </c>
      <c r="H274" s="220">
        <v>33.119999999999997</v>
      </c>
      <c r="I274" s="221"/>
      <c r="J274" s="222">
        <f>ROUND(I274*H274,2)</f>
        <v>0</v>
      </c>
      <c r="K274" s="218" t="s">
        <v>224</v>
      </c>
      <c r="L274" s="46"/>
      <c r="M274" s="223" t="s">
        <v>19</v>
      </c>
      <c r="N274" s="224" t="s">
        <v>47</v>
      </c>
      <c r="O274" s="86"/>
      <c r="P274" s="225">
        <f>O274*H274</f>
        <v>0</v>
      </c>
      <c r="Q274" s="225">
        <v>0</v>
      </c>
      <c r="R274" s="225">
        <f>Q274*H274</f>
        <v>0</v>
      </c>
      <c r="S274" s="225">
        <v>0</v>
      </c>
      <c r="T274" s="226">
        <f>S274*H274</f>
        <v>0</v>
      </c>
      <c r="U274" s="40"/>
      <c r="V274" s="40"/>
      <c r="W274" s="40"/>
      <c r="X274" s="40"/>
      <c r="Y274" s="40"/>
      <c r="Z274" s="40"/>
      <c r="AA274" s="40"/>
      <c r="AB274" s="40"/>
      <c r="AC274" s="40"/>
      <c r="AD274" s="40"/>
      <c r="AE274" s="40"/>
      <c r="AR274" s="227" t="s">
        <v>225</v>
      </c>
      <c r="AT274" s="227" t="s">
        <v>221</v>
      </c>
      <c r="AU274" s="227" t="s">
        <v>86</v>
      </c>
      <c r="AY274" s="19" t="s">
        <v>219</v>
      </c>
      <c r="BE274" s="228">
        <f>IF(N274="základní",J274,0)</f>
        <v>0</v>
      </c>
      <c r="BF274" s="228">
        <f>IF(N274="snížená",J274,0)</f>
        <v>0</v>
      </c>
      <c r="BG274" s="228">
        <f>IF(N274="zákl. přenesená",J274,0)</f>
        <v>0</v>
      </c>
      <c r="BH274" s="228">
        <f>IF(N274="sníž. přenesená",J274,0)</f>
        <v>0</v>
      </c>
      <c r="BI274" s="228">
        <f>IF(N274="nulová",J274,0)</f>
        <v>0</v>
      </c>
      <c r="BJ274" s="19" t="s">
        <v>84</v>
      </c>
      <c r="BK274" s="228">
        <f>ROUND(I274*H274,2)</f>
        <v>0</v>
      </c>
      <c r="BL274" s="19" t="s">
        <v>225</v>
      </c>
      <c r="BM274" s="227" t="s">
        <v>1625</v>
      </c>
    </row>
    <row r="275" s="2" customFormat="1">
      <c r="A275" s="40"/>
      <c r="B275" s="41"/>
      <c r="C275" s="42"/>
      <c r="D275" s="229" t="s">
        <v>227</v>
      </c>
      <c r="E275" s="42"/>
      <c r="F275" s="230" t="s">
        <v>1626</v>
      </c>
      <c r="G275" s="42"/>
      <c r="H275" s="42"/>
      <c r="I275" s="231"/>
      <c r="J275" s="42"/>
      <c r="K275" s="42"/>
      <c r="L275" s="46"/>
      <c r="M275" s="232"/>
      <c r="N275" s="233"/>
      <c r="O275" s="86"/>
      <c r="P275" s="86"/>
      <c r="Q275" s="86"/>
      <c r="R275" s="86"/>
      <c r="S275" s="86"/>
      <c r="T275" s="87"/>
      <c r="U275" s="40"/>
      <c r="V275" s="40"/>
      <c r="W275" s="40"/>
      <c r="X275" s="40"/>
      <c r="Y275" s="40"/>
      <c r="Z275" s="40"/>
      <c r="AA275" s="40"/>
      <c r="AB275" s="40"/>
      <c r="AC275" s="40"/>
      <c r="AD275" s="40"/>
      <c r="AE275" s="40"/>
      <c r="AT275" s="19" t="s">
        <v>227</v>
      </c>
      <c r="AU275" s="19" t="s">
        <v>86</v>
      </c>
    </row>
    <row r="276" s="2" customFormat="1">
      <c r="A276" s="40"/>
      <c r="B276" s="41"/>
      <c r="C276" s="42"/>
      <c r="D276" s="234" t="s">
        <v>229</v>
      </c>
      <c r="E276" s="42"/>
      <c r="F276" s="235" t="s">
        <v>1627</v>
      </c>
      <c r="G276" s="42"/>
      <c r="H276" s="42"/>
      <c r="I276" s="231"/>
      <c r="J276" s="42"/>
      <c r="K276" s="42"/>
      <c r="L276" s="46"/>
      <c r="M276" s="232"/>
      <c r="N276" s="233"/>
      <c r="O276" s="86"/>
      <c r="P276" s="86"/>
      <c r="Q276" s="86"/>
      <c r="R276" s="86"/>
      <c r="S276" s="86"/>
      <c r="T276" s="87"/>
      <c r="U276" s="40"/>
      <c r="V276" s="40"/>
      <c r="W276" s="40"/>
      <c r="X276" s="40"/>
      <c r="Y276" s="40"/>
      <c r="Z276" s="40"/>
      <c r="AA276" s="40"/>
      <c r="AB276" s="40"/>
      <c r="AC276" s="40"/>
      <c r="AD276" s="40"/>
      <c r="AE276" s="40"/>
      <c r="AT276" s="19" t="s">
        <v>229</v>
      </c>
      <c r="AU276" s="19" t="s">
        <v>86</v>
      </c>
    </row>
    <row r="277" s="13" customFormat="1">
      <c r="A277" s="13"/>
      <c r="B277" s="236"/>
      <c r="C277" s="237"/>
      <c r="D277" s="229" t="s">
        <v>231</v>
      </c>
      <c r="E277" s="238" t="s">
        <v>19</v>
      </c>
      <c r="F277" s="239" t="s">
        <v>1103</v>
      </c>
      <c r="G277" s="237"/>
      <c r="H277" s="238" t="s">
        <v>19</v>
      </c>
      <c r="I277" s="240"/>
      <c r="J277" s="237"/>
      <c r="K277" s="237"/>
      <c r="L277" s="241"/>
      <c r="M277" s="242"/>
      <c r="N277" s="243"/>
      <c r="O277" s="243"/>
      <c r="P277" s="243"/>
      <c r="Q277" s="243"/>
      <c r="R277" s="243"/>
      <c r="S277" s="243"/>
      <c r="T277" s="244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45" t="s">
        <v>231</v>
      </c>
      <c r="AU277" s="245" t="s">
        <v>86</v>
      </c>
      <c r="AV277" s="13" t="s">
        <v>84</v>
      </c>
      <c r="AW277" s="13" t="s">
        <v>37</v>
      </c>
      <c r="AX277" s="13" t="s">
        <v>76</v>
      </c>
      <c r="AY277" s="245" t="s">
        <v>219</v>
      </c>
    </row>
    <row r="278" s="14" customFormat="1">
      <c r="A278" s="14"/>
      <c r="B278" s="246"/>
      <c r="C278" s="247"/>
      <c r="D278" s="229" t="s">
        <v>231</v>
      </c>
      <c r="E278" s="248" t="s">
        <v>19</v>
      </c>
      <c r="F278" s="249" t="s">
        <v>1622</v>
      </c>
      <c r="G278" s="247"/>
      <c r="H278" s="250">
        <v>33.119999999999997</v>
      </c>
      <c r="I278" s="251"/>
      <c r="J278" s="247"/>
      <c r="K278" s="247"/>
      <c r="L278" s="252"/>
      <c r="M278" s="253"/>
      <c r="N278" s="254"/>
      <c r="O278" s="254"/>
      <c r="P278" s="254"/>
      <c r="Q278" s="254"/>
      <c r="R278" s="254"/>
      <c r="S278" s="254"/>
      <c r="T278" s="255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256" t="s">
        <v>231</v>
      </c>
      <c r="AU278" s="256" t="s">
        <v>86</v>
      </c>
      <c r="AV278" s="14" t="s">
        <v>86</v>
      </c>
      <c r="AW278" s="14" t="s">
        <v>37</v>
      </c>
      <c r="AX278" s="14" t="s">
        <v>84</v>
      </c>
      <c r="AY278" s="256" t="s">
        <v>219</v>
      </c>
    </row>
    <row r="279" s="2" customFormat="1" ht="16.5" customHeight="1">
      <c r="A279" s="40"/>
      <c r="B279" s="41"/>
      <c r="C279" s="216" t="s">
        <v>348</v>
      </c>
      <c r="D279" s="216" t="s">
        <v>221</v>
      </c>
      <c r="E279" s="217" t="s">
        <v>1628</v>
      </c>
      <c r="F279" s="218" t="s">
        <v>1629</v>
      </c>
      <c r="G279" s="219" t="s">
        <v>148</v>
      </c>
      <c r="H279" s="220">
        <v>20.010000000000002</v>
      </c>
      <c r="I279" s="221"/>
      <c r="J279" s="222">
        <f>ROUND(I279*H279,2)</f>
        <v>0</v>
      </c>
      <c r="K279" s="218" t="s">
        <v>224</v>
      </c>
      <c r="L279" s="46"/>
      <c r="M279" s="223" t="s">
        <v>19</v>
      </c>
      <c r="N279" s="224" t="s">
        <v>47</v>
      </c>
      <c r="O279" s="86"/>
      <c r="P279" s="225">
        <f>O279*H279</f>
        <v>0</v>
      </c>
      <c r="Q279" s="225">
        <v>0.052589999999999998</v>
      </c>
      <c r="R279" s="225">
        <f>Q279*H279</f>
        <v>1.0523259</v>
      </c>
      <c r="S279" s="225">
        <v>0</v>
      </c>
      <c r="T279" s="226">
        <f>S279*H279</f>
        <v>0</v>
      </c>
      <c r="U279" s="40"/>
      <c r="V279" s="40"/>
      <c r="W279" s="40"/>
      <c r="X279" s="40"/>
      <c r="Y279" s="40"/>
      <c r="Z279" s="40"/>
      <c r="AA279" s="40"/>
      <c r="AB279" s="40"/>
      <c r="AC279" s="40"/>
      <c r="AD279" s="40"/>
      <c r="AE279" s="40"/>
      <c r="AR279" s="227" t="s">
        <v>225</v>
      </c>
      <c r="AT279" s="227" t="s">
        <v>221</v>
      </c>
      <c r="AU279" s="227" t="s">
        <v>86</v>
      </c>
      <c r="AY279" s="19" t="s">
        <v>219</v>
      </c>
      <c r="BE279" s="228">
        <f>IF(N279="základní",J279,0)</f>
        <v>0</v>
      </c>
      <c r="BF279" s="228">
        <f>IF(N279="snížená",J279,0)</f>
        <v>0</v>
      </c>
      <c r="BG279" s="228">
        <f>IF(N279="zákl. přenesená",J279,0)</f>
        <v>0</v>
      </c>
      <c r="BH279" s="228">
        <f>IF(N279="sníž. přenesená",J279,0)</f>
        <v>0</v>
      </c>
      <c r="BI279" s="228">
        <f>IF(N279="nulová",J279,0)</f>
        <v>0</v>
      </c>
      <c r="BJ279" s="19" t="s">
        <v>84</v>
      </c>
      <c r="BK279" s="228">
        <f>ROUND(I279*H279,2)</f>
        <v>0</v>
      </c>
      <c r="BL279" s="19" t="s">
        <v>225</v>
      </c>
      <c r="BM279" s="227" t="s">
        <v>1630</v>
      </c>
    </row>
    <row r="280" s="2" customFormat="1">
      <c r="A280" s="40"/>
      <c r="B280" s="41"/>
      <c r="C280" s="42"/>
      <c r="D280" s="229" t="s">
        <v>227</v>
      </c>
      <c r="E280" s="42"/>
      <c r="F280" s="230" t="s">
        <v>1631</v>
      </c>
      <c r="G280" s="42"/>
      <c r="H280" s="42"/>
      <c r="I280" s="231"/>
      <c r="J280" s="42"/>
      <c r="K280" s="42"/>
      <c r="L280" s="46"/>
      <c r="M280" s="232"/>
      <c r="N280" s="233"/>
      <c r="O280" s="86"/>
      <c r="P280" s="86"/>
      <c r="Q280" s="86"/>
      <c r="R280" s="86"/>
      <c r="S280" s="86"/>
      <c r="T280" s="87"/>
      <c r="U280" s="40"/>
      <c r="V280" s="40"/>
      <c r="W280" s="40"/>
      <c r="X280" s="40"/>
      <c r="Y280" s="40"/>
      <c r="Z280" s="40"/>
      <c r="AA280" s="40"/>
      <c r="AB280" s="40"/>
      <c r="AC280" s="40"/>
      <c r="AD280" s="40"/>
      <c r="AE280" s="40"/>
      <c r="AT280" s="19" t="s">
        <v>227</v>
      </c>
      <c r="AU280" s="19" t="s">
        <v>86</v>
      </c>
    </row>
    <row r="281" s="2" customFormat="1">
      <c r="A281" s="40"/>
      <c r="B281" s="41"/>
      <c r="C281" s="42"/>
      <c r="D281" s="234" t="s">
        <v>229</v>
      </c>
      <c r="E281" s="42"/>
      <c r="F281" s="235" t="s">
        <v>1632</v>
      </c>
      <c r="G281" s="42"/>
      <c r="H281" s="42"/>
      <c r="I281" s="231"/>
      <c r="J281" s="42"/>
      <c r="K281" s="42"/>
      <c r="L281" s="46"/>
      <c r="M281" s="232"/>
      <c r="N281" s="233"/>
      <c r="O281" s="86"/>
      <c r="P281" s="86"/>
      <c r="Q281" s="86"/>
      <c r="R281" s="86"/>
      <c r="S281" s="86"/>
      <c r="T281" s="87"/>
      <c r="U281" s="40"/>
      <c r="V281" s="40"/>
      <c r="W281" s="40"/>
      <c r="X281" s="40"/>
      <c r="Y281" s="40"/>
      <c r="Z281" s="40"/>
      <c r="AA281" s="40"/>
      <c r="AB281" s="40"/>
      <c r="AC281" s="40"/>
      <c r="AD281" s="40"/>
      <c r="AE281" s="40"/>
      <c r="AT281" s="19" t="s">
        <v>229</v>
      </c>
      <c r="AU281" s="19" t="s">
        <v>86</v>
      </c>
    </row>
    <row r="282" s="13" customFormat="1">
      <c r="A282" s="13"/>
      <c r="B282" s="236"/>
      <c r="C282" s="237"/>
      <c r="D282" s="229" t="s">
        <v>231</v>
      </c>
      <c r="E282" s="238" t="s">
        <v>19</v>
      </c>
      <c r="F282" s="239" t="s">
        <v>1103</v>
      </c>
      <c r="G282" s="237"/>
      <c r="H282" s="238" t="s">
        <v>19</v>
      </c>
      <c r="I282" s="240"/>
      <c r="J282" s="237"/>
      <c r="K282" s="237"/>
      <c r="L282" s="241"/>
      <c r="M282" s="242"/>
      <c r="N282" s="243"/>
      <c r="O282" s="243"/>
      <c r="P282" s="243"/>
      <c r="Q282" s="243"/>
      <c r="R282" s="243"/>
      <c r="S282" s="243"/>
      <c r="T282" s="244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45" t="s">
        <v>231</v>
      </c>
      <c r="AU282" s="245" t="s">
        <v>86</v>
      </c>
      <c r="AV282" s="13" t="s">
        <v>84</v>
      </c>
      <c r="AW282" s="13" t="s">
        <v>37</v>
      </c>
      <c r="AX282" s="13" t="s">
        <v>76</v>
      </c>
      <c r="AY282" s="245" t="s">
        <v>219</v>
      </c>
    </row>
    <row r="283" s="14" customFormat="1">
      <c r="A283" s="14"/>
      <c r="B283" s="246"/>
      <c r="C283" s="247"/>
      <c r="D283" s="229" t="s">
        <v>231</v>
      </c>
      <c r="E283" s="248" t="s">
        <v>19</v>
      </c>
      <c r="F283" s="249" t="s">
        <v>1633</v>
      </c>
      <c r="G283" s="247"/>
      <c r="H283" s="250">
        <v>20.010000000000002</v>
      </c>
      <c r="I283" s="251"/>
      <c r="J283" s="247"/>
      <c r="K283" s="247"/>
      <c r="L283" s="252"/>
      <c r="M283" s="253"/>
      <c r="N283" s="254"/>
      <c r="O283" s="254"/>
      <c r="P283" s="254"/>
      <c r="Q283" s="254"/>
      <c r="R283" s="254"/>
      <c r="S283" s="254"/>
      <c r="T283" s="255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T283" s="256" t="s">
        <v>231</v>
      </c>
      <c r="AU283" s="256" t="s">
        <v>86</v>
      </c>
      <c r="AV283" s="14" t="s">
        <v>86</v>
      </c>
      <c r="AW283" s="14" t="s">
        <v>37</v>
      </c>
      <c r="AX283" s="14" t="s">
        <v>84</v>
      </c>
      <c r="AY283" s="256" t="s">
        <v>219</v>
      </c>
    </row>
    <row r="284" s="2" customFormat="1" ht="16.5" customHeight="1">
      <c r="A284" s="40"/>
      <c r="B284" s="41"/>
      <c r="C284" s="216" t="s">
        <v>8</v>
      </c>
      <c r="D284" s="216" t="s">
        <v>221</v>
      </c>
      <c r="E284" s="217" t="s">
        <v>1634</v>
      </c>
      <c r="F284" s="218" t="s">
        <v>1635</v>
      </c>
      <c r="G284" s="219" t="s">
        <v>148</v>
      </c>
      <c r="H284" s="220">
        <v>20.010000000000002</v>
      </c>
      <c r="I284" s="221"/>
      <c r="J284" s="222">
        <f>ROUND(I284*H284,2)</f>
        <v>0</v>
      </c>
      <c r="K284" s="218" t="s">
        <v>224</v>
      </c>
      <c r="L284" s="46"/>
      <c r="M284" s="223" t="s">
        <v>19</v>
      </c>
      <c r="N284" s="224" t="s">
        <v>47</v>
      </c>
      <c r="O284" s="86"/>
      <c r="P284" s="225">
        <f>O284*H284</f>
        <v>0</v>
      </c>
      <c r="Q284" s="225">
        <v>0</v>
      </c>
      <c r="R284" s="225">
        <f>Q284*H284</f>
        <v>0</v>
      </c>
      <c r="S284" s="225">
        <v>0</v>
      </c>
      <c r="T284" s="226">
        <f>S284*H284</f>
        <v>0</v>
      </c>
      <c r="U284" s="40"/>
      <c r="V284" s="40"/>
      <c r="W284" s="40"/>
      <c r="X284" s="40"/>
      <c r="Y284" s="40"/>
      <c r="Z284" s="40"/>
      <c r="AA284" s="40"/>
      <c r="AB284" s="40"/>
      <c r="AC284" s="40"/>
      <c r="AD284" s="40"/>
      <c r="AE284" s="40"/>
      <c r="AR284" s="227" t="s">
        <v>225</v>
      </c>
      <c r="AT284" s="227" t="s">
        <v>221</v>
      </c>
      <c r="AU284" s="227" t="s">
        <v>86</v>
      </c>
      <c r="AY284" s="19" t="s">
        <v>219</v>
      </c>
      <c r="BE284" s="228">
        <f>IF(N284="základní",J284,0)</f>
        <v>0</v>
      </c>
      <c r="BF284" s="228">
        <f>IF(N284="snížená",J284,0)</f>
        <v>0</v>
      </c>
      <c r="BG284" s="228">
        <f>IF(N284="zákl. přenesená",J284,0)</f>
        <v>0</v>
      </c>
      <c r="BH284" s="228">
        <f>IF(N284="sníž. přenesená",J284,0)</f>
        <v>0</v>
      </c>
      <c r="BI284" s="228">
        <f>IF(N284="nulová",J284,0)</f>
        <v>0</v>
      </c>
      <c r="BJ284" s="19" t="s">
        <v>84</v>
      </c>
      <c r="BK284" s="228">
        <f>ROUND(I284*H284,2)</f>
        <v>0</v>
      </c>
      <c r="BL284" s="19" t="s">
        <v>225</v>
      </c>
      <c r="BM284" s="227" t="s">
        <v>1636</v>
      </c>
    </row>
    <row r="285" s="2" customFormat="1">
      <c r="A285" s="40"/>
      <c r="B285" s="41"/>
      <c r="C285" s="42"/>
      <c r="D285" s="229" t="s">
        <v>227</v>
      </c>
      <c r="E285" s="42"/>
      <c r="F285" s="230" t="s">
        <v>1637</v>
      </c>
      <c r="G285" s="42"/>
      <c r="H285" s="42"/>
      <c r="I285" s="231"/>
      <c r="J285" s="42"/>
      <c r="K285" s="42"/>
      <c r="L285" s="46"/>
      <c r="M285" s="232"/>
      <c r="N285" s="233"/>
      <c r="O285" s="86"/>
      <c r="P285" s="86"/>
      <c r="Q285" s="86"/>
      <c r="R285" s="86"/>
      <c r="S285" s="86"/>
      <c r="T285" s="87"/>
      <c r="U285" s="40"/>
      <c r="V285" s="40"/>
      <c r="W285" s="40"/>
      <c r="X285" s="40"/>
      <c r="Y285" s="40"/>
      <c r="Z285" s="40"/>
      <c r="AA285" s="40"/>
      <c r="AB285" s="40"/>
      <c r="AC285" s="40"/>
      <c r="AD285" s="40"/>
      <c r="AE285" s="40"/>
      <c r="AT285" s="19" t="s">
        <v>227</v>
      </c>
      <c r="AU285" s="19" t="s">
        <v>86</v>
      </c>
    </row>
    <row r="286" s="2" customFormat="1">
      <c r="A286" s="40"/>
      <c r="B286" s="41"/>
      <c r="C286" s="42"/>
      <c r="D286" s="234" t="s">
        <v>229</v>
      </c>
      <c r="E286" s="42"/>
      <c r="F286" s="235" t="s">
        <v>1638</v>
      </c>
      <c r="G286" s="42"/>
      <c r="H286" s="42"/>
      <c r="I286" s="231"/>
      <c r="J286" s="42"/>
      <c r="K286" s="42"/>
      <c r="L286" s="46"/>
      <c r="M286" s="232"/>
      <c r="N286" s="233"/>
      <c r="O286" s="86"/>
      <c r="P286" s="86"/>
      <c r="Q286" s="86"/>
      <c r="R286" s="86"/>
      <c r="S286" s="86"/>
      <c r="T286" s="87"/>
      <c r="U286" s="40"/>
      <c r="V286" s="40"/>
      <c r="W286" s="40"/>
      <c r="X286" s="40"/>
      <c r="Y286" s="40"/>
      <c r="Z286" s="40"/>
      <c r="AA286" s="40"/>
      <c r="AB286" s="40"/>
      <c r="AC286" s="40"/>
      <c r="AD286" s="40"/>
      <c r="AE286" s="40"/>
      <c r="AT286" s="19" t="s">
        <v>229</v>
      </c>
      <c r="AU286" s="19" t="s">
        <v>86</v>
      </c>
    </row>
    <row r="287" s="13" customFormat="1">
      <c r="A287" s="13"/>
      <c r="B287" s="236"/>
      <c r="C287" s="237"/>
      <c r="D287" s="229" t="s">
        <v>231</v>
      </c>
      <c r="E287" s="238" t="s">
        <v>19</v>
      </c>
      <c r="F287" s="239" t="s">
        <v>1103</v>
      </c>
      <c r="G287" s="237"/>
      <c r="H287" s="238" t="s">
        <v>19</v>
      </c>
      <c r="I287" s="240"/>
      <c r="J287" s="237"/>
      <c r="K287" s="237"/>
      <c r="L287" s="241"/>
      <c r="M287" s="242"/>
      <c r="N287" s="243"/>
      <c r="O287" s="243"/>
      <c r="P287" s="243"/>
      <c r="Q287" s="243"/>
      <c r="R287" s="243"/>
      <c r="S287" s="243"/>
      <c r="T287" s="244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45" t="s">
        <v>231</v>
      </c>
      <c r="AU287" s="245" t="s">
        <v>86</v>
      </c>
      <c r="AV287" s="13" t="s">
        <v>84</v>
      </c>
      <c r="AW287" s="13" t="s">
        <v>37</v>
      </c>
      <c r="AX287" s="13" t="s">
        <v>76</v>
      </c>
      <c r="AY287" s="245" t="s">
        <v>219</v>
      </c>
    </row>
    <row r="288" s="14" customFormat="1">
      <c r="A288" s="14"/>
      <c r="B288" s="246"/>
      <c r="C288" s="247"/>
      <c r="D288" s="229" t="s">
        <v>231</v>
      </c>
      <c r="E288" s="248" t="s">
        <v>19</v>
      </c>
      <c r="F288" s="249" t="s">
        <v>1633</v>
      </c>
      <c r="G288" s="247"/>
      <c r="H288" s="250">
        <v>20.010000000000002</v>
      </c>
      <c r="I288" s="251"/>
      <c r="J288" s="247"/>
      <c r="K288" s="247"/>
      <c r="L288" s="252"/>
      <c r="M288" s="253"/>
      <c r="N288" s="254"/>
      <c r="O288" s="254"/>
      <c r="P288" s="254"/>
      <c r="Q288" s="254"/>
      <c r="R288" s="254"/>
      <c r="S288" s="254"/>
      <c r="T288" s="255"/>
      <c r="U288" s="14"/>
      <c r="V288" s="14"/>
      <c r="W288" s="14"/>
      <c r="X288" s="14"/>
      <c r="Y288" s="14"/>
      <c r="Z288" s="14"/>
      <c r="AA288" s="14"/>
      <c r="AB288" s="14"/>
      <c r="AC288" s="14"/>
      <c r="AD288" s="14"/>
      <c r="AE288" s="14"/>
      <c r="AT288" s="256" t="s">
        <v>231</v>
      </c>
      <c r="AU288" s="256" t="s">
        <v>86</v>
      </c>
      <c r="AV288" s="14" t="s">
        <v>86</v>
      </c>
      <c r="AW288" s="14" t="s">
        <v>37</v>
      </c>
      <c r="AX288" s="14" t="s">
        <v>84</v>
      </c>
      <c r="AY288" s="256" t="s">
        <v>219</v>
      </c>
    </row>
    <row r="289" s="2" customFormat="1" ht="16.5" customHeight="1">
      <c r="A289" s="40"/>
      <c r="B289" s="41"/>
      <c r="C289" s="216" t="s">
        <v>369</v>
      </c>
      <c r="D289" s="216" t="s">
        <v>221</v>
      </c>
      <c r="E289" s="217" t="s">
        <v>1171</v>
      </c>
      <c r="F289" s="218" t="s">
        <v>1172</v>
      </c>
      <c r="G289" s="219" t="s">
        <v>182</v>
      </c>
      <c r="H289" s="220">
        <v>83.846000000000004</v>
      </c>
      <c r="I289" s="221"/>
      <c r="J289" s="222">
        <f>ROUND(I289*H289,2)</f>
        <v>0</v>
      </c>
      <c r="K289" s="218" t="s">
        <v>224</v>
      </c>
      <c r="L289" s="46"/>
      <c r="M289" s="223" t="s">
        <v>19</v>
      </c>
      <c r="N289" s="224" t="s">
        <v>47</v>
      </c>
      <c r="O289" s="86"/>
      <c r="P289" s="225">
        <f>O289*H289</f>
        <v>0</v>
      </c>
      <c r="Q289" s="225">
        <v>1.0556000000000001</v>
      </c>
      <c r="R289" s="225">
        <f>Q289*H289</f>
        <v>88.507837600000016</v>
      </c>
      <c r="S289" s="225">
        <v>0</v>
      </c>
      <c r="T289" s="226">
        <f>S289*H289</f>
        <v>0</v>
      </c>
      <c r="U289" s="40"/>
      <c r="V289" s="40"/>
      <c r="W289" s="40"/>
      <c r="X289" s="40"/>
      <c r="Y289" s="40"/>
      <c r="Z289" s="40"/>
      <c r="AA289" s="40"/>
      <c r="AB289" s="40"/>
      <c r="AC289" s="40"/>
      <c r="AD289" s="40"/>
      <c r="AE289" s="40"/>
      <c r="AR289" s="227" t="s">
        <v>225</v>
      </c>
      <c r="AT289" s="227" t="s">
        <v>221</v>
      </c>
      <c r="AU289" s="227" t="s">
        <v>86</v>
      </c>
      <c r="AY289" s="19" t="s">
        <v>219</v>
      </c>
      <c r="BE289" s="228">
        <f>IF(N289="základní",J289,0)</f>
        <v>0</v>
      </c>
      <c r="BF289" s="228">
        <f>IF(N289="snížená",J289,0)</f>
        <v>0</v>
      </c>
      <c r="BG289" s="228">
        <f>IF(N289="zákl. přenesená",J289,0)</f>
        <v>0</v>
      </c>
      <c r="BH289" s="228">
        <f>IF(N289="sníž. přenesená",J289,0)</f>
        <v>0</v>
      </c>
      <c r="BI289" s="228">
        <f>IF(N289="nulová",J289,0)</f>
        <v>0</v>
      </c>
      <c r="BJ289" s="19" t="s">
        <v>84</v>
      </c>
      <c r="BK289" s="228">
        <f>ROUND(I289*H289,2)</f>
        <v>0</v>
      </c>
      <c r="BL289" s="19" t="s">
        <v>225</v>
      </c>
      <c r="BM289" s="227" t="s">
        <v>1639</v>
      </c>
    </row>
    <row r="290" s="2" customFormat="1">
      <c r="A290" s="40"/>
      <c r="B290" s="41"/>
      <c r="C290" s="42"/>
      <c r="D290" s="229" t="s">
        <v>227</v>
      </c>
      <c r="E290" s="42"/>
      <c r="F290" s="230" t="s">
        <v>1174</v>
      </c>
      <c r="G290" s="42"/>
      <c r="H290" s="42"/>
      <c r="I290" s="231"/>
      <c r="J290" s="42"/>
      <c r="K290" s="42"/>
      <c r="L290" s="46"/>
      <c r="M290" s="232"/>
      <c r="N290" s="233"/>
      <c r="O290" s="86"/>
      <c r="P290" s="86"/>
      <c r="Q290" s="86"/>
      <c r="R290" s="86"/>
      <c r="S290" s="86"/>
      <c r="T290" s="87"/>
      <c r="U290" s="40"/>
      <c r="V290" s="40"/>
      <c r="W290" s="40"/>
      <c r="X290" s="40"/>
      <c r="Y290" s="40"/>
      <c r="Z290" s="40"/>
      <c r="AA290" s="40"/>
      <c r="AB290" s="40"/>
      <c r="AC290" s="40"/>
      <c r="AD290" s="40"/>
      <c r="AE290" s="40"/>
      <c r="AT290" s="19" t="s">
        <v>227</v>
      </c>
      <c r="AU290" s="19" t="s">
        <v>86</v>
      </c>
    </row>
    <row r="291" s="2" customFormat="1">
      <c r="A291" s="40"/>
      <c r="B291" s="41"/>
      <c r="C291" s="42"/>
      <c r="D291" s="234" t="s">
        <v>229</v>
      </c>
      <c r="E291" s="42"/>
      <c r="F291" s="235" t="s">
        <v>1175</v>
      </c>
      <c r="G291" s="42"/>
      <c r="H291" s="42"/>
      <c r="I291" s="231"/>
      <c r="J291" s="42"/>
      <c r="K291" s="42"/>
      <c r="L291" s="46"/>
      <c r="M291" s="232"/>
      <c r="N291" s="233"/>
      <c r="O291" s="86"/>
      <c r="P291" s="86"/>
      <c r="Q291" s="86"/>
      <c r="R291" s="86"/>
      <c r="S291" s="86"/>
      <c r="T291" s="87"/>
      <c r="U291" s="40"/>
      <c r="V291" s="40"/>
      <c r="W291" s="40"/>
      <c r="X291" s="40"/>
      <c r="Y291" s="40"/>
      <c r="Z291" s="40"/>
      <c r="AA291" s="40"/>
      <c r="AB291" s="40"/>
      <c r="AC291" s="40"/>
      <c r="AD291" s="40"/>
      <c r="AE291" s="40"/>
      <c r="AT291" s="19" t="s">
        <v>229</v>
      </c>
      <c r="AU291" s="19" t="s">
        <v>86</v>
      </c>
    </row>
    <row r="292" s="14" customFormat="1">
      <c r="A292" s="14"/>
      <c r="B292" s="246"/>
      <c r="C292" s="247"/>
      <c r="D292" s="229" t="s">
        <v>231</v>
      </c>
      <c r="E292" s="248" t="s">
        <v>19</v>
      </c>
      <c r="F292" s="249" t="s">
        <v>1640</v>
      </c>
      <c r="G292" s="247"/>
      <c r="H292" s="250">
        <v>83.846000000000004</v>
      </c>
      <c r="I292" s="251"/>
      <c r="J292" s="247"/>
      <c r="K292" s="247"/>
      <c r="L292" s="252"/>
      <c r="M292" s="253"/>
      <c r="N292" s="254"/>
      <c r="O292" s="254"/>
      <c r="P292" s="254"/>
      <c r="Q292" s="254"/>
      <c r="R292" s="254"/>
      <c r="S292" s="254"/>
      <c r="T292" s="255"/>
      <c r="U292" s="14"/>
      <c r="V292" s="14"/>
      <c r="W292" s="14"/>
      <c r="X292" s="14"/>
      <c r="Y292" s="14"/>
      <c r="Z292" s="14"/>
      <c r="AA292" s="14"/>
      <c r="AB292" s="14"/>
      <c r="AC292" s="14"/>
      <c r="AD292" s="14"/>
      <c r="AE292" s="14"/>
      <c r="AT292" s="256" t="s">
        <v>231</v>
      </c>
      <c r="AU292" s="256" t="s">
        <v>86</v>
      </c>
      <c r="AV292" s="14" t="s">
        <v>86</v>
      </c>
      <c r="AW292" s="14" t="s">
        <v>37</v>
      </c>
      <c r="AX292" s="14" t="s">
        <v>84</v>
      </c>
      <c r="AY292" s="256" t="s">
        <v>219</v>
      </c>
    </row>
    <row r="293" s="12" customFormat="1" ht="22.8" customHeight="1">
      <c r="A293" s="12"/>
      <c r="B293" s="200"/>
      <c r="C293" s="201"/>
      <c r="D293" s="202" t="s">
        <v>75</v>
      </c>
      <c r="E293" s="214" t="s">
        <v>225</v>
      </c>
      <c r="F293" s="214" t="s">
        <v>1190</v>
      </c>
      <c r="G293" s="201"/>
      <c r="H293" s="201"/>
      <c r="I293" s="204"/>
      <c r="J293" s="215">
        <f>BK293</f>
        <v>0</v>
      </c>
      <c r="K293" s="201"/>
      <c r="L293" s="206"/>
      <c r="M293" s="207"/>
      <c r="N293" s="208"/>
      <c r="O293" s="208"/>
      <c r="P293" s="209">
        <f>SUM(P294:P304)</f>
        <v>0</v>
      </c>
      <c r="Q293" s="208"/>
      <c r="R293" s="209">
        <f>SUM(R294:R304)</f>
        <v>0</v>
      </c>
      <c r="S293" s="208"/>
      <c r="T293" s="210">
        <f>SUM(T294:T304)</f>
        <v>0</v>
      </c>
      <c r="U293" s="12"/>
      <c r="V293" s="12"/>
      <c r="W293" s="12"/>
      <c r="X293" s="12"/>
      <c r="Y293" s="12"/>
      <c r="Z293" s="12"/>
      <c r="AA293" s="12"/>
      <c r="AB293" s="12"/>
      <c r="AC293" s="12"/>
      <c r="AD293" s="12"/>
      <c r="AE293" s="12"/>
      <c r="AR293" s="211" t="s">
        <v>84</v>
      </c>
      <c r="AT293" s="212" t="s">
        <v>75</v>
      </c>
      <c r="AU293" s="212" t="s">
        <v>84</v>
      </c>
      <c r="AY293" s="211" t="s">
        <v>219</v>
      </c>
      <c r="BK293" s="213">
        <f>SUM(BK294:BK304)</f>
        <v>0</v>
      </c>
    </row>
    <row r="294" s="2" customFormat="1" ht="16.5" customHeight="1">
      <c r="A294" s="40"/>
      <c r="B294" s="41"/>
      <c r="C294" s="216" t="s">
        <v>376</v>
      </c>
      <c r="D294" s="216" t="s">
        <v>221</v>
      </c>
      <c r="E294" s="217" t="s">
        <v>1259</v>
      </c>
      <c r="F294" s="218" t="s">
        <v>1260</v>
      </c>
      <c r="G294" s="219" t="s">
        <v>152</v>
      </c>
      <c r="H294" s="220">
        <v>199.30000000000001</v>
      </c>
      <c r="I294" s="221"/>
      <c r="J294" s="222">
        <f>ROUND(I294*H294,2)</f>
        <v>0</v>
      </c>
      <c r="K294" s="218" t="s">
        <v>224</v>
      </c>
      <c r="L294" s="46"/>
      <c r="M294" s="223" t="s">
        <v>19</v>
      </c>
      <c r="N294" s="224" t="s">
        <v>47</v>
      </c>
      <c r="O294" s="86"/>
      <c r="P294" s="225">
        <f>O294*H294</f>
        <v>0</v>
      </c>
      <c r="Q294" s="225">
        <v>0</v>
      </c>
      <c r="R294" s="225">
        <f>Q294*H294</f>
        <v>0</v>
      </c>
      <c r="S294" s="225">
        <v>0</v>
      </c>
      <c r="T294" s="226">
        <f>S294*H294</f>
        <v>0</v>
      </c>
      <c r="U294" s="40"/>
      <c r="V294" s="40"/>
      <c r="W294" s="40"/>
      <c r="X294" s="40"/>
      <c r="Y294" s="40"/>
      <c r="Z294" s="40"/>
      <c r="AA294" s="40"/>
      <c r="AB294" s="40"/>
      <c r="AC294" s="40"/>
      <c r="AD294" s="40"/>
      <c r="AE294" s="40"/>
      <c r="AR294" s="227" t="s">
        <v>225</v>
      </c>
      <c r="AT294" s="227" t="s">
        <v>221</v>
      </c>
      <c r="AU294" s="227" t="s">
        <v>86</v>
      </c>
      <c r="AY294" s="19" t="s">
        <v>219</v>
      </c>
      <c r="BE294" s="228">
        <f>IF(N294="základní",J294,0)</f>
        <v>0</v>
      </c>
      <c r="BF294" s="228">
        <f>IF(N294="snížená",J294,0)</f>
        <v>0</v>
      </c>
      <c r="BG294" s="228">
        <f>IF(N294="zákl. přenesená",J294,0)</f>
        <v>0</v>
      </c>
      <c r="BH294" s="228">
        <f>IF(N294="sníž. přenesená",J294,0)</f>
        <v>0</v>
      </c>
      <c r="BI294" s="228">
        <f>IF(N294="nulová",J294,0)</f>
        <v>0</v>
      </c>
      <c r="BJ294" s="19" t="s">
        <v>84</v>
      </c>
      <c r="BK294" s="228">
        <f>ROUND(I294*H294,2)</f>
        <v>0</v>
      </c>
      <c r="BL294" s="19" t="s">
        <v>225</v>
      </c>
      <c r="BM294" s="227" t="s">
        <v>1641</v>
      </c>
    </row>
    <row r="295" s="2" customFormat="1">
      <c r="A295" s="40"/>
      <c r="B295" s="41"/>
      <c r="C295" s="42"/>
      <c r="D295" s="229" t="s">
        <v>227</v>
      </c>
      <c r="E295" s="42"/>
      <c r="F295" s="230" t="s">
        <v>1262</v>
      </c>
      <c r="G295" s="42"/>
      <c r="H295" s="42"/>
      <c r="I295" s="231"/>
      <c r="J295" s="42"/>
      <c r="K295" s="42"/>
      <c r="L295" s="46"/>
      <c r="M295" s="232"/>
      <c r="N295" s="233"/>
      <c r="O295" s="86"/>
      <c r="P295" s="86"/>
      <c r="Q295" s="86"/>
      <c r="R295" s="86"/>
      <c r="S295" s="86"/>
      <c r="T295" s="87"/>
      <c r="U295" s="40"/>
      <c r="V295" s="40"/>
      <c r="W295" s="40"/>
      <c r="X295" s="40"/>
      <c r="Y295" s="40"/>
      <c r="Z295" s="40"/>
      <c r="AA295" s="40"/>
      <c r="AB295" s="40"/>
      <c r="AC295" s="40"/>
      <c r="AD295" s="40"/>
      <c r="AE295" s="40"/>
      <c r="AT295" s="19" t="s">
        <v>227</v>
      </c>
      <c r="AU295" s="19" t="s">
        <v>86</v>
      </c>
    </row>
    <row r="296" s="2" customFormat="1">
      <c r="A296" s="40"/>
      <c r="B296" s="41"/>
      <c r="C296" s="42"/>
      <c r="D296" s="234" t="s">
        <v>229</v>
      </c>
      <c r="E296" s="42"/>
      <c r="F296" s="235" t="s">
        <v>1263</v>
      </c>
      <c r="G296" s="42"/>
      <c r="H296" s="42"/>
      <c r="I296" s="231"/>
      <c r="J296" s="42"/>
      <c r="K296" s="42"/>
      <c r="L296" s="46"/>
      <c r="M296" s="232"/>
      <c r="N296" s="233"/>
      <c r="O296" s="86"/>
      <c r="P296" s="86"/>
      <c r="Q296" s="86"/>
      <c r="R296" s="86"/>
      <c r="S296" s="86"/>
      <c r="T296" s="87"/>
      <c r="U296" s="40"/>
      <c r="V296" s="40"/>
      <c r="W296" s="40"/>
      <c r="X296" s="40"/>
      <c r="Y296" s="40"/>
      <c r="Z296" s="40"/>
      <c r="AA296" s="40"/>
      <c r="AB296" s="40"/>
      <c r="AC296" s="40"/>
      <c r="AD296" s="40"/>
      <c r="AE296" s="40"/>
      <c r="AT296" s="19" t="s">
        <v>229</v>
      </c>
      <c r="AU296" s="19" t="s">
        <v>86</v>
      </c>
    </row>
    <row r="297" s="2" customFormat="1">
      <c r="A297" s="40"/>
      <c r="B297" s="41"/>
      <c r="C297" s="42"/>
      <c r="D297" s="229" t="s">
        <v>275</v>
      </c>
      <c r="E297" s="42"/>
      <c r="F297" s="268" t="s">
        <v>1264</v>
      </c>
      <c r="G297" s="42"/>
      <c r="H297" s="42"/>
      <c r="I297" s="231"/>
      <c r="J297" s="42"/>
      <c r="K297" s="42"/>
      <c r="L297" s="46"/>
      <c r="M297" s="232"/>
      <c r="N297" s="233"/>
      <c r="O297" s="86"/>
      <c r="P297" s="86"/>
      <c r="Q297" s="86"/>
      <c r="R297" s="86"/>
      <c r="S297" s="86"/>
      <c r="T297" s="87"/>
      <c r="U297" s="40"/>
      <c r="V297" s="40"/>
      <c r="W297" s="40"/>
      <c r="X297" s="40"/>
      <c r="Y297" s="40"/>
      <c r="Z297" s="40"/>
      <c r="AA297" s="40"/>
      <c r="AB297" s="40"/>
      <c r="AC297" s="40"/>
      <c r="AD297" s="40"/>
      <c r="AE297" s="40"/>
      <c r="AT297" s="19" t="s">
        <v>275</v>
      </c>
      <c r="AU297" s="19" t="s">
        <v>86</v>
      </c>
    </row>
    <row r="298" s="13" customFormat="1">
      <c r="A298" s="13"/>
      <c r="B298" s="236"/>
      <c r="C298" s="237"/>
      <c r="D298" s="229" t="s">
        <v>231</v>
      </c>
      <c r="E298" s="238" t="s">
        <v>19</v>
      </c>
      <c r="F298" s="239" t="s">
        <v>1103</v>
      </c>
      <c r="G298" s="237"/>
      <c r="H298" s="238" t="s">
        <v>19</v>
      </c>
      <c r="I298" s="240"/>
      <c r="J298" s="237"/>
      <c r="K298" s="237"/>
      <c r="L298" s="241"/>
      <c r="M298" s="242"/>
      <c r="N298" s="243"/>
      <c r="O298" s="243"/>
      <c r="P298" s="243"/>
      <c r="Q298" s="243"/>
      <c r="R298" s="243"/>
      <c r="S298" s="243"/>
      <c r="T298" s="244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45" t="s">
        <v>231</v>
      </c>
      <c r="AU298" s="245" t="s">
        <v>86</v>
      </c>
      <c r="AV298" s="13" t="s">
        <v>84</v>
      </c>
      <c r="AW298" s="13" t="s">
        <v>37</v>
      </c>
      <c r="AX298" s="13" t="s">
        <v>76</v>
      </c>
      <c r="AY298" s="245" t="s">
        <v>219</v>
      </c>
    </row>
    <row r="299" s="14" customFormat="1">
      <c r="A299" s="14"/>
      <c r="B299" s="246"/>
      <c r="C299" s="247"/>
      <c r="D299" s="229" t="s">
        <v>231</v>
      </c>
      <c r="E299" s="248" t="s">
        <v>19</v>
      </c>
      <c r="F299" s="249" t="s">
        <v>1642</v>
      </c>
      <c r="G299" s="247"/>
      <c r="H299" s="250">
        <v>87</v>
      </c>
      <c r="I299" s="251"/>
      <c r="J299" s="247"/>
      <c r="K299" s="247"/>
      <c r="L299" s="252"/>
      <c r="M299" s="253"/>
      <c r="N299" s="254"/>
      <c r="O299" s="254"/>
      <c r="P299" s="254"/>
      <c r="Q299" s="254"/>
      <c r="R299" s="254"/>
      <c r="S299" s="254"/>
      <c r="T299" s="255"/>
      <c r="U299" s="14"/>
      <c r="V299" s="14"/>
      <c r="W299" s="14"/>
      <c r="X299" s="14"/>
      <c r="Y299" s="14"/>
      <c r="Z299" s="14"/>
      <c r="AA299" s="14"/>
      <c r="AB299" s="14"/>
      <c r="AC299" s="14"/>
      <c r="AD299" s="14"/>
      <c r="AE299" s="14"/>
      <c r="AT299" s="256" t="s">
        <v>231</v>
      </c>
      <c r="AU299" s="256" t="s">
        <v>86</v>
      </c>
      <c r="AV299" s="14" t="s">
        <v>86</v>
      </c>
      <c r="AW299" s="14" t="s">
        <v>37</v>
      </c>
      <c r="AX299" s="14" t="s">
        <v>76</v>
      </c>
      <c r="AY299" s="256" t="s">
        <v>219</v>
      </c>
    </row>
    <row r="300" s="14" customFormat="1">
      <c r="A300" s="14"/>
      <c r="B300" s="246"/>
      <c r="C300" s="247"/>
      <c r="D300" s="229" t="s">
        <v>231</v>
      </c>
      <c r="E300" s="248" t="s">
        <v>19</v>
      </c>
      <c r="F300" s="249" t="s">
        <v>1643</v>
      </c>
      <c r="G300" s="247"/>
      <c r="H300" s="250">
        <v>17.699999999999999</v>
      </c>
      <c r="I300" s="251"/>
      <c r="J300" s="247"/>
      <c r="K300" s="247"/>
      <c r="L300" s="252"/>
      <c r="M300" s="253"/>
      <c r="N300" s="254"/>
      <c r="O300" s="254"/>
      <c r="P300" s="254"/>
      <c r="Q300" s="254"/>
      <c r="R300" s="254"/>
      <c r="S300" s="254"/>
      <c r="T300" s="255"/>
      <c r="U300" s="14"/>
      <c r="V300" s="14"/>
      <c r="W300" s="14"/>
      <c r="X300" s="14"/>
      <c r="Y300" s="14"/>
      <c r="Z300" s="14"/>
      <c r="AA300" s="14"/>
      <c r="AB300" s="14"/>
      <c r="AC300" s="14"/>
      <c r="AD300" s="14"/>
      <c r="AE300" s="14"/>
      <c r="AT300" s="256" t="s">
        <v>231</v>
      </c>
      <c r="AU300" s="256" t="s">
        <v>86</v>
      </c>
      <c r="AV300" s="14" t="s">
        <v>86</v>
      </c>
      <c r="AW300" s="14" t="s">
        <v>37</v>
      </c>
      <c r="AX300" s="14" t="s">
        <v>76</v>
      </c>
      <c r="AY300" s="256" t="s">
        <v>219</v>
      </c>
    </row>
    <row r="301" s="14" customFormat="1">
      <c r="A301" s="14"/>
      <c r="B301" s="246"/>
      <c r="C301" s="247"/>
      <c r="D301" s="229" t="s">
        <v>231</v>
      </c>
      <c r="E301" s="248" t="s">
        <v>19</v>
      </c>
      <c r="F301" s="249" t="s">
        <v>1644</v>
      </c>
      <c r="G301" s="247"/>
      <c r="H301" s="250">
        <v>22.699999999999999</v>
      </c>
      <c r="I301" s="251"/>
      <c r="J301" s="247"/>
      <c r="K301" s="247"/>
      <c r="L301" s="252"/>
      <c r="M301" s="253"/>
      <c r="N301" s="254"/>
      <c r="O301" s="254"/>
      <c r="P301" s="254"/>
      <c r="Q301" s="254"/>
      <c r="R301" s="254"/>
      <c r="S301" s="254"/>
      <c r="T301" s="255"/>
      <c r="U301" s="14"/>
      <c r="V301" s="14"/>
      <c r="W301" s="14"/>
      <c r="X301" s="14"/>
      <c r="Y301" s="14"/>
      <c r="Z301" s="14"/>
      <c r="AA301" s="14"/>
      <c r="AB301" s="14"/>
      <c r="AC301" s="14"/>
      <c r="AD301" s="14"/>
      <c r="AE301" s="14"/>
      <c r="AT301" s="256" t="s">
        <v>231</v>
      </c>
      <c r="AU301" s="256" t="s">
        <v>86</v>
      </c>
      <c r="AV301" s="14" t="s">
        <v>86</v>
      </c>
      <c r="AW301" s="14" t="s">
        <v>37</v>
      </c>
      <c r="AX301" s="14" t="s">
        <v>76</v>
      </c>
      <c r="AY301" s="256" t="s">
        <v>219</v>
      </c>
    </row>
    <row r="302" s="14" customFormat="1">
      <c r="A302" s="14"/>
      <c r="B302" s="246"/>
      <c r="C302" s="247"/>
      <c r="D302" s="229" t="s">
        <v>231</v>
      </c>
      <c r="E302" s="248" t="s">
        <v>19</v>
      </c>
      <c r="F302" s="249" t="s">
        <v>1645</v>
      </c>
      <c r="G302" s="247"/>
      <c r="H302" s="250">
        <v>40.200000000000003</v>
      </c>
      <c r="I302" s="251"/>
      <c r="J302" s="247"/>
      <c r="K302" s="247"/>
      <c r="L302" s="252"/>
      <c r="M302" s="253"/>
      <c r="N302" s="254"/>
      <c r="O302" s="254"/>
      <c r="P302" s="254"/>
      <c r="Q302" s="254"/>
      <c r="R302" s="254"/>
      <c r="S302" s="254"/>
      <c r="T302" s="255"/>
      <c r="U302" s="14"/>
      <c r="V302" s="14"/>
      <c r="W302" s="14"/>
      <c r="X302" s="14"/>
      <c r="Y302" s="14"/>
      <c r="Z302" s="14"/>
      <c r="AA302" s="14"/>
      <c r="AB302" s="14"/>
      <c r="AC302" s="14"/>
      <c r="AD302" s="14"/>
      <c r="AE302" s="14"/>
      <c r="AT302" s="256" t="s">
        <v>231</v>
      </c>
      <c r="AU302" s="256" t="s">
        <v>86</v>
      </c>
      <c r="AV302" s="14" t="s">
        <v>86</v>
      </c>
      <c r="AW302" s="14" t="s">
        <v>37</v>
      </c>
      <c r="AX302" s="14" t="s">
        <v>76</v>
      </c>
      <c r="AY302" s="256" t="s">
        <v>219</v>
      </c>
    </row>
    <row r="303" s="14" customFormat="1">
      <c r="A303" s="14"/>
      <c r="B303" s="246"/>
      <c r="C303" s="247"/>
      <c r="D303" s="229" t="s">
        <v>231</v>
      </c>
      <c r="E303" s="248" t="s">
        <v>19</v>
      </c>
      <c r="F303" s="249" t="s">
        <v>1646</v>
      </c>
      <c r="G303" s="247"/>
      <c r="H303" s="250">
        <v>31.699999999999999</v>
      </c>
      <c r="I303" s="251"/>
      <c r="J303" s="247"/>
      <c r="K303" s="247"/>
      <c r="L303" s="252"/>
      <c r="M303" s="253"/>
      <c r="N303" s="254"/>
      <c r="O303" s="254"/>
      <c r="P303" s="254"/>
      <c r="Q303" s="254"/>
      <c r="R303" s="254"/>
      <c r="S303" s="254"/>
      <c r="T303" s="255"/>
      <c r="U303" s="14"/>
      <c r="V303" s="14"/>
      <c r="W303" s="14"/>
      <c r="X303" s="14"/>
      <c r="Y303" s="14"/>
      <c r="Z303" s="14"/>
      <c r="AA303" s="14"/>
      <c r="AB303" s="14"/>
      <c r="AC303" s="14"/>
      <c r="AD303" s="14"/>
      <c r="AE303" s="14"/>
      <c r="AT303" s="256" t="s">
        <v>231</v>
      </c>
      <c r="AU303" s="256" t="s">
        <v>86</v>
      </c>
      <c r="AV303" s="14" t="s">
        <v>86</v>
      </c>
      <c r="AW303" s="14" t="s">
        <v>37</v>
      </c>
      <c r="AX303" s="14" t="s">
        <v>76</v>
      </c>
      <c r="AY303" s="256" t="s">
        <v>219</v>
      </c>
    </row>
    <row r="304" s="15" customFormat="1">
      <c r="A304" s="15"/>
      <c r="B304" s="257"/>
      <c r="C304" s="258"/>
      <c r="D304" s="229" t="s">
        <v>231</v>
      </c>
      <c r="E304" s="259" t="s">
        <v>19</v>
      </c>
      <c r="F304" s="260" t="s">
        <v>236</v>
      </c>
      <c r="G304" s="258"/>
      <c r="H304" s="261">
        <v>199.30000000000001</v>
      </c>
      <c r="I304" s="262"/>
      <c r="J304" s="258"/>
      <c r="K304" s="258"/>
      <c r="L304" s="263"/>
      <c r="M304" s="264"/>
      <c r="N304" s="265"/>
      <c r="O304" s="265"/>
      <c r="P304" s="265"/>
      <c r="Q304" s="265"/>
      <c r="R304" s="265"/>
      <c r="S304" s="265"/>
      <c r="T304" s="266"/>
      <c r="U304" s="15"/>
      <c r="V304" s="15"/>
      <c r="W304" s="15"/>
      <c r="X304" s="15"/>
      <c r="Y304" s="15"/>
      <c r="Z304" s="15"/>
      <c r="AA304" s="15"/>
      <c r="AB304" s="15"/>
      <c r="AC304" s="15"/>
      <c r="AD304" s="15"/>
      <c r="AE304" s="15"/>
      <c r="AT304" s="267" t="s">
        <v>231</v>
      </c>
      <c r="AU304" s="267" t="s">
        <v>86</v>
      </c>
      <c r="AV304" s="15" t="s">
        <v>225</v>
      </c>
      <c r="AW304" s="15" t="s">
        <v>37</v>
      </c>
      <c r="AX304" s="15" t="s">
        <v>84</v>
      </c>
      <c r="AY304" s="267" t="s">
        <v>219</v>
      </c>
    </row>
    <row r="305" s="12" customFormat="1" ht="22.8" customHeight="1">
      <c r="A305" s="12"/>
      <c r="B305" s="200"/>
      <c r="C305" s="201"/>
      <c r="D305" s="202" t="s">
        <v>75</v>
      </c>
      <c r="E305" s="214" t="s">
        <v>309</v>
      </c>
      <c r="F305" s="214" t="s">
        <v>384</v>
      </c>
      <c r="G305" s="201"/>
      <c r="H305" s="201"/>
      <c r="I305" s="204"/>
      <c r="J305" s="215">
        <f>BK305</f>
        <v>0</v>
      </c>
      <c r="K305" s="201"/>
      <c r="L305" s="206"/>
      <c r="M305" s="207"/>
      <c r="N305" s="208"/>
      <c r="O305" s="208"/>
      <c r="P305" s="209">
        <f>SUM(P306:P448)</f>
        <v>0</v>
      </c>
      <c r="Q305" s="208"/>
      <c r="R305" s="209">
        <f>SUM(R306:R448)</f>
        <v>4.3972350000000002</v>
      </c>
      <c r="S305" s="208"/>
      <c r="T305" s="210">
        <f>SUM(T306:T448)</f>
        <v>0.074800000000000005</v>
      </c>
      <c r="U305" s="12"/>
      <c r="V305" s="12"/>
      <c r="W305" s="12"/>
      <c r="X305" s="12"/>
      <c r="Y305" s="12"/>
      <c r="Z305" s="12"/>
      <c r="AA305" s="12"/>
      <c r="AB305" s="12"/>
      <c r="AC305" s="12"/>
      <c r="AD305" s="12"/>
      <c r="AE305" s="12"/>
      <c r="AR305" s="211" t="s">
        <v>84</v>
      </c>
      <c r="AT305" s="212" t="s">
        <v>75</v>
      </c>
      <c r="AU305" s="212" t="s">
        <v>84</v>
      </c>
      <c r="AY305" s="211" t="s">
        <v>219</v>
      </c>
      <c r="BK305" s="213">
        <f>SUM(BK306:BK448)</f>
        <v>0</v>
      </c>
    </row>
    <row r="306" s="2" customFormat="1" ht="16.5" customHeight="1">
      <c r="A306" s="40"/>
      <c r="B306" s="41"/>
      <c r="C306" s="216" t="s">
        <v>385</v>
      </c>
      <c r="D306" s="216" t="s">
        <v>221</v>
      </c>
      <c r="E306" s="217" t="s">
        <v>1267</v>
      </c>
      <c r="F306" s="218" t="s">
        <v>1268</v>
      </c>
      <c r="G306" s="219" t="s">
        <v>158</v>
      </c>
      <c r="H306" s="220">
        <v>57.950000000000003</v>
      </c>
      <c r="I306" s="221"/>
      <c r="J306" s="222">
        <f>ROUND(I306*H306,2)</f>
        <v>0</v>
      </c>
      <c r="K306" s="218" t="s">
        <v>224</v>
      </c>
      <c r="L306" s="46"/>
      <c r="M306" s="223" t="s">
        <v>19</v>
      </c>
      <c r="N306" s="224" t="s">
        <v>47</v>
      </c>
      <c r="O306" s="86"/>
      <c r="P306" s="225">
        <f>O306*H306</f>
        <v>0</v>
      </c>
      <c r="Q306" s="225">
        <v>0.00017000000000000001</v>
      </c>
      <c r="R306" s="225">
        <f>Q306*H306</f>
        <v>0.0098515000000000009</v>
      </c>
      <c r="S306" s="225">
        <v>0</v>
      </c>
      <c r="T306" s="226">
        <f>S306*H306</f>
        <v>0</v>
      </c>
      <c r="U306" s="40"/>
      <c r="V306" s="40"/>
      <c r="W306" s="40"/>
      <c r="X306" s="40"/>
      <c r="Y306" s="40"/>
      <c r="Z306" s="40"/>
      <c r="AA306" s="40"/>
      <c r="AB306" s="40"/>
      <c r="AC306" s="40"/>
      <c r="AD306" s="40"/>
      <c r="AE306" s="40"/>
      <c r="AR306" s="227" t="s">
        <v>225</v>
      </c>
      <c r="AT306" s="227" t="s">
        <v>221</v>
      </c>
      <c r="AU306" s="227" t="s">
        <v>86</v>
      </c>
      <c r="AY306" s="19" t="s">
        <v>219</v>
      </c>
      <c r="BE306" s="228">
        <f>IF(N306="základní",J306,0)</f>
        <v>0</v>
      </c>
      <c r="BF306" s="228">
        <f>IF(N306="snížená",J306,0)</f>
        <v>0</v>
      </c>
      <c r="BG306" s="228">
        <f>IF(N306="zákl. přenesená",J306,0)</f>
        <v>0</v>
      </c>
      <c r="BH306" s="228">
        <f>IF(N306="sníž. přenesená",J306,0)</f>
        <v>0</v>
      </c>
      <c r="BI306" s="228">
        <f>IF(N306="nulová",J306,0)</f>
        <v>0</v>
      </c>
      <c r="BJ306" s="19" t="s">
        <v>84</v>
      </c>
      <c r="BK306" s="228">
        <f>ROUND(I306*H306,2)</f>
        <v>0</v>
      </c>
      <c r="BL306" s="19" t="s">
        <v>225</v>
      </c>
      <c r="BM306" s="227" t="s">
        <v>1647</v>
      </c>
    </row>
    <row r="307" s="2" customFormat="1">
      <c r="A307" s="40"/>
      <c r="B307" s="41"/>
      <c r="C307" s="42"/>
      <c r="D307" s="229" t="s">
        <v>227</v>
      </c>
      <c r="E307" s="42"/>
      <c r="F307" s="230" t="s">
        <v>1270</v>
      </c>
      <c r="G307" s="42"/>
      <c r="H307" s="42"/>
      <c r="I307" s="231"/>
      <c r="J307" s="42"/>
      <c r="K307" s="42"/>
      <c r="L307" s="46"/>
      <c r="M307" s="232"/>
      <c r="N307" s="233"/>
      <c r="O307" s="86"/>
      <c r="P307" s="86"/>
      <c r="Q307" s="86"/>
      <c r="R307" s="86"/>
      <c r="S307" s="86"/>
      <c r="T307" s="87"/>
      <c r="U307" s="40"/>
      <c r="V307" s="40"/>
      <c r="W307" s="40"/>
      <c r="X307" s="40"/>
      <c r="Y307" s="40"/>
      <c r="Z307" s="40"/>
      <c r="AA307" s="40"/>
      <c r="AB307" s="40"/>
      <c r="AC307" s="40"/>
      <c r="AD307" s="40"/>
      <c r="AE307" s="40"/>
      <c r="AT307" s="19" t="s">
        <v>227</v>
      </c>
      <c r="AU307" s="19" t="s">
        <v>86</v>
      </c>
    </row>
    <row r="308" s="2" customFormat="1">
      <c r="A308" s="40"/>
      <c r="B308" s="41"/>
      <c r="C308" s="42"/>
      <c r="D308" s="234" t="s">
        <v>229</v>
      </c>
      <c r="E308" s="42"/>
      <c r="F308" s="235" t="s">
        <v>1271</v>
      </c>
      <c r="G308" s="42"/>
      <c r="H308" s="42"/>
      <c r="I308" s="231"/>
      <c r="J308" s="42"/>
      <c r="K308" s="42"/>
      <c r="L308" s="46"/>
      <c r="M308" s="232"/>
      <c r="N308" s="233"/>
      <c r="O308" s="86"/>
      <c r="P308" s="86"/>
      <c r="Q308" s="86"/>
      <c r="R308" s="86"/>
      <c r="S308" s="86"/>
      <c r="T308" s="87"/>
      <c r="U308" s="40"/>
      <c r="V308" s="40"/>
      <c r="W308" s="40"/>
      <c r="X308" s="40"/>
      <c r="Y308" s="40"/>
      <c r="Z308" s="40"/>
      <c r="AA308" s="40"/>
      <c r="AB308" s="40"/>
      <c r="AC308" s="40"/>
      <c r="AD308" s="40"/>
      <c r="AE308" s="40"/>
      <c r="AT308" s="19" t="s">
        <v>229</v>
      </c>
      <c r="AU308" s="19" t="s">
        <v>86</v>
      </c>
    </row>
    <row r="309" s="13" customFormat="1">
      <c r="A309" s="13"/>
      <c r="B309" s="236"/>
      <c r="C309" s="237"/>
      <c r="D309" s="229" t="s">
        <v>231</v>
      </c>
      <c r="E309" s="238" t="s">
        <v>19</v>
      </c>
      <c r="F309" s="239" t="s">
        <v>1103</v>
      </c>
      <c r="G309" s="237"/>
      <c r="H309" s="238" t="s">
        <v>19</v>
      </c>
      <c r="I309" s="240"/>
      <c r="J309" s="237"/>
      <c r="K309" s="237"/>
      <c r="L309" s="241"/>
      <c r="M309" s="242"/>
      <c r="N309" s="243"/>
      <c r="O309" s="243"/>
      <c r="P309" s="243"/>
      <c r="Q309" s="243"/>
      <c r="R309" s="243"/>
      <c r="S309" s="243"/>
      <c r="T309" s="244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45" t="s">
        <v>231</v>
      </c>
      <c r="AU309" s="245" t="s">
        <v>86</v>
      </c>
      <c r="AV309" s="13" t="s">
        <v>84</v>
      </c>
      <c r="AW309" s="13" t="s">
        <v>37</v>
      </c>
      <c r="AX309" s="13" t="s">
        <v>76</v>
      </c>
      <c r="AY309" s="245" t="s">
        <v>219</v>
      </c>
    </row>
    <row r="310" s="14" customFormat="1">
      <c r="A310" s="14"/>
      <c r="B310" s="246"/>
      <c r="C310" s="247"/>
      <c r="D310" s="229" t="s">
        <v>231</v>
      </c>
      <c r="E310" s="248" t="s">
        <v>19</v>
      </c>
      <c r="F310" s="249" t="s">
        <v>1648</v>
      </c>
      <c r="G310" s="247"/>
      <c r="H310" s="250">
        <v>33.700000000000003</v>
      </c>
      <c r="I310" s="251"/>
      <c r="J310" s="247"/>
      <c r="K310" s="247"/>
      <c r="L310" s="252"/>
      <c r="M310" s="253"/>
      <c r="N310" s="254"/>
      <c r="O310" s="254"/>
      <c r="P310" s="254"/>
      <c r="Q310" s="254"/>
      <c r="R310" s="254"/>
      <c r="S310" s="254"/>
      <c r="T310" s="255"/>
      <c r="U310" s="14"/>
      <c r="V310" s="14"/>
      <c r="W310" s="14"/>
      <c r="X310" s="14"/>
      <c r="Y310" s="14"/>
      <c r="Z310" s="14"/>
      <c r="AA310" s="14"/>
      <c r="AB310" s="14"/>
      <c r="AC310" s="14"/>
      <c r="AD310" s="14"/>
      <c r="AE310" s="14"/>
      <c r="AT310" s="256" t="s">
        <v>231</v>
      </c>
      <c r="AU310" s="256" t="s">
        <v>86</v>
      </c>
      <c r="AV310" s="14" t="s">
        <v>86</v>
      </c>
      <c r="AW310" s="14" t="s">
        <v>37</v>
      </c>
      <c r="AX310" s="14" t="s">
        <v>76</v>
      </c>
      <c r="AY310" s="256" t="s">
        <v>219</v>
      </c>
    </row>
    <row r="311" s="14" customFormat="1">
      <c r="A311" s="14"/>
      <c r="B311" s="246"/>
      <c r="C311" s="247"/>
      <c r="D311" s="229" t="s">
        <v>231</v>
      </c>
      <c r="E311" s="248" t="s">
        <v>19</v>
      </c>
      <c r="F311" s="249" t="s">
        <v>1649</v>
      </c>
      <c r="G311" s="247"/>
      <c r="H311" s="250">
        <v>24.25</v>
      </c>
      <c r="I311" s="251"/>
      <c r="J311" s="247"/>
      <c r="K311" s="247"/>
      <c r="L311" s="252"/>
      <c r="M311" s="253"/>
      <c r="N311" s="254"/>
      <c r="O311" s="254"/>
      <c r="P311" s="254"/>
      <c r="Q311" s="254"/>
      <c r="R311" s="254"/>
      <c r="S311" s="254"/>
      <c r="T311" s="255"/>
      <c r="U311" s="14"/>
      <c r="V311" s="14"/>
      <c r="W311" s="14"/>
      <c r="X311" s="14"/>
      <c r="Y311" s="14"/>
      <c r="Z311" s="14"/>
      <c r="AA311" s="14"/>
      <c r="AB311" s="14"/>
      <c r="AC311" s="14"/>
      <c r="AD311" s="14"/>
      <c r="AE311" s="14"/>
      <c r="AT311" s="256" t="s">
        <v>231</v>
      </c>
      <c r="AU311" s="256" t="s">
        <v>86</v>
      </c>
      <c r="AV311" s="14" t="s">
        <v>86</v>
      </c>
      <c r="AW311" s="14" t="s">
        <v>37</v>
      </c>
      <c r="AX311" s="14" t="s">
        <v>76</v>
      </c>
      <c r="AY311" s="256" t="s">
        <v>219</v>
      </c>
    </row>
    <row r="312" s="15" customFormat="1">
      <c r="A312" s="15"/>
      <c r="B312" s="257"/>
      <c r="C312" s="258"/>
      <c r="D312" s="229" t="s">
        <v>231</v>
      </c>
      <c r="E312" s="259" t="s">
        <v>1067</v>
      </c>
      <c r="F312" s="260" t="s">
        <v>236</v>
      </c>
      <c r="G312" s="258"/>
      <c r="H312" s="261">
        <v>57.950000000000003</v>
      </c>
      <c r="I312" s="262"/>
      <c r="J312" s="258"/>
      <c r="K312" s="258"/>
      <c r="L312" s="263"/>
      <c r="M312" s="264"/>
      <c r="N312" s="265"/>
      <c r="O312" s="265"/>
      <c r="P312" s="265"/>
      <c r="Q312" s="265"/>
      <c r="R312" s="265"/>
      <c r="S312" s="265"/>
      <c r="T312" s="266"/>
      <c r="U312" s="15"/>
      <c r="V312" s="15"/>
      <c r="W312" s="15"/>
      <c r="X312" s="15"/>
      <c r="Y312" s="15"/>
      <c r="Z312" s="15"/>
      <c r="AA312" s="15"/>
      <c r="AB312" s="15"/>
      <c r="AC312" s="15"/>
      <c r="AD312" s="15"/>
      <c r="AE312" s="15"/>
      <c r="AT312" s="267" t="s">
        <v>231</v>
      </c>
      <c r="AU312" s="267" t="s">
        <v>86</v>
      </c>
      <c r="AV312" s="15" t="s">
        <v>225</v>
      </c>
      <c r="AW312" s="15" t="s">
        <v>37</v>
      </c>
      <c r="AX312" s="15" t="s">
        <v>84</v>
      </c>
      <c r="AY312" s="267" t="s">
        <v>219</v>
      </c>
    </row>
    <row r="313" s="2" customFormat="1" ht="16.5" customHeight="1">
      <c r="A313" s="40"/>
      <c r="B313" s="41"/>
      <c r="C313" s="216" t="s">
        <v>392</v>
      </c>
      <c r="D313" s="216" t="s">
        <v>221</v>
      </c>
      <c r="E313" s="217" t="s">
        <v>1273</v>
      </c>
      <c r="F313" s="218" t="s">
        <v>1274</v>
      </c>
      <c r="G313" s="219" t="s">
        <v>158</v>
      </c>
      <c r="H313" s="220">
        <v>57.950000000000003</v>
      </c>
      <c r="I313" s="221"/>
      <c r="J313" s="222">
        <f>ROUND(I313*H313,2)</f>
        <v>0</v>
      </c>
      <c r="K313" s="218" t="s">
        <v>224</v>
      </c>
      <c r="L313" s="46"/>
      <c r="M313" s="223" t="s">
        <v>19</v>
      </c>
      <c r="N313" s="224" t="s">
        <v>47</v>
      </c>
      <c r="O313" s="86"/>
      <c r="P313" s="225">
        <f>O313*H313</f>
        <v>0</v>
      </c>
      <c r="Q313" s="225">
        <v>1.0000000000000001E-05</v>
      </c>
      <c r="R313" s="225">
        <f>Q313*H313</f>
        <v>0.00057950000000000005</v>
      </c>
      <c r="S313" s="225">
        <v>0</v>
      </c>
      <c r="T313" s="226">
        <f>S313*H313</f>
        <v>0</v>
      </c>
      <c r="U313" s="40"/>
      <c r="V313" s="40"/>
      <c r="W313" s="40"/>
      <c r="X313" s="40"/>
      <c r="Y313" s="40"/>
      <c r="Z313" s="40"/>
      <c r="AA313" s="40"/>
      <c r="AB313" s="40"/>
      <c r="AC313" s="40"/>
      <c r="AD313" s="40"/>
      <c r="AE313" s="40"/>
      <c r="AR313" s="227" t="s">
        <v>225</v>
      </c>
      <c r="AT313" s="227" t="s">
        <v>221</v>
      </c>
      <c r="AU313" s="227" t="s">
        <v>86</v>
      </c>
      <c r="AY313" s="19" t="s">
        <v>219</v>
      </c>
      <c r="BE313" s="228">
        <f>IF(N313="základní",J313,0)</f>
        <v>0</v>
      </c>
      <c r="BF313" s="228">
        <f>IF(N313="snížená",J313,0)</f>
        <v>0</v>
      </c>
      <c r="BG313" s="228">
        <f>IF(N313="zákl. přenesená",J313,0)</f>
        <v>0</v>
      </c>
      <c r="BH313" s="228">
        <f>IF(N313="sníž. přenesená",J313,0)</f>
        <v>0</v>
      </c>
      <c r="BI313" s="228">
        <f>IF(N313="nulová",J313,0)</f>
        <v>0</v>
      </c>
      <c r="BJ313" s="19" t="s">
        <v>84</v>
      </c>
      <c r="BK313" s="228">
        <f>ROUND(I313*H313,2)</f>
        <v>0</v>
      </c>
      <c r="BL313" s="19" t="s">
        <v>225</v>
      </c>
      <c r="BM313" s="227" t="s">
        <v>1650</v>
      </c>
    </row>
    <row r="314" s="2" customFormat="1">
      <c r="A314" s="40"/>
      <c r="B314" s="41"/>
      <c r="C314" s="42"/>
      <c r="D314" s="229" t="s">
        <v>227</v>
      </c>
      <c r="E314" s="42"/>
      <c r="F314" s="230" t="s">
        <v>1276</v>
      </c>
      <c r="G314" s="42"/>
      <c r="H314" s="42"/>
      <c r="I314" s="231"/>
      <c r="J314" s="42"/>
      <c r="K314" s="42"/>
      <c r="L314" s="46"/>
      <c r="M314" s="232"/>
      <c r="N314" s="233"/>
      <c r="O314" s="86"/>
      <c r="P314" s="86"/>
      <c r="Q314" s="86"/>
      <c r="R314" s="86"/>
      <c r="S314" s="86"/>
      <c r="T314" s="87"/>
      <c r="U314" s="40"/>
      <c r="V314" s="40"/>
      <c r="W314" s="40"/>
      <c r="X314" s="40"/>
      <c r="Y314" s="40"/>
      <c r="Z314" s="40"/>
      <c r="AA314" s="40"/>
      <c r="AB314" s="40"/>
      <c r="AC314" s="40"/>
      <c r="AD314" s="40"/>
      <c r="AE314" s="40"/>
      <c r="AT314" s="19" t="s">
        <v>227</v>
      </c>
      <c r="AU314" s="19" t="s">
        <v>86</v>
      </c>
    </row>
    <row r="315" s="2" customFormat="1">
      <c r="A315" s="40"/>
      <c r="B315" s="41"/>
      <c r="C315" s="42"/>
      <c r="D315" s="234" t="s">
        <v>229</v>
      </c>
      <c r="E315" s="42"/>
      <c r="F315" s="235" t="s">
        <v>1277</v>
      </c>
      <c r="G315" s="42"/>
      <c r="H315" s="42"/>
      <c r="I315" s="231"/>
      <c r="J315" s="42"/>
      <c r="K315" s="42"/>
      <c r="L315" s="46"/>
      <c r="M315" s="232"/>
      <c r="N315" s="233"/>
      <c r="O315" s="86"/>
      <c r="P315" s="86"/>
      <c r="Q315" s="86"/>
      <c r="R315" s="86"/>
      <c r="S315" s="86"/>
      <c r="T315" s="87"/>
      <c r="U315" s="40"/>
      <c r="V315" s="40"/>
      <c r="W315" s="40"/>
      <c r="X315" s="40"/>
      <c r="Y315" s="40"/>
      <c r="Z315" s="40"/>
      <c r="AA315" s="40"/>
      <c r="AB315" s="40"/>
      <c r="AC315" s="40"/>
      <c r="AD315" s="40"/>
      <c r="AE315" s="40"/>
      <c r="AT315" s="19" t="s">
        <v>229</v>
      </c>
      <c r="AU315" s="19" t="s">
        <v>86</v>
      </c>
    </row>
    <row r="316" s="14" customFormat="1">
      <c r="A316" s="14"/>
      <c r="B316" s="246"/>
      <c r="C316" s="247"/>
      <c r="D316" s="229" t="s">
        <v>231</v>
      </c>
      <c r="E316" s="248" t="s">
        <v>19</v>
      </c>
      <c r="F316" s="249" t="s">
        <v>1067</v>
      </c>
      <c r="G316" s="247"/>
      <c r="H316" s="250">
        <v>57.950000000000003</v>
      </c>
      <c r="I316" s="251"/>
      <c r="J316" s="247"/>
      <c r="K316" s="247"/>
      <c r="L316" s="252"/>
      <c r="M316" s="253"/>
      <c r="N316" s="254"/>
      <c r="O316" s="254"/>
      <c r="P316" s="254"/>
      <c r="Q316" s="254"/>
      <c r="R316" s="254"/>
      <c r="S316" s="254"/>
      <c r="T316" s="255"/>
      <c r="U316" s="14"/>
      <c r="V316" s="14"/>
      <c r="W316" s="14"/>
      <c r="X316" s="14"/>
      <c r="Y316" s="14"/>
      <c r="Z316" s="14"/>
      <c r="AA316" s="14"/>
      <c r="AB316" s="14"/>
      <c r="AC316" s="14"/>
      <c r="AD316" s="14"/>
      <c r="AE316" s="14"/>
      <c r="AT316" s="256" t="s">
        <v>231</v>
      </c>
      <c r="AU316" s="256" t="s">
        <v>86</v>
      </c>
      <c r="AV316" s="14" t="s">
        <v>86</v>
      </c>
      <c r="AW316" s="14" t="s">
        <v>37</v>
      </c>
      <c r="AX316" s="14" t="s">
        <v>84</v>
      </c>
      <c r="AY316" s="256" t="s">
        <v>219</v>
      </c>
    </row>
    <row r="317" s="2" customFormat="1" ht="16.5" customHeight="1">
      <c r="A317" s="40"/>
      <c r="B317" s="41"/>
      <c r="C317" s="216" t="s">
        <v>410</v>
      </c>
      <c r="D317" s="216" t="s">
        <v>221</v>
      </c>
      <c r="E317" s="217" t="s">
        <v>1651</v>
      </c>
      <c r="F317" s="218" t="s">
        <v>1652</v>
      </c>
      <c r="G317" s="219" t="s">
        <v>158</v>
      </c>
      <c r="H317" s="220">
        <v>30</v>
      </c>
      <c r="I317" s="221"/>
      <c r="J317" s="222">
        <f>ROUND(I317*H317,2)</f>
        <v>0</v>
      </c>
      <c r="K317" s="218" t="s">
        <v>224</v>
      </c>
      <c r="L317" s="46"/>
      <c r="M317" s="223" t="s">
        <v>19</v>
      </c>
      <c r="N317" s="224" t="s">
        <v>47</v>
      </c>
      <c r="O317" s="86"/>
      <c r="P317" s="225">
        <f>O317*H317</f>
        <v>0</v>
      </c>
      <c r="Q317" s="225">
        <v>0.087809999999999999</v>
      </c>
      <c r="R317" s="225">
        <f>Q317*H317</f>
        <v>2.6343000000000001</v>
      </c>
      <c r="S317" s="225">
        <v>0</v>
      </c>
      <c r="T317" s="226">
        <f>S317*H317</f>
        <v>0</v>
      </c>
      <c r="U317" s="40"/>
      <c r="V317" s="40"/>
      <c r="W317" s="40"/>
      <c r="X317" s="40"/>
      <c r="Y317" s="40"/>
      <c r="Z317" s="40"/>
      <c r="AA317" s="40"/>
      <c r="AB317" s="40"/>
      <c r="AC317" s="40"/>
      <c r="AD317" s="40"/>
      <c r="AE317" s="40"/>
      <c r="AR317" s="227" t="s">
        <v>225</v>
      </c>
      <c r="AT317" s="227" t="s">
        <v>221</v>
      </c>
      <c r="AU317" s="227" t="s">
        <v>86</v>
      </c>
      <c r="AY317" s="19" t="s">
        <v>219</v>
      </c>
      <c r="BE317" s="228">
        <f>IF(N317="základní",J317,0)</f>
        <v>0</v>
      </c>
      <c r="BF317" s="228">
        <f>IF(N317="snížená",J317,0)</f>
        <v>0</v>
      </c>
      <c r="BG317" s="228">
        <f>IF(N317="zákl. přenesená",J317,0)</f>
        <v>0</v>
      </c>
      <c r="BH317" s="228">
        <f>IF(N317="sníž. přenesená",J317,0)</f>
        <v>0</v>
      </c>
      <c r="BI317" s="228">
        <f>IF(N317="nulová",J317,0)</f>
        <v>0</v>
      </c>
      <c r="BJ317" s="19" t="s">
        <v>84</v>
      </c>
      <c r="BK317" s="228">
        <f>ROUND(I317*H317,2)</f>
        <v>0</v>
      </c>
      <c r="BL317" s="19" t="s">
        <v>225</v>
      </c>
      <c r="BM317" s="227" t="s">
        <v>1653</v>
      </c>
    </row>
    <row r="318" s="2" customFormat="1">
      <c r="A318" s="40"/>
      <c r="B318" s="41"/>
      <c r="C318" s="42"/>
      <c r="D318" s="229" t="s">
        <v>227</v>
      </c>
      <c r="E318" s="42"/>
      <c r="F318" s="230" t="s">
        <v>1654</v>
      </c>
      <c r="G318" s="42"/>
      <c r="H318" s="42"/>
      <c r="I318" s="231"/>
      <c r="J318" s="42"/>
      <c r="K318" s="42"/>
      <c r="L318" s="46"/>
      <c r="M318" s="232"/>
      <c r="N318" s="233"/>
      <c r="O318" s="86"/>
      <c r="P318" s="86"/>
      <c r="Q318" s="86"/>
      <c r="R318" s="86"/>
      <c r="S318" s="86"/>
      <c r="T318" s="87"/>
      <c r="U318" s="40"/>
      <c r="V318" s="40"/>
      <c r="W318" s="40"/>
      <c r="X318" s="40"/>
      <c r="Y318" s="40"/>
      <c r="Z318" s="40"/>
      <c r="AA318" s="40"/>
      <c r="AB318" s="40"/>
      <c r="AC318" s="40"/>
      <c r="AD318" s="40"/>
      <c r="AE318" s="40"/>
      <c r="AT318" s="19" t="s">
        <v>227</v>
      </c>
      <c r="AU318" s="19" t="s">
        <v>86</v>
      </c>
    </row>
    <row r="319" s="2" customFormat="1">
      <c r="A319" s="40"/>
      <c r="B319" s="41"/>
      <c r="C319" s="42"/>
      <c r="D319" s="234" t="s">
        <v>229</v>
      </c>
      <c r="E319" s="42"/>
      <c r="F319" s="235" t="s">
        <v>1655</v>
      </c>
      <c r="G319" s="42"/>
      <c r="H319" s="42"/>
      <c r="I319" s="231"/>
      <c r="J319" s="42"/>
      <c r="K319" s="42"/>
      <c r="L319" s="46"/>
      <c r="M319" s="232"/>
      <c r="N319" s="233"/>
      <c r="O319" s="86"/>
      <c r="P319" s="86"/>
      <c r="Q319" s="86"/>
      <c r="R319" s="86"/>
      <c r="S319" s="86"/>
      <c r="T319" s="87"/>
      <c r="U319" s="40"/>
      <c r="V319" s="40"/>
      <c r="W319" s="40"/>
      <c r="X319" s="40"/>
      <c r="Y319" s="40"/>
      <c r="Z319" s="40"/>
      <c r="AA319" s="40"/>
      <c r="AB319" s="40"/>
      <c r="AC319" s="40"/>
      <c r="AD319" s="40"/>
      <c r="AE319" s="40"/>
      <c r="AT319" s="19" t="s">
        <v>229</v>
      </c>
      <c r="AU319" s="19" t="s">
        <v>86</v>
      </c>
    </row>
    <row r="320" s="13" customFormat="1">
      <c r="A320" s="13"/>
      <c r="B320" s="236"/>
      <c r="C320" s="237"/>
      <c r="D320" s="229" t="s">
        <v>231</v>
      </c>
      <c r="E320" s="238" t="s">
        <v>19</v>
      </c>
      <c r="F320" s="239" t="s">
        <v>1103</v>
      </c>
      <c r="G320" s="237"/>
      <c r="H320" s="238" t="s">
        <v>19</v>
      </c>
      <c r="I320" s="240"/>
      <c r="J320" s="237"/>
      <c r="K320" s="237"/>
      <c r="L320" s="241"/>
      <c r="M320" s="242"/>
      <c r="N320" s="243"/>
      <c r="O320" s="243"/>
      <c r="P320" s="243"/>
      <c r="Q320" s="243"/>
      <c r="R320" s="243"/>
      <c r="S320" s="243"/>
      <c r="T320" s="244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245" t="s">
        <v>231</v>
      </c>
      <c r="AU320" s="245" t="s">
        <v>86</v>
      </c>
      <c r="AV320" s="13" t="s">
        <v>84</v>
      </c>
      <c r="AW320" s="13" t="s">
        <v>37</v>
      </c>
      <c r="AX320" s="13" t="s">
        <v>76</v>
      </c>
      <c r="AY320" s="245" t="s">
        <v>219</v>
      </c>
    </row>
    <row r="321" s="14" customFormat="1">
      <c r="A321" s="14"/>
      <c r="B321" s="246"/>
      <c r="C321" s="247"/>
      <c r="D321" s="229" t="s">
        <v>231</v>
      </c>
      <c r="E321" s="248" t="s">
        <v>19</v>
      </c>
      <c r="F321" s="249" t="s">
        <v>481</v>
      </c>
      <c r="G321" s="247"/>
      <c r="H321" s="250">
        <v>30</v>
      </c>
      <c r="I321" s="251"/>
      <c r="J321" s="247"/>
      <c r="K321" s="247"/>
      <c r="L321" s="252"/>
      <c r="M321" s="253"/>
      <c r="N321" s="254"/>
      <c r="O321" s="254"/>
      <c r="P321" s="254"/>
      <c r="Q321" s="254"/>
      <c r="R321" s="254"/>
      <c r="S321" s="254"/>
      <c r="T321" s="255"/>
      <c r="U321" s="14"/>
      <c r="V321" s="14"/>
      <c r="W321" s="14"/>
      <c r="X321" s="14"/>
      <c r="Y321" s="14"/>
      <c r="Z321" s="14"/>
      <c r="AA321" s="14"/>
      <c r="AB321" s="14"/>
      <c r="AC321" s="14"/>
      <c r="AD321" s="14"/>
      <c r="AE321" s="14"/>
      <c r="AT321" s="256" t="s">
        <v>231</v>
      </c>
      <c r="AU321" s="256" t="s">
        <v>86</v>
      </c>
      <c r="AV321" s="14" t="s">
        <v>86</v>
      </c>
      <c r="AW321" s="14" t="s">
        <v>37</v>
      </c>
      <c r="AX321" s="14" t="s">
        <v>84</v>
      </c>
      <c r="AY321" s="256" t="s">
        <v>219</v>
      </c>
    </row>
    <row r="322" s="2" customFormat="1" ht="16.5" customHeight="1">
      <c r="A322" s="40"/>
      <c r="B322" s="41"/>
      <c r="C322" s="216" t="s">
        <v>7</v>
      </c>
      <c r="D322" s="216" t="s">
        <v>221</v>
      </c>
      <c r="E322" s="217" t="s">
        <v>1335</v>
      </c>
      <c r="F322" s="218" t="s">
        <v>1336</v>
      </c>
      <c r="G322" s="219" t="s">
        <v>152</v>
      </c>
      <c r="H322" s="220">
        <v>42</v>
      </c>
      <c r="I322" s="221"/>
      <c r="J322" s="222">
        <f>ROUND(I322*H322,2)</f>
        <v>0</v>
      </c>
      <c r="K322" s="218" t="s">
        <v>19</v>
      </c>
      <c r="L322" s="46"/>
      <c r="M322" s="223" t="s">
        <v>19</v>
      </c>
      <c r="N322" s="224" t="s">
        <v>47</v>
      </c>
      <c r="O322" s="86"/>
      <c r="P322" s="225">
        <f>O322*H322</f>
        <v>0</v>
      </c>
      <c r="Q322" s="225">
        <v>0.00063000000000000003</v>
      </c>
      <c r="R322" s="225">
        <f>Q322*H322</f>
        <v>0.026460000000000001</v>
      </c>
      <c r="S322" s="225">
        <v>0</v>
      </c>
      <c r="T322" s="226">
        <f>S322*H322</f>
        <v>0</v>
      </c>
      <c r="U322" s="40"/>
      <c r="V322" s="40"/>
      <c r="W322" s="40"/>
      <c r="X322" s="40"/>
      <c r="Y322" s="40"/>
      <c r="Z322" s="40"/>
      <c r="AA322" s="40"/>
      <c r="AB322" s="40"/>
      <c r="AC322" s="40"/>
      <c r="AD322" s="40"/>
      <c r="AE322" s="40"/>
      <c r="AR322" s="227" t="s">
        <v>225</v>
      </c>
      <c r="AT322" s="227" t="s">
        <v>221</v>
      </c>
      <c r="AU322" s="227" t="s">
        <v>86</v>
      </c>
      <c r="AY322" s="19" t="s">
        <v>219</v>
      </c>
      <c r="BE322" s="228">
        <f>IF(N322="základní",J322,0)</f>
        <v>0</v>
      </c>
      <c r="BF322" s="228">
        <f>IF(N322="snížená",J322,0)</f>
        <v>0</v>
      </c>
      <c r="BG322" s="228">
        <f>IF(N322="zákl. přenesená",J322,0)</f>
        <v>0</v>
      </c>
      <c r="BH322" s="228">
        <f>IF(N322="sníž. přenesená",J322,0)</f>
        <v>0</v>
      </c>
      <c r="BI322" s="228">
        <f>IF(N322="nulová",J322,0)</f>
        <v>0</v>
      </c>
      <c r="BJ322" s="19" t="s">
        <v>84</v>
      </c>
      <c r="BK322" s="228">
        <f>ROUND(I322*H322,2)</f>
        <v>0</v>
      </c>
      <c r="BL322" s="19" t="s">
        <v>225</v>
      </c>
      <c r="BM322" s="227" t="s">
        <v>1656</v>
      </c>
    </row>
    <row r="323" s="2" customFormat="1">
      <c r="A323" s="40"/>
      <c r="B323" s="41"/>
      <c r="C323" s="42"/>
      <c r="D323" s="229" t="s">
        <v>227</v>
      </c>
      <c r="E323" s="42"/>
      <c r="F323" s="230" t="s">
        <v>1338</v>
      </c>
      <c r="G323" s="42"/>
      <c r="H323" s="42"/>
      <c r="I323" s="231"/>
      <c r="J323" s="42"/>
      <c r="K323" s="42"/>
      <c r="L323" s="46"/>
      <c r="M323" s="232"/>
      <c r="N323" s="233"/>
      <c r="O323" s="86"/>
      <c r="P323" s="86"/>
      <c r="Q323" s="86"/>
      <c r="R323" s="86"/>
      <c r="S323" s="86"/>
      <c r="T323" s="87"/>
      <c r="U323" s="40"/>
      <c r="V323" s="40"/>
      <c r="W323" s="40"/>
      <c r="X323" s="40"/>
      <c r="Y323" s="40"/>
      <c r="Z323" s="40"/>
      <c r="AA323" s="40"/>
      <c r="AB323" s="40"/>
      <c r="AC323" s="40"/>
      <c r="AD323" s="40"/>
      <c r="AE323" s="40"/>
      <c r="AT323" s="19" t="s">
        <v>227</v>
      </c>
      <c r="AU323" s="19" t="s">
        <v>86</v>
      </c>
    </row>
    <row r="324" s="13" customFormat="1">
      <c r="A324" s="13"/>
      <c r="B324" s="236"/>
      <c r="C324" s="237"/>
      <c r="D324" s="229" t="s">
        <v>231</v>
      </c>
      <c r="E324" s="238" t="s">
        <v>19</v>
      </c>
      <c r="F324" s="239" t="s">
        <v>1103</v>
      </c>
      <c r="G324" s="237"/>
      <c r="H324" s="238" t="s">
        <v>19</v>
      </c>
      <c r="I324" s="240"/>
      <c r="J324" s="237"/>
      <c r="K324" s="237"/>
      <c r="L324" s="241"/>
      <c r="M324" s="242"/>
      <c r="N324" s="243"/>
      <c r="O324" s="243"/>
      <c r="P324" s="243"/>
      <c r="Q324" s="243"/>
      <c r="R324" s="243"/>
      <c r="S324" s="243"/>
      <c r="T324" s="244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45" t="s">
        <v>231</v>
      </c>
      <c r="AU324" s="245" t="s">
        <v>86</v>
      </c>
      <c r="AV324" s="13" t="s">
        <v>84</v>
      </c>
      <c r="AW324" s="13" t="s">
        <v>37</v>
      </c>
      <c r="AX324" s="13" t="s">
        <v>76</v>
      </c>
      <c r="AY324" s="245" t="s">
        <v>219</v>
      </c>
    </row>
    <row r="325" s="14" customFormat="1">
      <c r="A325" s="14"/>
      <c r="B325" s="246"/>
      <c r="C325" s="247"/>
      <c r="D325" s="229" t="s">
        <v>231</v>
      </c>
      <c r="E325" s="248" t="s">
        <v>19</v>
      </c>
      <c r="F325" s="249" t="s">
        <v>1657</v>
      </c>
      <c r="G325" s="247"/>
      <c r="H325" s="250">
        <v>17.300000000000001</v>
      </c>
      <c r="I325" s="251"/>
      <c r="J325" s="247"/>
      <c r="K325" s="247"/>
      <c r="L325" s="252"/>
      <c r="M325" s="253"/>
      <c r="N325" s="254"/>
      <c r="O325" s="254"/>
      <c r="P325" s="254"/>
      <c r="Q325" s="254"/>
      <c r="R325" s="254"/>
      <c r="S325" s="254"/>
      <c r="T325" s="255"/>
      <c r="U325" s="14"/>
      <c r="V325" s="14"/>
      <c r="W325" s="14"/>
      <c r="X325" s="14"/>
      <c r="Y325" s="14"/>
      <c r="Z325" s="14"/>
      <c r="AA325" s="14"/>
      <c r="AB325" s="14"/>
      <c r="AC325" s="14"/>
      <c r="AD325" s="14"/>
      <c r="AE325" s="14"/>
      <c r="AT325" s="256" t="s">
        <v>231</v>
      </c>
      <c r="AU325" s="256" t="s">
        <v>86</v>
      </c>
      <c r="AV325" s="14" t="s">
        <v>86</v>
      </c>
      <c r="AW325" s="14" t="s">
        <v>37</v>
      </c>
      <c r="AX325" s="14" t="s">
        <v>76</v>
      </c>
      <c r="AY325" s="256" t="s">
        <v>219</v>
      </c>
    </row>
    <row r="326" s="14" customFormat="1">
      <c r="A326" s="14"/>
      <c r="B326" s="246"/>
      <c r="C326" s="247"/>
      <c r="D326" s="229" t="s">
        <v>231</v>
      </c>
      <c r="E326" s="248" t="s">
        <v>19</v>
      </c>
      <c r="F326" s="249" t="s">
        <v>1658</v>
      </c>
      <c r="G326" s="247"/>
      <c r="H326" s="250">
        <v>24.699999999999999</v>
      </c>
      <c r="I326" s="251"/>
      <c r="J326" s="247"/>
      <c r="K326" s="247"/>
      <c r="L326" s="252"/>
      <c r="M326" s="253"/>
      <c r="N326" s="254"/>
      <c r="O326" s="254"/>
      <c r="P326" s="254"/>
      <c r="Q326" s="254"/>
      <c r="R326" s="254"/>
      <c r="S326" s="254"/>
      <c r="T326" s="255"/>
      <c r="U326" s="14"/>
      <c r="V326" s="14"/>
      <c r="W326" s="14"/>
      <c r="X326" s="14"/>
      <c r="Y326" s="14"/>
      <c r="Z326" s="14"/>
      <c r="AA326" s="14"/>
      <c r="AB326" s="14"/>
      <c r="AC326" s="14"/>
      <c r="AD326" s="14"/>
      <c r="AE326" s="14"/>
      <c r="AT326" s="256" t="s">
        <v>231</v>
      </c>
      <c r="AU326" s="256" t="s">
        <v>86</v>
      </c>
      <c r="AV326" s="14" t="s">
        <v>86</v>
      </c>
      <c r="AW326" s="14" t="s">
        <v>37</v>
      </c>
      <c r="AX326" s="14" t="s">
        <v>76</v>
      </c>
      <c r="AY326" s="256" t="s">
        <v>219</v>
      </c>
    </row>
    <row r="327" s="15" customFormat="1">
      <c r="A327" s="15"/>
      <c r="B327" s="257"/>
      <c r="C327" s="258"/>
      <c r="D327" s="229" t="s">
        <v>231</v>
      </c>
      <c r="E327" s="259" t="s">
        <v>19</v>
      </c>
      <c r="F327" s="260" t="s">
        <v>236</v>
      </c>
      <c r="G327" s="258"/>
      <c r="H327" s="261">
        <v>42</v>
      </c>
      <c r="I327" s="262"/>
      <c r="J327" s="258"/>
      <c r="K327" s="258"/>
      <c r="L327" s="263"/>
      <c r="M327" s="264"/>
      <c r="N327" s="265"/>
      <c r="O327" s="265"/>
      <c r="P327" s="265"/>
      <c r="Q327" s="265"/>
      <c r="R327" s="265"/>
      <c r="S327" s="265"/>
      <c r="T327" s="266"/>
      <c r="U327" s="15"/>
      <c r="V327" s="15"/>
      <c r="W327" s="15"/>
      <c r="X327" s="15"/>
      <c r="Y327" s="15"/>
      <c r="Z327" s="15"/>
      <c r="AA327" s="15"/>
      <c r="AB327" s="15"/>
      <c r="AC327" s="15"/>
      <c r="AD327" s="15"/>
      <c r="AE327" s="15"/>
      <c r="AT327" s="267" t="s">
        <v>231</v>
      </c>
      <c r="AU327" s="267" t="s">
        <v>86</v>
      </c>
      <c r="AV327" s="15" t="s">
        <v>225</v>
      </c>
      <c r="AW327" s="15" t="s">
        <v>37</v>
      </c>
      <c r="AX327" s="15" t="s">
        <v>84</v>
      </c>
      <c r="AY327" s="267" t="s">
        <v>219</v>
      </c>
    </row>
    <row r="328" s="2" customFormat="1" ht="16.5" customHeight="1">
      <c r="A328" s="40"/>
      <c r="B328" s="41"/>
      <c r="C328" s="216" t="s">
        <v>423</v>
      </c>
      <c r="D328" s="216" t="s">
        <v>221</v>
      </c>
      <c r="E328" s="217" t="s">
        <v>1659</v>
      </c>
      <c r="F328" s="218" t="s">
        <v>1660</v>
      </c>
      <c r="G328" s="219" t="s">
        <v>158</v>
      </c>
      <c r="H328" s="220">
        <v>161</v>
      </c>
      <c r="I328" s="221"/>
      <c r="J328" s="222">
        <f>ROUND(I328*H328,2)</f>
        <v>0</v>
      </c>
      <c r="K328" s="218" t="s">
        <v>224</v>
      </c>
      <c r="L328" s="46"/>
      <c r="M328" s="223" t="s">
        <v>19</v>
      </c>
      <c r="N328" s="224" t="s">
        <v>47</v>
      </c>
      <c r="O328" s="86"/>
      <c r="P328" s="225">
        <f>O328*H328</f>
        <v>0</v>
      </c>
      <c r="Q328" s="225">
        <v>0.0016000000000000001</v>
      </c>
      <c r="R328" s="225">
        <f>Q328*H328</f>
        <v>0.2576</v>
      </c>
      <c r="S328" s="225">
        <v>0</v>
      </c>
      <c r="T328" s="226">
        <f>S328*H328</f>
        <v>0</v>
      </c>
      <c r="U328" s="40"/>
      <c r="V328" s="40"/>
      <c r="W328" s="40"/>
      <c r="X328" s="40"/>
      <c r="Y328" s="40"/>
      <c r="Z328" s="40"/>
      <c r="AA328" s="40"/>
      <c r="AB328" s="40"/>
      <c r="AC328" s="40"/>
      <c r="AD328" s="40"/>
      <c r="AE328" s="40"/>
      <c r="AR328" s="227" t="s">
        <v>225</v>
      </c>
      <c r="AT328" s="227" t="s">
        <v>221</v>
      </c>
      <c r="AU328" s="227" t="s">
        <v>86</v>
      </c>
      <c r="AY328" s="19" t="s">
        <v>219</v>
      </c>
      <c r="BE328" s="228">
        <f>IF(N328="základní",J328,0)</f>
        <v>0</v>
      </c>
      <c r="BF328" s="228">
        <f>IF(N328="snížená",J328,0)</f>
        <v>0</v>
      </c>
      <c r="BG328" s="228">
        <f>IF(N328="zákl. přenesená",J328,0)</f>
        <v>0</v>
      </c>
      <c r="BH328" s="228">
        <f>IF(N328="sníž. přenesená",J328,0)</f>
        <v>0</v>
      </c>
      <c r="BI328" s="228">
        <f>IF(N328="nulová",J328,0)</f>
        <v>0</v>
      </c>
      <c r="BJ328" s="19" t="s">
        <v>84</v>
      </c>
      <c r="BK328" s="228">
        <f>ROUND(I328*H328,2)</f>
        <v>0</v>
      </c>
      <c r="BL328" s="19" t="s">
        <v>225</v>
      </c>
      <c r="BM328" s="227" t="s">
        <v>1661</v>
      </c>
    </row>
    <row r="329" s="2" customFormat="1">
      <c r="A329" s="40"/>
      <c r="B329" s="41"/>
      <c r="C329" s="42"/>
      <c r="D329" s="229" t="s">
        <v>227</v>
      </c>
      <c r="E329" s="42"/>
      <c r="F329" s="230" t="s">
        <v>1662</v>
      </c>
      <c r="G329" s="42"/>
      <c r="H329" s="42"/>
      <c r="I329" s="231"/>
      <c r="J329" s="42"/>
      <c r="K329" s="42"/>
      <c r="L329" s="46"/>
      <c r="M329" s="232"/>
      <c r="N329" s="233"/>
      <c r="O329" s="86"/>
      <c r="P329" s="86"/>
      <c r="Q329" s="86"/>
      <c r="R329" s="86"/>
      <c r="S329" s="86"/>
      <c r="T329" s="87"/>
      <c r="U329" s="40"/>
      <c r="V329" s="40"/>
      <c r="W329" s="40"/>
      <c r="X329" s="40"/>
      <c r="Y329" s="40"/>
      <c r="Z329" s="40"/>
      <c r="AA329" s="40"/>
      <c r="AB329" s="40"/>
      <c r="AC329" s="40"/>
      <c r="AD329" s="40"/>
      <c r="AE329" s="40"/>
      <c r="AT329" s="19" t="s">
        <v>227</v>
      </c>
      <c r="AU329" s="19" t="s">
        <v>86</v>
      </c>
    </row>
    <row r="330" s="2" customFormat="1">
      <c r="A330" s="40"/>
      <c r="B330" s="41"/>
      <c r="C330" s="42"/>
      <c r="D330" s="234" t="s">
        <v>229</v>
      </c>
      <c r="E330" s="42"/>
      <c r="F330" s="235" t="s">
        <v>1663</v>
      </c>
      <c r="G330" s="42"/>
      <c r="H330" s="42"/>
      <c r="I330" s="231"/>
      <c r="J330" s="42"/>
      <c r="K330" s="42"/>
      <c r="L330" s="46"/>
      <c r="M330" s="232"/>
      <c r="N330" s="233"/>
      <c r="O330" s="86"/>
      <c r="P330" s="86"/>
      <c r="Q330" s="86"/>
      <c r="R330" s="86"/>
      <c r="S330" s="86"/>
      <c r="T330" s="87"/>
      <c r="U330" s="40"/>
      <c r="V330" s="40"/>
      <c r="W330" s="40"/>
      <c r="X330" s="40"/>
      <c r="Y330" s="40"/>
      <c r="Z330" s="40"/>
      <c r="AA330" s="40"/>
      <c r="AB330" s="40"/>
      <c r="AC330" s="40"/>
      <c r="AD330" s="40"/>
      <c r="AE330" s="40"/>
      <c r="AT330" s="19" t="s">
        <v>229</v>
      </c>
      <c r="AU330" s="19" t="s">
        <v>86</v>
      </c>
    </row>
    <row r="331" s="13" customFormat="1">
      <c r="A331" s="13"/>
      <c r="B331" s="236"/>
      <c r="C331" s="237"/>
      <c r="D331" s="229" t="s">
        <v>231</v>
      </c>
      <c r="E331" s="238" t="s">
        <v>19</v>
      </c>
      <c r="F331" s="239" t="s">
        <v>1103</v>
      </c>
      <c r="G331" s="237"/>
      <c r="H331" s="238" t="s">
        <v>19</v>
      </c>
      <c r="I331" s="240"/>
      <c r="J331" s="237"/>
      <c r="K331" s="237"/>
      <c r="L331" s="241"/>
      <c r="M331" s="242"/>
      <c r="N331" s="243"/>
      <c r="O331" s="243"/>
      <c r="P331" s="243"/>
      <c r="Q331" s="243"/>
      <c r="R331" s="243"/>
      <c r="S331" s="243"/>
      <c r="T331" s="244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T331" s="245" t="s">
        <v>231</v>
      </c>
      <c r="AU331" s="245" t="s">
        <v>86</v>
      </c>
      <c r="AV331" s="13" t="s">
        <v>84</v>
      </c>
      <c r="AW331" s="13" t="s">
        <v>37</v>
      </c>
      <c r="AX331" s="13" t="s">
        <v>76</v>
      </c>
      <c r="AY331" s="245" t="s">
        <v>219</v>
      </c>
    </row>
    <row r="332" s="14" customFormat="1">
      <c r="A332" s="14"/>
      <c r="B332" s="246"/>
      <c r="C332" s="247"/>
      <c r="D332" s="229" t="s">
        <v>231</v>
      </c>
      <c r="E332" s="248" t="s">
        <v>19</v>
      </c>
      <c r="F332" s="249" t="s">
        <v>1664</v>
      </c>
      <c r="G332" s="247"/>
      <c r="H332" s="250">
        <v>109</v>
      </c>
      <c r="I332" s="251"/>
      <c r="J332" s="247"/>
      <c r="K332" s="247"/>
      <c r="L332" s="252"/>
      <c r="M332" s="253"/>
      <c r="N332" s="254"/>
      <c r="O332" s="254"/>
      <c r="P332" s="254"/>
      <c r="Q332" s="254"/>
      <c r="R332" s="254"/>
      <c r="S332" s="254"/>
      <c r="T332" s="255"/>
      <c r="U332" s="14"/>
      <c r="V332" s="14"/>
      <c r="W332" s="14"/>
      <c r="X332" s="14"/>
      <c r="Y332" s="14"/>
      <c r="Z332" s="14"/>
      <c r="AA332" s="14"/>
      <c r="AB332" s="14"/>
      <c r="AC332" s="14"/>
      <c r="AD332" s="14"/>
      <c r="AE332" s="14"/>
      <c r="AT332" s="256" t="s">
        <v>231</v>
      </c>
      <c r="AU332" s="256" t="s">
        <v>86</v>
      </c>
      <c r="AV332" s="14" t="s">
        <v>86</v>
      </c>
      <c r="AW332" s="14" t="s">
        <v>37</v>
      </c>
      <c r="AX332" s="14" t="s">
        <v>76</v>
      </c>
      <c r="AY332" s="256" t="s">
        <v>219</v>
      </c>
    </row>
    <row r="333" s="14" customFormat="1">
      <c r="A333" s="14"/>
      <c r="B333" s="246"/>
      <c r="C333" s="247"/>
      <c r="D333" s="229" t="s">
        <v>231</v>
      </c>
      <c r="E333" s="248" t="s">
        <v>19</v>
      </c>
      <c r="F333" s="249" t="s">
        <v>1665</v>
      </c>
      <c r="G333" s="247"/>
      <c r="H333" s="250">
        <v>52</v>
      </c>
      <c r="I333" s="251"/>
      <c r="J333" s="247"/>
      <c r="K333" s="247"/>
      <c r="L333" s="252"/>
      <c r="M333" s="253"/>
      <c r="N333" s="254"/>
      <c r="O333" s="254"/>
      <c r="P333" s="254"/>
      <c r="Q333" s="254"/>
      <c r="R333" s="254"/>
      <c r="S333" s="254"/>
      <c r="T333" s="255"/>
      <c r="U333" s="14"/>
      <c r="V333" s="14"/>
      <c r="W333" s="14"/>
      <c r="X333" s="14"/>
      <c r="Y333" s="14"/>
      <c r="Z333" s="14"/>
      <c r="AA333" s="14"/>
      <c r="AB333" s="14"/>
      <c r="AC333" s="14"/>
      <c r="AD333" s="14"/>
      <c r="AE333" s="14"/>
      <c r="AT333" s="256" t="s">
        <v>231</v>
      </c>
      <c r="AU333" s="256" t="s">
        <v>86</v>
      </c>
      <c r="AV333" s="14" t="s">
        <v>86</v>
      </c>
      <c r="AW333" s="14" t="s">
        <v>37</v>
      </c>
      <c r="AX333" s="14" t="s">
        <v>76</v>
      </c>
      <c r="AY333" s="256" t="s">
        <v>219</v>
      </c>
    </row>
    <row r="334" s="15" customFormat="1">
      <c r="A334" s="15"/>
      <c r="B334" s="257"/>
      <c r="C334" s="258"/>
      <c r="D334" s="229" t="s">
        <v>231</v>
      </c>
      <c r="E334" s="259" t="s">
        <v>19</v>
      </c>
      <c r="F334" s="260" t="s">
        <v>236</v>
      </c>
      <c r="G334" s="258"/>
      <c r="H334" s="261">
        <v>161</v>
      </c>
      <c r="I334" s="262"/>
      <c r="J334" s="258"/>
      <c r="K334" s="258"/>
      <c r="L334" s="263"/>
      <c r="M334" s="264"/>
      <c r="N334" s="265"/>
      <c r="O334" s="265"/>
      <c r="P334" s="265"/>
      <c r="Q334" s="265"/>
      <c r="R334" s="265"/>
      <c r="S334" s="265"/>
      <c r="T334" s="266"/>
      <c r="U334" s="15"/>
      <c r="V334" s="15"/>
      <c r="W334" s="15"/>
      <c r="X334" s="15"/>
      <c r="Y334" s="15"/>
      <c r="Z334" s="15"/>
      <c r="AA334" s="15"/>
      <c r="AB334" s="15"/>
      <c r="AC334" s="15"/>
      <c r="AD334" s="15"/>
      <c r="AE334" s="15"/>
      <c r="AT334" s="267" t="s">
        <v>231</v>
      </c>
      <c r="AU334" s="267" t="s">
        <v>86</v>
      </c>
      <c r="AV334" s="15" t="s">
        <v>225</v>
      </c>
      <c r="AW334" s="15" t="s">
        <v>37</v>
      </c>
      <c r="AX334" s="15" t="s">
        <v>84</v>
      </c>
      <c r="AY334" s="267" t="s">
        <v>219</v>
      </c>
    </row>
    <row r="335" s="2" customFormat="1" ht="16.5" customHeight="1">
      <c r="A335" s="40"/>
      <c r="B335" s="41"/>
      <c r="C335" s="216" t="s">
        <v>432</v>
      </c>
      <c r="D335" s="216" t="s">
        <v>221</v>
      </c>
      <c r="E335" s="217" t="s">
        <v>1340</v>
      </c>
      <c r="F335" s="218" t="s">
        <v>1341</v>
      </c>
      <c r="G335" s="219" t="s">
        <v>158</v>
      </c>
      <c r="H335" s="220">
        <v>32.200000000000003</v>
      </c>
      <c r="I335" s="221"/>
      <c r="J335" s="222">
        <f>ROUND(I335*H335,2)</f>
        <v>0</v>
      </c>
      <c r="K335" s="218" t="s">
        <v>19</v>
      </c>
      <c r="L335" s="46"/>
      <c r="M335" s="223" t="s">
        <v>19</v>
      </c>
      <c r="N335" s="224" t="s">
        <v>47</v>
      </c>
      <c r="O335" s="86"/>
      <c r="P335" s="225">
        <f>O335*H335</f>
        <v>0</v>
      </c>
      <c r="Q335" s="225">
        <v>0.002</v>
      </c>
      <c r="R335" s="225">
        <f>Q335*H335</f>
        <v>0.064400000000000013</v>
      </c>
      <c r="S335" s="225">
        <v>0</v>
      </c>
      <c r="T335" s="226">
        <f>S335*H335</f>
        <v>0</v>
      </c>
      <c r="U335" s="40"/>
      <c r="V335" s="40"/>
      <c r="W335" s="40"/>
      <c r="X335" s="40"/>
      <c r="Y335" s="40"/>
      <c r="Z335" s="40"/>
      <c r="AA335" s="40"/>
      <c r="AB335" s="40"/>
      <c r="AC335" s="40"/>
      <c r="AD335" s="40"/>
      <c r="AE335" s="40"/>
      <c r="AR335" s="227" t="s">
        <v>225</v>
      </c>
      <c r="AT335" s="227" t="s">
        <v>221</v>
      </c>
      <c r="AU335" s="227" t="s">
        <v>86</v>
      </c>
      <c r="AY335" s="19" t="s">
        <v>219</v>
      </c>
      <c r="BE335" s="228">
        <f>IF(N335="základní",J335,0)</f>
        <v>0</v>
      </c>
      <c r="BF335" s="228">
        <f>IF(N335="snížená",J335,0)</f>
        <v>0</v>
      </c>
      <c r="BG335" s="228">
        <f>IF(N335="zákl. přenesená",J335,0)</f>
        <v>0</v>
      </c>
      <c r="BH335" s="228">
        <f>IF(N335="sníž. přenesená",J335,0)</f>
        <v>0</v>
      </c>
      <c r="BI335" s="228">
        <f>IF(N335="nulová",J335,0)</f>
        <v>0</v>
      </c>
      <c r="BJ335" s="19" t="s">
        <v>84</v>
      </c>
      <c r="BK335" s="228">
        <f>ROUND(I335*H335,2)</f>
        <v>0</v>
      </c>
      <c r="BL335" s="19" t="s">
        <v>225</v>
      </c>
      <c r="BM335" s="227" t="s">
        <v>1666</v>
      </c>
    </row>
    <row r="336" s="2" customFormat="1">
      <c r="A336" s="40"/>
      <c r="B336" s="41"/>
      <c r="C336" s="42"/>
      <c r="D336" s="229" t="s">
        <v>227</v>
      </c>
      <c r="E336" s="42"/>
      <c r="F336" s="230" t="s">
        <v>1343</v>
      </c>
      <c r="G336" s="42"/>
      <c r="H336" s="42"/>
      <c r="I336" s="231"/>
      <c r="J336" s="42"/>
      <c r="K336" s="42"/>
      <c r="L336" s="46"/>
      <c r="M336" s="232"/>
      <c r="N336" s="233"/>
      <c r="O336" s="86"/>
      <c r="P336" s="86"/>
      <c r="Q336" s="86"/>
      <c r="R336" s="86"/>
      <c r="S336" s="86"/>
      <c r="T336" s="87"/>
      <c r="U336" s="40"/>
      <c r="V336" s="40"/>
      <c r="W336" s="40"/>
      <c r="X336" s="40"/>
      <c r="Y336" s="40"/>
      <c r="Z336" s="40"/>
      <c r="AA336" s="40"/>
      <c r="AB336" s="40"/>
      <c r="AC336" s="40"/>
      <c r="AD336" s="40"/>
      <c r="AE336" s="40"/>
      <c r="AT336" s="19" t="s">
        <v>227</v>
      </c>
      <c r="AU336" s="19" t="s">
        <v>86</v>
      </c>
    </row>
    <row r="337" s="13" customFormat="1">
      <c r="A337" s="13"/>
      <c r="B337" s="236"/>
      <c r="C337" s="237"/>
      <c r="D337" s="229" t="s">
        <v>231</v>
      </c>
      <c r="E337" s="238" t="s">
        <v>19</v>
      </c>
      <c r="F337" s="239" t="s">
        <v>1103</v>
      </c>
      <c r="G337" s="237"/>
      <c r="H337" s="238" t="s">
        <v>19</v>
      </c>
      <c r="I337" s="240"/>
      <c r="J337" s="237"/>
      <c r="K337" s="237"/>
      <c r="L337" s="241"/>
      <c r="M337" s="242"/>
      <c r="N337" s="243"/>
      <c r="O337" s="243"/>
      <c r="P337" s="243"/>
      <c r="Q337" s="243"/>
      <c r="R337" s="243"/>
      <c r="S337" s="243"/>
      <c r="T337" s="244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245" t="s">
        <v>231</v>
      </c>
      <c r="AU337" s="245" t="s">
        <v>86</v>
      </c>
      <c r="AV337" s="13" t="s">
        <v>84</v>
      </c>
      <c r="AW337" s="13" t="s">
        <v>37</v>
      </c>
      <c r="AX337" s="13" t="s">
        <v>76</v>
      </c>
      <c r="AY337" s="245" t="s">
        <v>219</v>
      </c>
    </row>
    <row r="338" s="14" customFormat="1">
      <c r="A338" s="14"/>
      <c r="B338" s="246"/>
      <c r="C338" s="247"/>
      <c r="D338" s="229" t="s">
        <v>231</v>
      </c>
      <c r="E338" s="248" t="s">
        <v>19</v>
      </c>
      <c r="F338" s="249" t="s">
        <v>1667</v>
      </c>
      <c r="G338" s="247"/>
      <c r="H338" s="250">
        <v>32.200000000000003</v>
      </c>
      <c r="I338" s="251"/>
      <c r="J338" s="247"/>
      <c r="K338" s="247"/>
      <c r="L338" s="252"/>
      <c r="M338" s="253"/>
      <c r="N338" s="254"/>
      <c r="O338" s="254"/>
      <c r="P338" s="254"/>
      <c r="Q338" s="254"/>
      <c r="R338" s="254"/>
      <c r="S338" s="254"/>
      <c r="T338" s="255"/>
      <c r="U338" s="14"/>
      <c r="V338" s="14"/>
      <c r="W338" s="14"/>
      <c r="X338" s="14"/>
      <c r="Y338" s="14"/>
      <c r="Z338" s="14"/>
      <c r="AA338" s="14"/>
      <c r="AB338" s="14"/>
      <c r="AC338" s="14"/>
      <c r="AD338" s="14"/>
      <c r="AE338" s="14"/>
      <c r="AT338" s="256" t="s">
        <v>231</v>
      </c>
      <c r="AU338" s="256" t="s">
        <v>86</v>
      </c>
      <c r="AV338" s="14" t="s">
        <v>86</v>
      </c>
      <c r="AW338" s="14" t="s">
        <v>37</v>
      </c>
      <c r="AX338" s="14" t="s">
        <v>84</v>
      </c>
      <c r="AY338" s="256" t="s">
        <v>219</v>
      </c>
    </row>
    <row r="339" s="2" customFormat="1" ht="16.5" customHeight="1">
      <c r="A339" s="40"/>
      <c r="B339" s="41"/>
      <c r="C339" s="216" t="s">
        <v>439</v>
      </c>
      <c r="D339" s="216" t="s">
        <v>221</v>
      </c>
      <c r="E339" s="217" t="s">
        <v>1668</v>
      </c>
      <c r="F339" s="218" t="s">
        <v>1669</v>
      </c>
      <c r="G339" s="219" t="s">
        <v>158</v>
      </c>
      <c r="H339" s="220">
        <v>4</v>
      </c>
      <c r="I339" s="221"/>
      <c r="J339" s="222">
        <f>ROUND(I339*H339,2)</f>
        <v>0</v>
      </c>
      <c r="K339" s="218" t="s">
        <v>224</v>
      </c>
      <c r="L339" s="46"/>
      <c r="M339" s="223" t="s">
        <v>19</v>
      </c>
      <c r="N339" s="224" t="s">
        <v>47</v>
      </c>
      <c r="O339" s="86"/>
      <c r="P339" s="225">
        <f>O339*H339</f>
        <v>0</v>
      </c>
      <c r="Q339" s="225">
        <v>0.0081799999999999998</v>
      </c>
      <c r="R339" s="225">
        <f>Q339*H339</f>
        <v>0.032719999999999999</v>
      </c>
      <c r="S339" s="225">
        <v>0</v>
      </c>
      <c r="T339" s="226">
        <f>S339*H339</f>
        <v>0</v>
      </c>
      <c r="U339" s="40"/>
      <c r="V339" s="40"/>
      <c r="W339" s="40"/>
      <c r="X339" s="40"/>
      <c r="Y339" s="40"/>
      <c r="Z339" s="40"/>
      <c r="AA339" s="40"/>
      <c r="AB339" s="40"/>
      <c r="AC339" s="40"/>
      <c r="AD339" s="40"/>
      <c r="AE339" s="40"/>
      <c r="AR339" s="227" t="s">
        <v>225</v>
      </c>
      <c r="AT339" s="227" t="s">
        <v>221</v>
      </c>
      <c r="AU339" s="227" t="s">
        <v>86</v>
      </c>
      <c r="AY339" s="19" t="s">
        <v>219</v>
      </c>
      <c r="BE339" s="228">
        <f>IF(N339="základní",J339,0)</f>
        <v>0</v>
      </c>
      <c r="BF339" s="228">
        <f>IF(N339="snížená",J339,0)</f>
        <v>0</v>
      </c>
      <c r="BG339" s="228">
        <f>IF(N339="zákl. přenesená",J339,0)</f>
        <v>0</v>
      </c>
      <c r="BH339" s="228">
        <f>IF(N339="sníž. přenesená",J339,0)</f>
        <v>0</v>
      </c>
      <c r="BI339" s="228">
        <f>IF(N339="nulová",J339,0)</f>
        <v>0</v>
      </c>
      <c r="BJ339" s="19" t="s">
        <v>84</v>
      </c>
      <c r="BK339" s="228">
        <f>ROUND(I339*H339,2)</f>
        <v>0</v>
      </c>
      <c r="BL339" s="19" t="s">
        <v>225</v>
      </c>
      <c r="BM339" s="227" t="s">
        <v>1670</v>
      </c>
    </row>
    <row r="340" s="2" customFormat="1">
      <c r="A340" s="40"/>
      <c r="B340" s="41"/>
      <c r="C340" s="42"/>
      <c r="D340" s="229" t="s">
        <v>227</v>
      </c>
      <c r="E340" s="42"/>
      <c r="F340" s="230" t="s">
        <v>1671</v>
      </c>
      <c r="G340" s="42"/>
      <c r="H340" s="42"/>
      <c r="I340" s="231"/>
      <c r="J340" s="42"/>
      <c r="K340" s="42"/>
      <c r="L340" s="46"/>
      <c r="M340" s="232"/>
      <c r="N340" s="233"/>
      <c r="O340" s="86"/>
      <c r="P340" s="86"/>
      <c r="Q340" s="86"/>
      <c r="R340" s="86"/>
      <c r="S340" s="86"/>
      <c r="T340" s="87"/>
      <c r="U340" s="40"/>
      <c r="V340" s="40"/>
      <c r="W340" s="40"/>
      <c r="X340" s="40"/>
      <c r="Y340" s="40"/>
      <c r="Z340" s="40"/>
      <c r="AA340" s="40"/>
      <c r="AB340" s="40"/>
      <c r="AC340" s="40"/>
      <c r="AD340" s="40"/>
      <c r="AE340" s="40"/>
      <c r="AT340" s="19" t="s">
        <v>227</v>
      </c>
      <c r="AU340" s="19" t="s">
        <v>86</v>
      </c>
    </row>
    <row r="341" s="2" customFormat="1">
      <c r="A341" s="40"/>
      <c r="B341" s="41"/>
      <c r="C341" s="42"/>
      <c r="D341" s="234" t="s">
        <v>229</v>
      </c>
      <c r="E341" s="42"/>
      <c r="F341" s="235" t="s">
        <v>1672</v>
      </c>
      <c r="G341" s="42"/>
      <c r="H341" s="42"/>
      <c r="I341" s="231"/>
      <c r="J341" s="42"/>
      <c r="K341" s="42"/>
      <c r="L341" s="46"/>
      <c r="M341" s="232"/>
      <c r="N341" s="233"/>
      <c r="O341" s="86"/>
      <c r="P341" s="86"/>
      <c r="Q341" s="86"/>
      <c r="R341" s="86"/>
      <c r="S341" s="86"/>
      <c r="T341" s="87"/>
      <c r="U341" s="40"/>
      <c r="V341" s="40"/>
      <c r="W341" s="40"/>
      <c r="X341" s="40"/>
      <c r="Y341" s="40"/>
      <c r="Z341" s="40"/>
      <c r="AA341" s="40"/>
      <c r="AB341" s="40"/>
      <c r="AC341" s="40"/>
      <c r="AD341" s="40"/>
      <c r="AE341" s="40"/>
      <c r="AT341" s="19" t="s">
        <v>229</v>
      </c>
      <c r="AU341" s="19" t="s">
        <v>86</v>
      </c>
    </row>
    <row r="342" s="13" customFormat="1">
      <c r="A342" s="13"/>
      <c r="B342" s="236"/>
      <c r="C342" s="237"/>
      <c r="D342" s="229" t="s">
        <v>231</v>
      </c>
      <c r="E342" s="238" t="s">
        <v>19</v>
      </c>
      <c r="F342" s="239" t="s">
        <v>1103</v>
      </c>
      <c r="G342" s="237"/>
      <c r="H342" s="238" t="s">
        <v>19</v>
      </c>
      <c r="I342" s="240"/>
      <c r="J342" s="237"/>
      <c r="K342" s="237"/>
      <c r="L342" s="241"/>
      <c r="M342" s="242"/>
      <c r="N342" s="243"/>
      <c r="O342" s="243"/>
      <c r="P342" s="243"/>
      <c r="Q342" s="243"/>
      <c r="R342" s="243"/>
      <c r="S342" s="243"/>
      <c r="T342" s="244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T342" s="245" t="s">
        <v>231</v>
      </c>
      <c r="AU342" s="245" t="s">
        <v>86</v>
      </c>
      <c r="AV342" s="13" t="s">
        <v>84</v>
      </c>
      <c r="AW342" s="13" t="s">
        <v>37</v>
      </c>
      <c r="AX342" s="13" t="s">
        <v>76</v>
      </c>
      <c r="AY342" s="245" t="s">
        <v>219</v>
      </c>
    </row>
    <row r="343" s="14" customFormat="1">
      <c r="A343" s="14"/>
      <c r="B343" s="246"/>
      <c r="C343" s="247"/>
      <c r="D343" s="229" t="s">
        <v>231</v>
      </c>
      <c r="E343" s="248" t="s">
        <v>19</v>
      </c>
      <c r="F343" s="249" t="s">
        <v>1673</v>
      </c>
      <c r="G343" s="247"/>
      <c r="H343" s="250">
        <v>4</v>
      </c>
      <c r="I343" s="251"/>
      <c r="J343" s="247"/>
      <c r="K343" s="247"/>
      <c r="L343" s="252"/>
      <c r="M343" s="253"/>
      <c r="N343" s="254"/>
      <c r="O343" s="254"/>
      <c r="P343" s="254"/>
      <c r="Q343" s="254"/>
      <c r="R343" s="254"/>
      <c r="S343" s="254"/>
      <c r="T343" s="255"/>
      <c r="U343" s="14"/>
      <c r="V343" s="14"/>
      <c r="W343" s="14"/>
      <c r="X343" s="14"/>
      <c r="Y343" s="14"/>
      <c r="Z343" s="14"/>
      <c r="AA343" s="14"/>
      <c r="AB343" s="14"/>
      <c r="AC343" s="14"/>
      <c r="AD343" s="14"/>
      <c r="AE343" s="14"/>
      <c r="AT343" s="256" t="s">
        <v>231</v>
      </c>
      <c r="AU343" s="256" t="s">
        <v>86</v>
      </c>
      <c r="AV343" s="14" t="s">
        <v>86</v>
      </c>
      <c r="AW343" s="14" t="s">
        <v>37</v>
      </c>
      <c r="AX343" s="14" t="s">
        <v>84</v>
      </c>
      <c r="AY343" s="256" t="s">
        <v>219</v>
      </c>
    </row>
    <row r="344" s="2" customFormat="1" ht="21.75" customHeight="1">
      <c r="A344" s="40"/>
      <c r="B344" s="41"/>
      <c r="C344" s="216" t="s">
        <v>444</v>
      </c>
      <c r="D344" s="216" t="s">
        <v>221</v>
      </c>
      <c r="E344" s="217" t="s">
        <v>1346</v>
      </c>
      <c r="F344" s="218" t="s">
        <v>1347</v>
      </c>
      <c r="G344" s="219" t="s">
        <v>158</v>
      </c>
      <c r="H344" s="220">
        <v>380.5</v>
      </c>
      <c r="I344" s="221"/>
      <c r="J344" s="222">
        <f>ROUND(I344*H344,2)</f>
        <v>0</v>
      </c>
      <c r="K344" s="218" t="s">
        <v>224</v>
      </c>
      <c r="L344" s="46"/>
      <c r="M344" s="223" t="s">
        <v>19</v>
      </c>
      <c r="N344" s="224" t="s">
        <v>47</v>
      </c>
      <c r="O344" s="86"/>
      <c r="P344" s="225">
        <f>O344*H344</f>
        <v>0</v>
      </c>
      <c r="Q344" s="225">
        <v>0.0020400000000000001</v>
      </c>
      <c r="R344" s="225">
        <f>Q344*H344</f>
        <v>0.77622000000000002</v>
      </c>
      <c r="S344" s="225">
        <v>0</v>
      </c>
      <c r="T344" s="226">
        <f>S344*H344</f>
        <v>0</v>
      </c>
      <c r="U344" s="40"/>
      <c r="V344" s="40"/>
      <c r="W344" s="40"/>
      <c r="X344" s="40"/>
      <c r="Y344" s="40"/>
      <c r="Z344" s="40"/>
      <c r="AA344" s="40"/>
      <c r="AB344" s="40"/>
      <c r="AC344" s="40"/>
      <c r="AD344" s="40"/>
      <c r="AE344" s="40"/>
      <c r="AR344" s="227" t="s">
        <v>225</v>
      </c>
      <c r="AT344" s="227" t="s">
        <v>221</v>
      </c>
      <c r="AU344" s="227" t="s">
        <v>86</v>
      </c>
      <c r="AY344" s="19" t="s">
        <v>219</v>
      </c>
      <c r="BE344" s="228">
        <f>IF(N344="základní",J344,0)</f>
        <v>0</v>
      </c>
      <c r="BF344" s="228">
        <f>IF(N344="snížená",J344,0)</f>
        <v>0</v>
      </c>
      <c r="BG344" s="228">
        <f>IF(N344="zákl. přenesená",J344,0)</f>
        <v>0</v>
      </c>
      <c r="BH344" s="228">
        <f>IF(N344="sníž. přenesená",J344,0)</f>
        <v>0</v>
      </c>
      <c r="BI344" s="228">
        <f>IF(N344="nulová",J344,0)</f>
        <v>0</v>
      </c>
      <c r="BJ344" s="19" t="s">
        <v>84</v>
      </c>
      <c r="BK344" s="228">
        <f>ROUND(I344*H344,2)</f>
        <v>0</v>
      </c>
      <c r="BL344" s="19" t="s">
        <v>225</v>
      </c>
      <c r="BM344" s="227" t="s">
        <v>1674</v>
      </c>
    </row>
    <row r="345" s="2" customFormat="1">
      <c r="A345" s="40"/>
      <c r="B345" s="41"/>
      <c r="C345" s="42"/>
      <c r="D345" s="229" t="s">
        <v>227</v>
      </c>
      <c r="E345" s="42"/>
      <c r="F345" s="230" t="s">
        <v>1349</v>
      </c>
      <c r="G345" s="42"/>
      <c r="H345" s="42"/>
      <c r="I345" s="231"/>
      <c r="J345" s="42"/>
      <c r="K345" s="42"/>
      <c r="L345" s="46"/>
      <c r="M345" s="232"/>
      <c r="N345" s="233"/>
      <c r="O345" s="86"/>
      <c r="P345" s="86"/>
      <c r="Q345" s="86"/>
      <c r="R345" s="86"/>
      <c r="S345" s="86"/>
      <c r="T345" s="87"/>
      <c r="U345" s="40"/>
      <c r="V345" s="40"/>
      <c r="W345" s="40"/>
      <c r="X345" s="40"/>
      <c r="Y345" s="40"/>
      <c r="Z345" s="40"/>
      <c r="AA345" s="40"/>
      <c r="AB345" s="40"/>
      <c r="AC345" s="40"/>
      <c r="AD345" s="40"/>
      <c r="AE345" s="40"/>
      <c r="AT345" s="19" t="s">
        <v>227</v>
      </c>
      <c r="AU345" s="19" t="s">
        <v>86</v>
      </c>
    </row>
    <row r="346" s="2" customFormat="1">
      <c r="A346" s="40"/>
      <c r="B346" s="41"/>
      <c r="C346" s="42"/>
      <c r="D346" s="234" t="s">
        <v>229</v>
      </c>
      <c r="E346" s="42"/>
      <c r="F346" s="235" t="s">
        <v>1350</v>
      </c>
      <c r="G346" s="42"/>
      <c r="H346" s="42"/>
      <c r="I346" s="231"/>
      <c r="J346" s="42"/>
      <c r="K346" s="42"/>
      <c r="L346" s="46"/>
      <c r="M346" s="232"/>
      <c r="N346" s="233"/>
      <c r="O346" s="86"/>
      <c r="P346" s="86"/>
      <c r="Q346" s="86"/>
      <c r="R346" s="86"/>
      <c r="S346" s="86"/>
      <c r="T346" s="87"/>
      <c r="U346" s="40"/>
      <c r="V346" s="40"/>
      <c r="W346" s="40"/>
      <c r="X346" s="40"/>
      <c r="Y346" s="40"/>
      <c r="Z346" s="40"/>
      <c r="AA346" s="40"/>
      <c r="AB346" s="40"/>
      <c r="AC346" s="40"/>
      <c r="AD346" s="40"/>
      <c r="AE346" s="40"/>
      <c r="AT346" s="19" t="s">
        <v>229</v>
      </c>
      <c r="AU346" s="19" t="s">
        <v>86</v>
      </c>
    </row>
    <row r="347" s="13" customFormat="1">
      <c r="A347" s="13"/>
      <c r="B347" s="236"/>
      <c r="C347" s="237"/>
      <c r="D347" s="229" t="s">
        <v>231</v>
      </c>
      <c r="E347" s="238" t="s">
        <v>19</v>
      </c>
      <c r="F347" s="239" t="s">
        <v>1103</v>
      </c>
      <c r="G347" s="237"/>
      <c r="H347" s="238" t="s">
        <v>19</v>
      </c>
      <c r="I347" s="240"/>
      <c r="J347" s="237"/>
      <c r="K347" s="237"/>
      <c r="L347" s="241"/>
      <c r="M347" s="242"/>
      <c r="N347" s="243"/>
      <c r="O347" s="243"/>
      <c r="P347" s="243"/>
      <c r="Q347" s="243"/>
      <c r="R347" s="243"/>
      <c r="S347" s="243"/>
      <c r="T347" s="244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T347" s="245" t="s">
        <v>231</v>
      </c>
      <c r="AU347" s="245" t="s">
        <v>86</v>
      </c>
      <c r="AV347" s="13" t="s">
        <v>84</v>
      </c>
      <c r="AW347" s="13" t="s">
        <v>37</v>
      </c>
      <c r="AX347" s="13" t="s">
        <v>76</v>
      </c>
      <c r="AY347" s="245" t="s">
        <v>219</v>
      </c>
    </row>
    <row r="348" s="14" customFormat="1">
      <c r="A348" s="14"/>
      <c r="B348" s="246"/>
      <c r="C348" s="247"/>
      <c r="D348" s="229" t="s">
        <v>231</v>
      </c>
      <c r="E348" s="248" t="s">
        <v>19</v>
      </c>
      <c r="F348" s="249" t="s">
        <v>1675</v>
      </c>
      <c r="G348" s="247"/>
      <c r="H348" s="250">
        <v>53.399999999999999</v>
      </c>
      <c r="I348" s="251"/>
      <c r="J348" s="247"/>
      <c r="K348" s="247"/>
      <c r="L348" s="252"/>
      <c r="M348" s="253"/>
      <c r="N348" s="254"/>
      <c r="O348" s="254"/>
      <c r="P348" s="254"/>
      <c r="Q348" s="254"/>
      <c r="R348" s="254"/>
      <c r="S348" s="254"/>
      <c r="T348" s="255"/>
      <c r="U348" s="14"/>
      <c r="V348" s="14"/>
      <c r="W348" s="14"/>
      <c r="X348" s="14"/>
      <c r="Y348" s="14"/>
      <c r="Z348" s="14"/>
      <c r="AA348" s="14"/>
      <c r="AB348" s="14"/>
      <c r="AC348" s="14"/>
      <c r="AD348" s="14"/>
      <c r="AE348" s="14"/>
      <c r="AT348" s="256" t="s">
        <v>231</v>
      </c>
      <c r="AU348" s="256" t="s">
        <v>86</v>
      </c>
      <c r="AV348" s="14" t="s">
        <v>86</v>
      </c>
      <c r="AW348" s="14" t="s">
        <v>37</v>
      </c>
      <c r="AX348" s="14" t="s">
        <v>76</v>
      </c>
      <c r="AY348" s="256" t="s">
        <v>219</v>
      </c>
    </row>
    <row r="349" s="14" customFormat="1">
      <c r="A349" s="14"/>
      <c r="B349" s="246"/>
      <c r="C349" s="247"/>
      <c r="D349" s="229" t="s">
        <v>231</v>
      </c>
      <c r="E349" s="248" t="s">
        <v>19</v>
      </c>
      <c r="F349" s="249" t="s">
        <v>1676</v>
      </c>
      <c r="G349" s="247"/>
      <c r="H349" s="250">
        <v>41</v>
      </c>
      <c r="I349" s="251"/>
      <c r="J349" s="247"/>
      <c r="K349" s="247"/>
      <c r="L349" s="252"/>
      <c r="M349" s="253"/>
      <c r="N349" s="254"/>
      <c r="O349" s="254"/>
      <c r="P349" s="254"/>
      <c r="Q349" s="254"/>
      <c r="R349" s="254"/>
      <c r="S349" s="254"/>
      <c r="T349" s="255"/>
      <c r="U349" s="14"/>
      <c r="V349" s="14"/>
      <c r="W349" s="14"/>
      <c r="X349" s="14"/>
      <c r="Y349" s="14"/>
      <c r="Z349" s="14"/>
      <c r="AA349" s="14"/>
      <c r="AB349" s="14"/>
      <c r="AC349" s="14"/>
      <c r="AD349" s="14"/>
      <c r="AE349" s="14"/>
      <c r="AT349" s="256" t="s">
        <v>231</v>
      </c>
      <c r="AU349" s="256" t="s">
        <v>86</v>
      </c>
      <c r="AV349" s="14" t="s">
        <v>86</v>
      </c>
      <c r="AW349" s="14" t="s">
        <v>37</v>
      </c>
      <c r="AX349" s="14" t="s">
        <v>76</v>
      </c>
      <c r="AY349" s="256" t="s">
        <v>219</v>
      </c>
    </row>
    <row r="350" s="14" customFormat="1">
      <c r="A350" s="14"/>
      <c r="B350" s="246"/>
      <c r="C350" s="247"/>
      <c r="D350" s="229" t="s">
        <v>231</v>
      </c>
      <c r="E350" s="248" t="s">
        <v>19</v>
      </c>
      <c r="F350" s="249" t="s">
        <v>1677</v>
      </c>
      <c r="G350" s="247"/>
      <c r="H350" s="250">
        <v>87.900000000000006</v>
      </c>
      <c r="I350" s="251"/>
      <c r="J350" s="247"/>
      <c r="K350" s="247"/>
      <c r="L350" s="252"/>
      <c r="M350" s="253"/>
      <c r="N350" s="254"/>
      <c r="O350" s="254"/>
      <c r="P350" s="254"/>
      <c r="Q350" s="254"/>
      <c r="R350" s="254"/>
      <c r="S350" s="254"/>
      <c r="T350" s="255"/>
      <c r="U350" s="14"/>
      <c r="V350" s="14"/>
      <c r="W350" s="14"/>
      <c r="X350" s="14"/>
      <c r="Y350" s="14"/>
      <c r="Z350" s="14"/>
      <c r="AA350" s="14"/>
      <c r="AB350" s="14"/>
      <c r="AC350" s="14"/>
      <c r="AD350" s="14"/>
      <c r="AE350" s="14"/>
      <c r="AT350" s="256" t="s">
        <v>231</v>
      </c>
      <c r="AU350" s="256" t="s">
        <v>86</v>
      </c>
      <c r="AV350" s="14" t="s">
        <v>86</v>
      </c>
      <c r="AW350" s="14" t="s">
        <v>37</v>
      </c>
      <c r="AX350" s="14" t="s">
        <v>76</v>
      </c>
      <c r="AY350" s="256" t="s">
        <v>219</v>
      </c>
    </row>
    <row r="351" s="14" customFormat="1">
      <c r="A351" s="14"/>
      <c r="B351" s="246"/>
      <c r="C351" s="247"/>
      <c r="D351" s="229" t="s">
        <v>231</v>
      </c>
      <c r="E351" s="248" t="s">
        <v>19</v>
      </c>
      <c r="F351" s="249" t="s">
        <v>1678</v>
      </c>
      <c r="G351" s="247"/>
      <c r="H351" s="250">
        <v>50.399999999999999</v>
      </c>
      <c r="I351" s="251"/>
      <c r="J351" s="247"/>
      <c r="K351" s="247"/>
      <c r="L351" s="252"/>
      <c r="M351" s="253"/>
      <c r="N351" s="254"/>
      <c r="O351" s="254"/>
      <c r="P351" s="254"/>
      <c r="Q351" s="254"/>
      <c r="R351" s="254"/>
      <c r="S351" s="254"/>
      <c r="T351" s="255"/>
      <c r="U351" s="14"/>
      <c r="V351" s="14"/>
      <c r="W351" s="14"/>
      <c r="X351" s="14"/>
      <c r="Y351" s="14"/>
      <c r="Z351" s="14"/>
      <c r="AA351" s="14"/>
      <c r="AB351" s="14"/>
      <c r="AC351" s="14"/>
      <c r="AD351" s="14"/>
      <c r="AE351" s="14"/>
      <c r="AT351" s="256" t="s">
        <v>231</v>
      </c>
      <c r="AU351" s="256" t="s">
        <v>86</v>
      </c>
      <c r="AV351" s="14" t="s">
        <v>86</v>
      </c>
      <c r="AW351" s="14" t="s">
        <v>37</v>
      </c>
      <c r="AX351" s="14" t="s">
        <v>76</v>
      </c>
      <c r="AY351" s="256" t="s">
        <v>219</v>
      </c>
    </row>
    <row r="352" s="14" customFormat="1">
      <c r="A352" s="14"/>
      <c r="B352" s="246"/>
      <c r="C352" s="247"/>
      <c r="D352" s="229" t="s">
        <v>231</v>
      </c>
      <c r="E352" s="248" t="s">
        <v>19</v>
      </c>
      <c r="F352" s="249" t="s">
        <v>1679</v>
      </c>
      <c r="G352" s="247"/>
      <c r="H352" s="250">
        <v>20.600000000000001</v>
      </c>
      <c r="I352" s="251"/>
      <c r="J352" s="247"/>
      <c r="K352" s="247"/>
      <c r="L352" s="252"/>
      <c r="M352" s="253"/>
      <c r="N352" s="254"/>
      <c r="O352" s="254"/>
      <c r="P352" s="254"/>
      <c r="Q352" s="254"/>
      <c r="R352" s="254"/>
      <c r="S352" s="254"/>
      <c r="T352" s="255"/>
      <c r="U352" s="14"/>
      <c r="V352" s="14"/>
      <c r="W352" s="14"/>
      <c r="X352" s="14"/>
      <c r="Y352" s="14"/>
      <c r="Z352" s="14"/>
      <c r="AA352" s="14"/>
      <c r="AB352" s="14"/>
      <c r="AC352" s="14"/>
      <c r="AD352" s="14"/>
      <c r="AE352" s="14"/>
      <c r="AT352" s="256" t="s">
        <v>231</v>
      </c>
      <c r="AU352" s="256" t="s">
        <v>86</v>
      </c>
      <c r="AV352" s="14" t="s">
        <v>86</v>
      </c>
      <c r="AW352" s="14" t="s">
        <v>37</v>
      </c>
      <c r="AX352" s="14" t="s">
        <v>76</v>
      </c>
      <c r="AY352" s="256" t="s">
        <v>219</v>
      </c>
    </row>
    <row r="353" s="14" customFormat="1">
      <c r="A353" s="14"/>
      <c r="B353" s="246"/>
      <c r="C353" s="247"/>
      <c r="D353" s="229" t="s">
        <v>231</v>
      </c>
      <c r="E353" s="248" t="s">
        <v>19</v>
      </c>
      <c r="F353" s="249" t="s">
        <v>1680</v>
      </c>
      <c r="G353" s="247"/>
      <c r="H353" s="250">
        <v>74.400000000000006</v>
      </c>
      <c r="I353" s="251"/>
      <c r="J353" s="247"/>
      <c r="K353" s="247"/>
      <c r="L353" s="252"/>
      <c r="M353" s="253"/>
      <c r="N353" s="254"/>
      <c r="O353" s="254"/>
      <c r="P353" s="254"/>
      <c r="Q353" s="254"/>
      <c r="R353" s="254"/>
      <c r="S353" s="254"/>
      <c r="T353" s="255"/>
      <c r="U353" s="14"/>
      <c r="V353" s="14"/>
      <c r="W353" s="14"/>
      <c r="X353" s="14"/>
      <c r="Y353" s="14"/>
      <c r="Z353" s="14"/>
      <c r="AA353" s="14"/>
      <c r="AB353" s="14"/>
      <c r="AC353" s="14"/>
      <c r="AD353" s="14"/>
      <c r="AE353" s="14"/>
      <c r="AT353" s="256" t="s">
        <v>231</v>
      </c>
      <c r="AU353" s="256" t="s">
        <v>86</v>
      </c>
      <c r="AV353" s="14" t="s">
        <v>86</v>
      </c>
      <c r="AW353" s="14" t="s">
        <v>37</v>
      </c>
      <c r="AX353" s="14" t="s">
        <v>76</v>
      </c>
      <c r="AY353" s="256" t="s">
        <v>219</v>
      </c>
    </row>
    <row r="354" s="14" customFormat="1">
      <c r="A354" s="14"/>
      <c r="B354" s="246"/>
      <c r="C354" s="247"/>
      <c r="D354" s="229" t="s">
        <v>231</v>
      </c>
      <c r="E354" s="248" t="s">
        <v>19</v>
      </c>
      <c r="F354" s="249" t="s">
        <v>1681</v>
      </c>
      <c r="G354" s="247"/>
      <c r="H354" s="250">
        <v>35.799999999999997</v>
      </c>
      <c r="I354" s="251"/>
      <c r="J354" s="247"/>
      <c r="K354" s="247"/>
      <c r="L354" s="252"/>
      <c r="M354" s="253"/>
      <c r="N354" s="254"/>
      <c r="O354" s="254"/>
      <c r="P354" s="254"/>
      <c r="Q354" s="254"/>
      <c r="R354" s="254"/>
      <c r="S354" s="254"/>
      <c r="T354" s="255"/>
      <c r="U354" s="14"/>
      <c r="V354" s="14"/>
      <c r="W354" s="14"/>
      <c r="X354" s="14"/>
      <c r="Y354" s="14"/>
      <c r="Z354" s="14"/>
      <c r="AA354" s="14"/>
      <c r="AB354" s="14"/>
      <c r="AC354" s="14"/>
      <c r="AD354" s="14"/>
      <c r="AE354" s="14"/>
      <c r="AT354" s="256" t="s">
        <v>231</v>
      </c>
      <c r="AU354" s="256" t="s">
        <v>86</v>
      </c>
      <c r="AV354" s="14" t="s">
        <v>86</v>
      </c>
      <c r="AW354" s="14" t="s">
        <v>37</v>
      </c>
      <c r="AX354" s="14" t="s">
        <v>76</v>
      </c>
      <c r="AY354" s="256" t="s">
        <v>219</v>
      </c>
    </row>
    <row r="355" s="14" customFormat="1">
      <c r="A355" s="14"/>
      <c r="B355" s="246"/>
      <c r="C355" s="247"/>
      <c r="D355" s="229" t="s">
        <v>231</v>
      </c>
      <c r="E355" s="248" t="s">
        <v>19</v>
      </c>
      <c r="F355" s="249" t="s">
        <v>1682</v>
      </c>
      <c r="G355" s="247"/>
      <c r="H355" s="250">
        <v>17</v>
      </c>
      <c r="I355" s="251"/>
      <c r="J355" s="247"/>
      <c r="K355" s="247"/>
      <c r="L355" s="252"/>
      <c r="M355" s="253"/>
      <c r="N355" s="254"/>
      <c r="O355" s="254"/>
      <c r="P355" s="254"/>
      <c r="Q355" s="254"/>
      <c r="R355" s="254"/>
      <c r="S355" s="254"/>
      <c r="T355" s="255"/>
      <c r="U355" s="14"/>
      <c r="V355" s="14"/>
      <c r="W355" s="14"/>
      <c r="X355" s="14"/>
      <c r="Y355" s="14"/>
      <c r="Z355" s="14"/>
      <c r="AA355" s="14"/>
      <c r="AB355" s="14"/>
      <c r="AC355" s="14"/>
      <c r="AD355" s="14"/>
      <c r="AE355" s="14"/>
      <c r="AT355" s="256" t="s">
        <v>231</v>
      </c>
      <c r="AU355" s="256" t="s">
        <v>86</v>
      </c>
      <c r="AV355" s="14" t="s">
        <v>86</v>
      </c>
      <c r="AW355" s="14" t="s">
        <v>37</v>
      </c>
      <c r="AX355" s="14" t="s">
        <v>76</v>
      </c>
      <c r="AY355" s="256" t="s">
        <v>219</v>
      </c>
    </row>
    <row r="356" s="15" customFormat="1">
      <c r="A356" s="15"/>
      <c r="B356" s="257"/>
      <c r="C356" s="258"/>
      <c r="D356" s="229" t="s">
        <v>231</v>
      </c>
      <c r="E356" s="259" t="s">
        <v>19</v>
      </c>
      <c r="F356" s="260" t="s">
        <v>236</v>
      </c>
      <c r="G356" s="258"/>
      <c r="H356" s="261">
        <v>380.5</v>
      </c>
      <c r="I356" s="262"/>
      <c r="J356" s="258"/>
      <c r="K356" s="258"/>
      <c r="L356" s="263"/>
      <c r="M356" s="264"/>
      <c r="N356" s="265"/>
      <c r="O356" s="265"/>
      <c r="P356" s="265"/>
      <c r="Q356" s="265"/>
      <c r="R356" s="265"/>
      <c r="S356" s="265"/>
      <c r="T356" s="266"/>
      <c r="U356" s="15"/>
      <c r="V356" s="15"/>
      <c r="W356" s="15"/>
      <c r="X356" s="15"/>
      <c r="Y356" s="15"/>
      <c r="Z356" s="15"/>
      <c r="AA356" s="15"/>
      <c r="AB356" s="15"/>
      <c r="AC356" s="15"/>
      <c r="AD356" s="15"/>
      <c r="AE356" s="15"/>
      <c r="AT356" s="267" t="s">
        <v>231</v>
      </c>
      <c r="AU356" s="267" t="s">
        <v>86</v>
      </c>
      <c r="AV356" s="15" t="s">
        <v>225</v>
      </c>
      <c r="AW356" s="15" t="s">
        <v>37</v>
      </c>
      <c r="AX356" s="15" t="s">
        <v>84</v>
      </c>
      <c r="AY356" s="267" t="s">
        <v>219</v>
      </c>
    </row>
    <row r="357" s="2" customFormat="1" ht="16.5" customHeight="1">
      <c r="A357" s="40"/>
      <c r="B357" s="41"/>
      <c r="C357" s="216" t="s">
        <v>451</v>
      </c>
      <c r="D357" s="216" t="s">
        <v>221</v>
      </c>
      <c r="E357" s="217" t="s">
        <v>1352</v>
      </c>
      <c r="F357" s="218" t="s">
        <v>1353</v>
      </c>
      <c r="G357" s="219" t="s">
        <v>517</v>
      </c>
      <c r="H357" s="220">
        <v>161</v>
      </c>
      <c r="I357" s="221"/>
      <c r="J357" s="222">
        <f>ROUND(I357*H357,2)</f>
        <v>0</v>
      </c>
      <c r="K357" s="218" t="s">
        <v>224</v>
      </c>
      <c r="L357" s="46"/>
      <c r="M357" s="223" t="s">
        <v>19</v>
      </c>
      <c r="N357" s="224" t="s">
        <v>47</v>
      </c>
      <c r="O357" s="86"/>
      <c r="P357" s="225">
        <f>O357*H357</f>
        <v>0</v>
      </c>
      <c r="Q357" s="225">
        <v>1.0000000000000001E-05</v>
      </c>
      <c r="R357" s="225">
        <f>Q357*H357</f>
        <v>0.0016100000000000001</v>
      </c>
      <c r="S357" s="225">
        <v>0</v>
      </c>
      <c r="T357" s="226">
        <f>S357*H357</f>
        <v>0</v>
      </c>
      <c r="U357" s="40"/>
      <c r="V357" s="40"/>
      <c r="W357" s="40"/>
      <c r="X357" s="40"/>
      <c r="Y357" s="40"/>
      <c r="Z357" s="40"/>
      <c r="AA357" s="40"/>
      <c r="AB357" s="40"/>
      <c r="AC357" s="40"/>
      <c r="AD357" s="40"/>
      <c r="AE357" s="40"/>
      <c r="AR357" s="227" t="s">
        <v>225</v>
      </c>
      <c r="AT357" s="227" t="s">
        <v>221</v>
      </c>
      <c r="AU357" s="227" t="s">
        <v>86</v>
      </c>
      <c r="AY357" s="19" t="s">
        <v>219</v>
      </c>
      <c r="BE357" s="228">
        <f>IF(N357="základní",J357,0)</f>
        <v>0</v>
      </c>
      <c r="BF357" s="228">
        <f>IF(N357="snížená",J357,0)</f>
        <v>0</v>
      </c>
      <c r="BG357" s="228">
        <f>IF(N357="zákl. přenesená",J357,0)</f>
        <v>0</v>
      </c>
      <c r="BH357" s="228">
        <f>IF(N357="sníž. přenesená",J357,0)</f>
        <v>0</v>
      </c>
      <c r="BI357" s="228">
        <f>IF(N357="nulová",J357,0)</f>
        <v>0</v>
      </c>
      <c r="BJ357" s="19" t="s">
        <v>84</v>
      </c>
      <c r="BK357" s="228">
        <f>ROUND(I357*H357,2)</f>
        <v>0</v>
      </c>
      <c r="BL357" s="19" t="s">
        <v>225</v>
      </c>
      <c r="BM357" s="227" t="s">
        <v>1683</v>
      </c>
    </row>
    <row r="358" s="2" customFormat="1">
      <c r="A358" s="40"/>
      <c r="B358" s="41"/>
      <c r="C358" s="42"/>
      <c r="D358" s="229" t="s">
        <v>227</v>
      </c>
      <c r="E358" s="42"/>
      <c r="F358" s="230" t="s">
        <v>1355</v>
      </c>
      <c r="G358" s="42"/>
      <c r="H358" s="42"/>
      <c r="I358" s="231"/>
      <c r="J358" s="42"/>
      <c r="K358" s="42"/>
      <c r="L358" s="46"/>
      <c r="M358" s="232"/>
      <c r="N358" s="233"/>
      <c r="O358" s="86"/>
      <c r="P358" s="86"/>
      <c r="Q358" s="86"/>
      <c r="R358" s="86"/>
      <c r="S358" s="86"/>
      <c r="T358" s="87"/>
      <c r="U358" s="40"/>
      <c r="V358" s="40"/>
      <c r="W358" s="40"/>
      <c r="X358" s="40"/>
      <c r="Y358" s="40"/>
      <c r="Z358" s="40"/>
      <c r="AA358" s="40"/>
      <c r="AB358" s="40"/>
      <c r="AC358" s="40"/>
      <c r="AD358" s="40"/>
      <c r="AE358" s="40"/>
      <c r="AT358" s="19" t="s">
        <v>227</v>
      </c>
      <c r="AU358" s="19" t="s">
        <v>86</v>
      </c>
    </row>
    <row r="359" s="2" customFormat="1">
      <c r="A359" s="40"/>
      <c r="B359" s="41"/>
      <c r="C359" s="42"/>
      <c r="D359" s="234" t="s">
        <v>229</v>
      </c>
      <c r="E359" s="42"/>
      <c r="F359" s="235" t="s">
        <v>1356</v>
      </c>
      <c r="G359" s="42"/>
      <c r="H359" s="42"/>
      <c r="I359" s="231"/>
      <c r="J359" s="42"/>
      <c r="K359" s="42"/>
      <c r="L359" s="46"/>
      <c r="M359" s="232"/>
      <c r="N359" s="233"/>
      <c r="O359" s="86"/>
      <c r="P359" s="86"/>
      <c r="Q359" s="86"/>
      <c r="R359" s="86"/>
      <c r="S359" s="86"/>
      <c r="T359" s="87"/>
      <c r="U359" s="40"/>
      <c r="V359" s="40"/>
      <c r="W359" s="40"/>
      <c r="X359" s="40"/>
      <c r="Y359" s="40"/>
      <c r="Z359" s="40"/>
      <c r="AA359" s="40"/>
      <c r="AB359" s="40"/>
      <c r="AC359" s="40"/>
      <c r="AD359" s="40"/>
      <c r="AE359" s="40"/>
      <c r="AT359" s="19" t="s">
        <v>229</v>
      </c>
      <c r="AU359" s="19" t="s">
        <v>86</v>
      </c>
    </row>
    <row r="360" s="14" customFormat="1">
      <c r="A360" s="14"/>
      <c r="B360" s="246"/>
      <c r="C360" s="247"/>
      <c r="D360" s="229" t="s">
        <v>231</v>
      </c>
      <c r="E360" s="248" t="s">
        <v>19</v>
      </c>
      <c r="F360" s="249" t="s">
        <v>1684</v>
      </c>
      <c r="G360" s="247"/>
      <c r="H360" s="250">
        <v>15</v>
      </c>
      <c r="I360" s="251"/>
      <c r="J360" s="247"/>
      <c r="K360" s="247"/>
      <c r="L360" s="252"/>
      <c r="M360" s="253"/>
      <c r="N360" s="254"/>
      <c r="O360" s="254"/>
      <c r="P360" s="254"/>
      <c r="Q360" s="254"/>
      <c r="R360" s="254"/>
      <c r="S360" s="254"/>
      <c r="T360" s="255"/>
      <c r="U360" s="14"/>
      <c r="V360" s="14"/>
      <c r="W360" s="14"/>
      <c r="X360" s="14"/>
      <c r="Y360" s="14"/>
      <c r="Z360" s="14"/>
      <c r="AA360" s="14"/>
      <c r="AB360" s="14"/>
      <c r="AC360" s="14"/>
      <c r="AD360" s="14"/>
      <c r="AE360" s="14"/>
      <c r="AT360" s="256" t="s">
        <v>231</v>
      </c>
      <c r="AU360" s="256" t="s">
        <v>86</v>
      </c>
      <c r="AV360" s="14" t="s">
        <v>86</v>
      </c>
      <c r="AW360" s="14" t="s">
        <v>37</v>
      </c>
      <c r="AX360" s="14" t="s">
        <v>76</v>
      </c>
      <c r="AY360" s="256" t="s">
        <v>219</v>
      </c>
    </row>
    <row r="361" s="14" customFormat="1">
      <c r="A361" s="14"/>
      <c r="B361" s="246"/>
      <c r="C361" s="247"/>
      <c r="D361" s="229" t="s">
        <v>231</v>
      </c>
      <c r="E361" s="248" t="s">
        <v>19</v>
      </c>
      <c r="F361" s="249" t="s">
        <v>1685</v>
      </c>
      <c r="G361" s="247"/>
      <c r="H361" s="250">
        <v>104</v>
      </c>
      <c r="I361" s="251"/>
      <c r="J361" s="247"/>
      <c r="K361" s="247"/>
      <c r="L361" s="252"/>
      <c r="M361" s="253"/>
      <c r="N361" s="254"/>
      <c r="O361" s="254"/>
      <c r="P361" s="254"/>
      <c r="Q361" s="254"/>
      <c r="R361" s="254"/>
      <c r="S361" s="254"/>
      <c r="T361" s="255"/>
      <c r="U361" s="14"/>
      <c r="V361" s="14"/>
      <c r="W361" s="14"/>
      <c r="X361" s="14"/>
      <c r="Y361" s="14"/>
      <c r="Z361" s="14"/>
      <c r="AA361" s="14"/>
      <c r="AB361" s="14"/>
      <c r="AC361" s="14"/>
      <c r="AD361" s="14"/>
      <c r="AE361" s="14"/>
      <c r="AT361" s="256" t="s">
        <v>231</v>
      </c>
      <c r="AU361" s="256" t="s">
        <v>86</v>
      </c>
      <c r="AV361" s="14" t="s">
        <v>86</v>
      </c>
      <c r="AW361" s="14" t="s">
        <v>37</v>
      </c>
      <c r="AX361" s="14" t="s">
        <v>76</v>
      </c>
      <c r="AY361" s="256" t="s">
        <v>219</v>
      </c>
    </row>
    <row r="362" s="14" customFormat="1">
      <c r="A362" s="14"/>
      <c r="B362" s="246"/>
      <c r="C362" s="247"/>
      <c r="D362" s="229" t="s">
        <v>231</v>
      </c>
      <c r="E362" s="248" t="s">
        <v>19</v>
      </c>
      <c r="F362" s="249" t="s">
        <v>1686</v>
      </c>
      <c r="G362" s="247"/>
      <c r="H362" s="250">
        <v>42</v>
      </c>
      <c r="I362" s="251"/>
      <c r="J362" s="247"/>
      <c r="K362" s="247"/>
      <c r="L362" s="252"/>
      <c r="M362" s="253"/>
      <c r="N362" s="254"/>
      <c r="O362" s="254"/>
      <c r="P362" s="254"/>
      <c r="Q362" s="254"/>
      <c r="R362" s="254"/>
      <c r="S362" s="254"/>
      <c r="T362" s="255"/>
      <c r="U362" s="14"/>
      <c r="V362" s="14"/>
      <c r="W362" s="14"/>
      <c r="X362" s="14"/>
      <c r="Y362" s="14"/>
      <c r="Z362" s="14"/>
      <c r="AA362" s="14"/>
      <c r="AB362" s="14"/>
      <c r="AC362" s="14"/>
      <c r="AD362" s="14"/>
      <c r="AE362" s="14"/>
      <c r="AT362" s="256" t="s">
        <v>231</v>
      </c>
      <c r="AU362" s="256" t="s">
        <v>86</v>
      </c>
      <c r="AV362" s="14" t="s">
        <v>86</v>
      </c>
      <c r="AW362" s="14" t="s">
        <v>37</v>
      </c>
      <c r="AX362" s="14" t="s">
        <v>76</v>
      </c>
      <c r="AY362" s="256" t="s">
        <v>219</v>
      </c>
    </row>
    <row r="363" s="15" customFormat="1">
      <c r="A363" s="15"/>
      <c r="B363" s="257"/>
      <c r="C363" s="258"/>
      <c r="D363" s="229" t="s">
        <v>231</v>
      </c>
      <c r="E363" s="259" t="s">
        <v>19</v>
      </c>
      <c r="F363" s="260" t="s">
        <v>236</v>
      </c>
      <c r="G363" s="258"/>
      <c r="H363" s="261">
        <v>161</v>
      </c>
      <c r="I363" s="262"/>
      <c r="J363" s="258"/>
      <c r="K363" s="258"/>
      <c r="L363" s="263"/>
      <c r="M363" s="264"/>
      <c r="N363" s="265"/>
      <c r="O363" s="265"/>
      <c r="P363" s="265"/>
      <c r="Q363" s="265"/>
      <c r="R363" s="265"/>
      <c r="S363" s="265"/>
      <c r="T363" s="266"/>
      <c r="U363" s="15"/>
      <c r="V363" s="15"/>
      <c r="W363" s="15"/>
      <c r="X363" s="15"/>
      <c r="Y363" s="15"/>
      <c r="Z363" s="15"/>
      <c r="AA363" s="15"/>
      <c r="AB363" s="15"/>
      <c r="AC363" s="15"/>
      <c r="AD363" s="15"/>
      <c r="AE363" s="15"/>
      <c r="AT363" s="267" t="s">
        <v>231</v>
      </c>
      <c r="AU363" s="267" t="s">
        <v>86</v>
      </c>
      <c r="AV363" s="15" t="s">
        <v>225</v>
      </c>
      <c r="AW363" s="15" t="s">
        <v>37</v>
      </c>
      <c r="AX363" s="15" t="s">
        <v>84</v>
      </c>
      <c r="AY363" s="267" t="s">
        <v>219</v>
      </c>
    </row>
    <row r="364" s="2" customFormat="1" ht="16.5" customHeight="1">
      <c r="A364" s="40"/>
      <c r="B364" s="41"/>
      <c r="C364" s="216" t="s">
        <v>457</v>
      </c>
      <c r="D364" s="216" t="s">
        <v>221</v>
      </c>
      <c r="E364" s="217" t="s">
        <v>1687</v>
      </c>
      <c r="F364" s="218" t="s">
        <v>1688</v>
      </c>
      <c r="G364" s="219" t="s">
        <v>517</v>
      </c>
      <c r="H364" s="220">
        <v>38</v>
      </c>
      <c r="I364" s="221"/>
      <c r="J364" s="222">
        <f>ROUND(I364*H364,2)</f>
        <v>0</v>
      </c>
      <c r="K364" s="218" t="s">
        <v>224</v>
      </c>
      <c r="L364" s="46"/>
      <c r="M364" s="223" t="s">
        <v>19</v>
      </c>
      <c r="N364" s="224" t="s">
        <v>47</v>
      </c>
      <c r="O364" s="86"/>
      <c r="P364" s="225">
        <f>O364*H364</f>
        <v>0</v>
      </c>
      <c r="Q364" s="225">
        <v>2.0000000000000002E-05</v>
      </c>
      <c r="R364" s="225">
        <f>Q364*H364</f>
        <v>0.00076000000000000004</v>
      </c>
      <c r="S364" s="225">
        <v>0</v>
      </c>
      <c r="T364" s="226">
        <f>S364*H364</f>
        <v>0</v>
      </c>
      <c r="U364" s="40"/>
      <c r="V364" s="40"/>
      <c r="W364" s="40"/>
      <c r="X364" s="40"/>
      <c r="Y364" s="40"/>
      <c r="Z364" s="40"/>
      <c r="AA364" s="40"/>
      <c r="AB364" s="40"/>
      <c r="AC364" s="40"/>
      <c r="AD364" s="40"/>
      <c r="AE364" s="40"/>
      <c r="AR364" s="227" t="s">
        <v>225</v>
      </c>
      <c r="AT364" s="227" t="s">
        <v>221</v>
      </c>
      <c r="AU364" s="227" t="s">
        <v>86</v>
      </c>
      <c r="AY364" s="19" t="s">
        <v>219</v>
      </c>
      <c r="BE364" s="228">
        <f>IF(N364="základní",J364,0)</f>
        <v>0</v>
      </c>
      <c r="BF364" s="228">
        <f>IF(N364="snížená",J364,0)</f>
        <v>0</v>
      </c>
      <c r="BG364" s="228">
        <f>IF(N364="zákl. přenesená",J364,0)</f>
        <v>0</v>
      </c>
      <c r="BH364" s="228">
        <f>IF(N364="sníž. přenesená",J364,0)</f>
        <v>0</v>
      </c>
      <c r="BI364" s="228">
        <f>IF(N364="nulová",J364,0)</f>
        <v>0</v>
      </c>
      <c r="BJ364" s="19" t="s">
        <v>84</v>
      </c>
      <c r="BK364" s="228">
        <f>ROUND(I364*H364,2)</f>
        <v>0</v>
      </c>
      <c r="BL364" s="19" t="s">
        <v>225</v>
      </c>
      <c r="BM364" s="227" t="s">
        <v>1689</v>
      </c>
    </row>
    <row r="365" s="2" customFormat="1">
      <c r="A365" s="40"/>
      <c r="B365" s="41"/>
      <c r="C365" s="42"/>
      <c r="D365" s="229" t="s">
        <v>227</v>
      </c>
      <c r="E365" s="42"/>
      <c r="F365" s="230" t="s">
        <v>1690</v>
      </c>
      <c r="G365" s="42"/>
      <c r="H365" s="42"/>
      <c r="I365" s="231"/>
      <c r="J365" s="42"/>
      <c r="K365" s="42"/>
      <c r="L365" s="46"/>
      <c r="M365" s="232"/>
      <c r="N365" s="233"/>
      <c r="O365" s="86"/>
      <c r="P365" s="86"/>
      <c r="Q365" s="86"/>
      <c r="R365" s="86"/>
      <c r="S365" s="86"/>
      <c r="T365" s="87"/>
      <c r="U365" s="40"/>
      <c r="V365" s="40"/>
      <c r="W365" s="40"/>
      <c r="X365" s="40"/>
      <c r="Y365" s="40"/>
      <c r="Z365" s="40"/>
      <c r="AA365" s="40"/>
      <c r="AB365" s="40"/>
      <c r="AC365" s="40"/>
      <c r="AD365" s="40"/>
      <c r="AE365" s="40"/>
      <c r="AT365" s="19" t="s">
        <v>227</v>
      </c>
      <c r="AU365" s="19" t="s">
        <v>86</v>
      </c>
    </row>
    <row r="366" s="2" customFormat="1">
      <c r="A366" s="40"/>
      <c r="B366" s="41"/>
      <c r="C366" s="42"/>
      <c r="D366" s="234" t="s">
        <v>229</v>
      </c>
      <c r="E366" s="42"/>
      <c r="F366" s="235" t="s">
        <v>1691</v>
      </c>
      <c r="G366" s="42"/>
      <c r="H366" s="42"/>
      <c r="I366" s="231"/>
      <c r="J366" s="42"/>
      <c r="K366" s="42"/>
      <c r="L366" s="46"/>
      <c r="M366" s="232"/>
      <c r="N366" s="233"/>
      <c r="O366" s="86"/>
      <c r="P366" s="86"/>
      <c r="Q366" s="86"/>
      <c r="R366" s="86"/>
      <c r="S366" s="86"/>
      <c r="T366" s="87"/>
      <c r="U366" s="40"/>
      <c r="V366" s="40"/>
      <c r="W366" s="40"/>
      <c r="X366" s="40"/>
      <c r="Y366" s="40"/>
      <c r="Z366" s="40"/>
      <c r="AA366" s="40"/>
      <c r="AB366" s="40"/>
      <c r="AC366" s="40"/>
      <c r="AD366" s="40"/>
      <c r="AE366" s="40"/>
      <c r="AT366" s="19" t="s">
        <v>229</v>
      </c>
      <c r="AU366" s="19" t="s">
        <v>86</v>
      </c>
    </row>
    <row r="367" s="13" customFormat="1">
      <c r="A367" s="13"/>
      <c r="B367" s="236"/>
      <c r="C367" s="237"/>
      <c r="D367" s="229" t="s">
        <v>231</v>
      </c>
      <c r="E367" s="238" t="s">
        <v>19</v>
      </c>
      <c r="F367" s="239" t="s">
        <v>1692</v>
      </c>
      <c r="G367" s="237"/>
      <c r="H367" s="238" t="s">
        <v>19</v>
      </c>
      <c r="I367" s="240"/>
      <c r="J367" s="237"/>
      <c r="K367" s="237"/>
      <c r="L367" s="241"/>
      <c r="M367" s="242"/>
      <c r="N367" s="243"/>
      <c r="O367" s="243"/>
      <c r="P367" s="243"/>
      <c r="Q367" s="243"/>
      <c r="R367" s="243"/>
      <c r="S367" s="243"/>
      <c r="T367" s="244"/>
      <c r="U367" s="13"/>
      <c r="V367" s="13"/>
      <c r="W367" s="13"/>
      <c r="X367" s="13"/>
      <c r="Y367" s="13"/>
      <c r="Z367" s="13"/>
      <c r="AA367" s="13"/>
      <c r="AB367" s="13"/>
      <c r="AC367" s="13"/>
      <c r="AD367" s="13"/>
      <c r="AE367" s="13"/>
      <c r="AT367" s="245" t="s">
        <v>231</v>
      </c>
      <c r="AU367" s="245" t="s">
        <v>86</v>
      </c>
      <c r="AV367" s="13" t="s">
        <v>84</v>
      </c>
      <c r="AW367" s="13" t="s">
        <v>37</v>
      </c>
      <c r="AX367" s="13" t="s">
        <v>76</v>
      </c>
      <c r="AY367" s="245" t="s">
        <v>219</v>
      </c>
    </row>
    <row r="368" s="14" customFormat="1">
      <c r="A368" s="14"/>
      <c r="B368" s="246"/>
      <c r="C368" s="247"/>
      <c r="D368" s="229" t="s">
        <v>231</v>
      </c>
      <c r="E368" s="248" t="s">
        <v>19</v>
      </c>
      <c r="F368" s="249" t="s">
        <v>1693</v>
      </c>
      <c r="G368" s="247"/>
      <c r="H368" s="250">
        <v>30</v>
      </c>
      <c r="I368" s="251"/>
      <c r="J368" s="247"/>
      <c r="K368" s="247"/>
      <c r="L368" s="252"/>
      <c r="M368" s="253"/>
      <c r="N368" s="254"/>
      <c r="O368" s="254"/>
      <c r="P368" s="254"/>
      <c r="Q368" s="254"/>
      <c r="R368" s="254"/>
      <c r="S368" s="254"/>
      <c r="T368" s="255"/>
      <c r="U368" s="14"/>
      <c r="V368" s="14"/>
      <c r="W368" s="14"/>
      <c r="X368" s="14"/>
      <c r="Y368" s="14"/>
      <c r="Z368" s="14"/>
      <c r="AA368" s="14"/>
      <c r="AB368" s="14"/>
      <c r="AC368" s="14"/>
      <c r="AD368" s="14"/>
      <c r="AE368" s="14"/>
      <c r="AT368" s="256" t="s">
        <v>231</v>
      </c>
      <c r="AU368" s="256" t="s">
        <v>86</v>
      </c>
      <c r="AV368" s="14" t="s">
        <v>86</v>
      </c>
      <c r="AW368" s="14" t="s">
        <v>37</v>
      </c>
      <c r="AX368" s="14" t="s">
        <v>76</v>
      </c>
      <c r="AY368" s="256" t="s">
        <v>219</v>
      </c>
    </row>
    <row r="369" s="14" customFormat="1">
      <c r="A369" s="14"/>
      <c r="B369" s="246"/>
      <c r="C369" s="247"/>
      <c r="D369" s="229" t="s">
        <v>231</v>
      </c>
      <c r="E369" s="248" t="s">
        <v>19</v>
      </c>
      <c r="F369" s="249" t="s">
        <v>1694</v>
      </c>
      <c r="G369" s="247"/>
      <c r="H369" s="250">
        <v>4</v>
      </c>
      <c r="I369" s="251"/>
      <c r="J369" s="247"/>
      <c r="K369" s="247"/>
      <c r="L369" s="252"/>
      <c r="M369" s="253"/>
      <c r="N369" s="254"/>
      <c r="O369" s="254"/>
      <c r="P369" s="254"/>
      <c r="Q369" s="254"/>
      <c r="R369" s="254"/>
      <c r="S369" s="254"/>
      <c r="T369" s="255"/>
      <c r="U369" s="14"/>
      <c r="V369" s="14"/>
      <c r="W369" s="14"/>
      <c r="X369" s="14"/>
      <c r="Y369" s="14"/>
      <c r="Z369" s="14"/>
      <c r="AA369" s="14"/>
      <c r="AB369" s="14"/>
      <c r="AC369" s="14"/>
      <c r="AD369" s="14"/>
      <c r="AE369" s="14"/>
      <c r="AT369" s="256" t="s">
        <v>231</v>
      </c>
      <c r="AU369" s="256" t="s">
        <v>86</v>
      </c>
      <c r="AV369" s="14" t="s">
        <v>86</v>
      </c>
      <c r="AW369" s="14" t="s">
        <v>37</v>
      </c>
      <c r="AX369" s="14" t="s">
        <v>76</v>
      </c>
      <c r="AY369" s="256" t="s">
        <v>219</v>
      </c>
    </row>
    <row r="370" s="14" customFormat="1">
      <c r="A370" s="14"/>
      <c r="B370" s="246"/>
      <c r="C370" s="247"/>
      <c r="D370" s="229" t="s">
        <v>231</v>
      </c>
      <c r="E370" s="248" t="s">
        <v>19</v>
      </c>
      <c r="F370" s="249" t="s">
        <v>1695</v>
      </c>
      <c r="G370" s="247"/>
      <c r="H370" s="250">
        <v>4</v>
      </c>
      <c r="I370" s="251"/>
      <c r="J370" s="247"/>
      <c r="K370" s="247"/>
      <c r="L370" s="252"/>
      <c r="M370" s="253"/>
      <c r="N370" s="254"/>
      <c r="O370" s="254"/>
      <c r="P370" s="254"/>
      <c r="Q370" s="254"/>
      <c r="R370" s="254"/>
      <c r="S370" s="254"/>
      <c r="T370" s="255"/>
      <c r="U370" s="14"/>
      <c r="V370" s="14"/>
      <c r="W370" s="14"/>
      <c r="X370" s="14"/>
      <c r="Y370" s="14"/>
      <c r="Z370" s="14"/>
      <c r="AA370" s="14"/>
      <c r="AB370" s="14"/>
      <c r="AC370" s="14"/>
      <c r="AD370" s="14"/>
      <c r="AE370" s="14"/>
      <c r="AT370" s="256" t="s">
        <v>231</v>
      </c>
      <c r="AU370" s="256" t="s">
        <v>86</v>
      </c>
      <c r="AV370" s="14" t="s">
        <v>86</v>
      </c>
      <c r="AW370" s="14" t="s">
        <v>37</v>
      </c>
      <c r="AX370" s="14" t="s">
        <v>76</v>
      </c>
      <c r="AY370" s="256" t="s">
        <v>219</v>
      </c>
    </row>
    <row r="371" s="15" customFormat="1">
      <c r="A371" s="15"/>
      <c r="B371" s="257"/>
      <c r="C371" s="258"/>
      <c r="D371" s="229" t="s">
        <v>231</v>
      </c>
      <c r="E371" s="259" t="s">
        <v>19</v>
      </c>
      <c r="F371" s="260" t="s">
        <v>236</v>
      </c>
      <c r="G371" s="258"/>
      <c r="H371" s="261">
        <v>38</v>
      </c>
      <c r="I371" s="262"/>
      <c r="J371" s="258"/>
      <c r="K371" s="258"/>
      <c r="L371" s="263"/>
      <c r="M371" s="264"/>
      <c r="N371" s="265"/>
      <c r="O371" s="265"/>
      <c r="P371" s="265"/>
      <c r="Q371" s="265"/>
      <c r="R371" s="265"/>
      <c r="S371" s="265"/>
      <c r="T371" s="266"/>
      <c r="U371" s="15"/>
      <c r="V371" s="15"/>
      <c r="W371" s="15"/>
      <c r="X371" s="15"/>
      <c r="Y371" s="15"/>
      <c r="Z371" s="15"/>
      <c r="AA371" s="15"/>
      <c r="AB371" s="15"/>
      <c r="AC371" s="15"/>
      <c r="AD371" s="15"/>
      <c r="AE371" s="15"/>
      <c r="AT371" s="267" t="s">
        <v>231</v>
      </c>
      <c r="AU371" s="267" t="s">
        <v>86</v>
      </c>
      <c r="AV371" s="15" t="s">
        <v>225</v>
      </c>
      <c r="AW371" s="15" t="s">
        <v>37</v>
      </c>
      <c r="AX371" s="15" t="s">
        <v>84</v>
      </c>
      <c r="AY371" s="267" t="s">
        <v>219</v>
      </c>
    </row>
    <row r="372" s="2" customFormat="1" ht="16.5" customHeight="1">
      <c r="A372" s="40"/>
      <c r="B372" s="41"/>
      <c r="C372" s="216" t="s">
        <v>464</v>
      </c>
      <c r="D372" s="216" t="s">
        <v>221</v>
      </c>
      <c r="E372" s="217" t="s">
        <v>1696</v>
      </c>
      <c r="F372" s="218" t="s">
        <v>1697</v>
      </c>
      <c r="G372" s="219" t="s">
        <v>517</v>
      </c>
      <c r="H372" s="220">
        <v>37</v>
      </c>
      <c r="I372" s="221"/>
      <c r="J372" s="222">
        <f>ROUND(I372*H372,2)</f>
        <v>0</v>
      </c>
      <c r="K372" s="218" t="s">
        <v>224</v>
      </c>
      <c r="L372" s="46"/>
      <c r="M372" s="223" t="s">
        <v>19</v>
      </c>
      <c r="N372" s="224" t="s">
        <v>47</v>
      </c>
      <c r="O372" s="86"/>
      <c r="P372" s="225">
        <f>O372*H372</f>
        <v>0</v>
      </c>
      <c r="Q372" s="225">
        <v>6.9999999999999994E-05</v>
      </c>
      <c r="R372" s="225">
        <f>Q372*H372</f>
        <v>0.0025899999999999999</v>
      </c>
      <c r="S372" s="225">
        <v>0</v>
      </c>
      <c r="T372" s="226">
        <f>S372*H372</f>
        <v>0</v>
      </c>
      <c r="U372" s="40"/>
      <c r="V372" s="40"/>
      <c r="W372" s="40"/>
      <c r="X372" s="40"/>
      <c r="Y372" s="40"/>
      <c r="Z372" s="40"/>
      <c r="AA372" s="40"/>
      <c r="AB372" s="40"/>
      <c r="AC372" s="40"/>
      <c r="AD372" s="40"/>
      <c r="AE372" s="40"/>
      <c r="AR372" s="227" t="s">
        <v>225</v>
      </c>
      <c r="AT372" s="227" t="s">
        <v>221</v>
      </c>
      <c r="AU372" s="227" t="s">
        <v>86</v>
      </c>
      <c r="AY372" s="19" t="s">
        <v>219</v>
      </c>
      <c r="BE372" s="228">
        <f>IF(N372="základní",J372,0)</f>
        <v>0</v>
      </c>
      <c r="BF372" s="228">
        <f>IF(N372="snížená",J372,0)</f>
        <v>0</v>
      </c>
      <c r="BG372" s="228">
        <f>IF(N372="zákl. přenesená",J372,0)</f>
        <v>0</v>
      </c>
      <c r="BH372" s="228">
        <f>IF(N372="sníž. přenesená",J372,0)</f>
        <v>0</v>
      </c>
      <c r="BI372" s="228">
        <f>IF(N372="nulová",J372,0)</f>
        <v>0</v>
      </c>
      <c r="BJ372" s="19" t="s">
        <v>84</v>
      </c>
      <c r="BK372" s="228">
        <f>ROUND(I372*H372,2)</f>
        <v>0</v>
      </c>
      <c r="BL372" s="19" t="s">
        <v>225</v>
      </c>
      <c r="BM372" s="227" t="s">
        <v>1698</v>
      </c>
    </row>
    <row r="373" s="2" customFormat="1">
      <c r="A373" s="40"/>
      <c r="B373" s="41"/>
      <c r="C373" s="42"/>
      <c r="D373" s="229" t="s">
        <v>227</v>
      </c>
      <c r="E373" s="42"/>
      <c r="F373" s="230" t="s">
        <v>1699</v>
      </c>
      <c r="G373" s="42"/>
      <c r="H373" s="42"/>
      <c r="I373" s="231"/>
      <c r="J373" s="42"/>
      <c r="K373" s="42"/>
      <c r="L373" s="46"/>
      <c r="M373" s="232"/>
      <c r="N373" s="233"/>
      <c r="O373" s="86"/>
      <c r="P373" s="86"/>
      <c r="Q373" s="86"/>
      <c r="R373" s="86"/>
      <c r="S373" s="86"/>
      <c r="T373" s="87"/>
      <c r="U373" s="40"/>
      <c r="V373" s="40"/>
      <c r="W373" s="40"/>
      <c r="X373" s="40"/>
      <c r="Y373" s="40"/>
      <c r="Z373" s="40"/>
      <c r="AA373" s="40"/>
      <c r="AB373" s="40"/>
      <c r="AC373" s="40"/>
      <c r="AD373" s="40"/>
      <c r="AE373" s="40"/>
      <c r="AT373" s="19" t="s">
        <v>227</v>
      </c>
      <c r="AU373" s="19" t="s">
        <v>86</v>
      </c>
    </row>
    <row r="374" s="2" customFormat="1">
      <c r="A374" s="40"/>
      <c r="B374" s="41"/>
      <c r="C374" s="42"/>
      <c r="D374" s="234" t="s">
        <v>229</v>
      </c>
      <c r="E374" s="42"/>
      <c r="F374" s="235" t="s">
        <v>1700</v>
      </c>
      <c r="G374" s="42"/>
      <c r="H374" s="42"/>
      <c r="I374" s="231"/>
      <c r="J374" s="42"/>
      <c r="K374" s="42"/>
      <c r="L374" s="46"/>
      <c r="M374" s="232"/>
      <c r="N374" s="233"/>
      <c r="O374" s="86"/>
      <c r="P374" s="86"/>
      <c r="Q374" s="86"/>
      <c r="R374" s="86"/>
      <c r="S374" s="86"/>
      <c r="T374" s="87"/>
      <c r="U374" s="40"/>
      <c r="V374" s="40"/>
      <c r="W374" s="40"/>
      <c r="X374" s="40"/>
      <c r="Y374" s="40"/>
      <c r="Z374" s="40"/>
      <c r="AA374" s="40"/>
      <c r="AB374" s="40"/>
      <c r="AC374" s="40"/>
      <c r="AD374" s="40"/>
      <c r="AE374" s="40"/>
      <c r="AT374" s="19" t="s">
        <v>229</v>
      </c>
      <c r="AU374" s="19" t="s">
        <v>86</v>
      </c>
    </row>
    <row r="375" s="14" customFormat="1">
      <c r="A375" s="14"/>
      <c r="B375" s="246"/>
      <c r="C375" s="247"/>
      <c r="D375" s="229" t="s">
        <v>231</v>
      </c>
      <c r="E375" s="248" t="s">
        <v>19</v>
      </c>
      <c r="F375" s="249" t="s">
        <v>1701</v>
      </c>
      <c r="G375" s="247"/>
      <c r="H375" s="250">
        <v>37</v>
      </c>
      <c r="I375" s="251"/>
      <c r="J375" s="247"/>
      <c r="K375" s="247"/>
      <c r="L375" s="252"/>
      <c r="M375" s="253"/>
      <c r="N375" s="254"/>
      <c r="O375" s="254"/>
      <c r="P375" s="254"/>
      <c r="Q375" s="254"/>
      <c r="R375" s="254"/>
      <c r="S375" s="254"/>
      <c r="T375" s="255"/>
      <c r="U375" s="14"/>
      <c r="V375" s="14"/>
      <c r="W375" s="14"/>
      <c r="X375" s="14"/>
      <c r="Y375" s="14"/>
      <c r="Z375" s="14"/>
      <c r="AA375" s="14"/>
      <c r="AB375" s="14"/>
      <c r="AC375" s="14"/>
      <c r="AD375" s="14"/>
      <c r="AE375" s="14"/>
      <c r="AT375" s="256" t="s">
        <v>231</v>
      </c>
      <c r="AU375" s="256" t="s">
        <v>86</v>
      </c>
      <c r="AV375" s="14" t="s">
        <v>86</v>
      </c>
      <c r="AW375" s="14" t="s">
        <v>37</v>
      </c>
      <c r="AX375" s="14" t="s">
        <v>84</v>
      </c>
      <c r="AY375" s="256" t="s">
        <v>219</v>
      </c>
    </row>
    <row r="376" s="2" customFormat="1" ht="16.5" customHeight="1">
      <c r="A376" s="40"/>
      <c r="B376" s="41"/>
      <c r="C376" s="216" t="s">
        <v>473</v>
      </c>
      <c r="D376" s="216" t="s">
        <v>221</v>
      </c>
      <c r="E376" s="217" t="s">
        <v>1702</v>
      </c>
      <c r="F376" s="218" t="s">
        <v>1703</v>
      </c>
      <c r="G376" s="219" t="s">
        <v>517</v>
      </c>
      <c r="H376" s="220">
        <v>40</v>
      </c>
      <c r="I376" s="221"/>
      <c r="J376" s="222">
        <f>ROUND(I376*H376,2)</f>
        <v>0</v>
      </c>
      <c r="K376" s="218" t="s">
        <v>224</v>
      </c>
      <c r="L376" s="46"/>
      <c r="M376" s="223" t="s">
        <v>19</v>
      </c>
      <c r="N376" s="224" t="s">
        <v>47</v>
      </c>
      <c r="O376" s="86"/>
      <c r="P376" s="225">
        <f>O376*H376</f>
        <v>0</v>
      </c>
      <c r="Q376" s="225">
        <v>0.00011</v>
      </c>
      <c r="R376" s="225">
        <f>Q376*H376</f>
        <v>0.0044000000000000003</v>
      </c>
      <c r="S376" s="225">
        <v>0</v>
      </c>
      <c r="T376" s="226">
        <f>S376*H376</f>
        <v>0</v>
      </c>
      <c r="U376" s="40"/>
      <c r="V376" s="40"/>
      <c r="W376" s="40"/>
      <c r="X376" s="40"/>
      <c r="Y376" s="40"/>
      <c r="Z376" s="40"/>
      <c r="AA376" s="40"/>
      <c r="AB376" s="40"/>
      <c r="AC376" s="40"/>
      <c r="AD376" s="40"/>
      <c r="AE376" s="40"/>
      <c r="AR376" s="227" t="s">
        <v>225</v>
      </c>
      <c r="AT376" s="227" t="s">
        <v>221</v>
      </c>
      <c r="AU376" s="227" t="s">
        <v>86</v>
      </c>
      <c r="AY376" s="19" t="s">
        <v>219</v>
      </c>
      <c r="BE376" s="228">
        <f>IF(N376="základní",J376,0)</f>
        <v>0</v>
      </c>
      <c r="BF376" s="228">
        <f>IF(N376="snížená",J376,0)</f>
        <v>0</v>
      </c>
      <c r="BG376" s="228">
        <f>IF(N376="zákl. přenesená",J376,0)</f>
        <v>0</v>
      </c>
      <c r="BH376" s="228">
        <f>IF(N376="sníž. přenesená",J376,0)</f>
        <v>0</v>
      </c>
      <c r="BI376" s="228">
        <f>IF(N376="nulová",J376,0)</f>
        <v>0</v>
      </c>
      <c r="BJ376" s="19" t="s">
        <v>84</v>
      </c>
      <c r="BK376" s="228">
        <f>ROUND(I376*H376,2)</f>
        <v>0</v>
      </c>
      <c r="BL376" s="19" t="s">
        <v>225</v>
      </c>
      <c r="BM376" s="227" t="s">
        <v>1704</v>
      </c>
    </row>
    <row r="377" s="2" customFormat="1">
      <c r="A377" s="40"/>
      <c r="B377" s="41"/>
      <c r="C377" s="42"/>
      <c r="D377" s="229" t="s">
        <v>227</v>
      </c>
      <c r="E377" s="42"/>
      <c r="F377" s="230" t="s">
        <v>1705</v>
      </c>
      <c r="G377" s="42"/>
      <c r="H377" s="42"/>
      <c r="I377" s="231"/>
      <c r="J377" s="42"/>
      <c r="K377" s="42"/>
      <c r="L377" s="46"/>
      <c r="M377" s="232"/>
      <c r="N377" s="233"/>
      <c r="O377" s="86"/>
      <c r="P377" s="86"/>
      <c r="Q377" s="86"/>
      <c r="R377" s="86"/>
      <c r="S377" s="86"/>
      <c r="T377" s="87"/>
      <c r="U377" s="40"/>
      <c r="V377" s="40"/>
      <c r="W377" s="40"/>
      <c r="X377" s="40"/>
      <c r="Y377" s="40"/>
      <c r="Z377" s="40"/>
      <c r="AA377" s="40"/>
      <c r="AB377" s="40"/>
      <c r="AC377" s="40"/>
      <c r="AD377" s="40"/>
      <c r="AE377" s="40"/>
      <c r="AT377" s="19" t="s">
        <v>227</v>
      </c>
      <c r="AU377" s="19" t="s">
        <v>86</v>
      </c>
    </row>
    <row r="378" s="2" customFormat="1">
      <c r="A378" s="40"/>
      <c r="B378" s="41"/>
      <c r="C378" s="42"/>
      <c r="D378" s="234" t="s">
        <v>229</v>
      </c>
      <c r="E378" s="42"/>
      <c r="F378" s="235" t="s">
        <v>1706</v>
      </c>
      <c r="G378" s="42"/>
      <c r="H378" s="42"/>
      <c r="I378" s="231"/>
      <c r="J378" s="42"/>
      <c r="K378" s="42"/>
      <c r="L378" s="46"/>
      <c r="M378" s="232"/>
      <c r="N378" s="233"/>
      <c r="O378" s="86"/>
      <c r="P378" s="86"/>
      <c r="Q378" s="86"/>
      <c r="R378" s="86"/>
      <c r="S378" s="86"/>
      <c r="T378" s="87"/>
      <c r="U378" s="40"/>
      <c r="V378" s="40"/>
      <c r="W378" s="40"/>
      <c r="X378" s="40"/>
      <c r="Y378" s="40"/>
      <c r="Z378" s="40"/>
      <c r="AA378" s="40"/>
      <c r="AB378" s="40"/>
      <c r="AC378" s="40"/>
      <c r="AD378" s="40"/>
      <c r="AE378" s="40"/>
      <c r="AT378" s="19" t="s">
        <v>229</v>
      </c>
      <c r="AU378" s="19" t="s">
        <v>86</v>
      </c>
    </row>
    <row r="379" s="14" customFormat="1">
      <c r="A379" s="14"/>
      <c r="B379" s="246"/>
      <c r="C379" s="247"/>
      <c r="D379" s="229" t="s">
        <v>231</v>
      </c>
      <c r="E379" s="248" t="s">
        <v>19</v>
      </c>
      <c r="F379" s="249" t="s">
        <v>1707</v>
      </c>
      <c r="G379" s="247"/>
      <c r="H379" s="250">
        <v>24</v>
      </c>
      <c r="I379" s="251"/>
      <c r="J379" s="247"/>
      <c r="K379" s="247"/>
      <c r="L379" s="252"/>
      <c r="M379" s="253"/>
      <c r="N379" s="254"/>
      <c r="O379" s="254"/>
      <c r="P379" s="254"/>
      <c r="Q379" s="254"/>
      <c r="R379" s="254"/>
      <c r="S379" s="254"/>
      <c r="T379" s="255"/>
      <c r="U379" s="14"/>
      <c r="V379" s="14"/>
      <c r="W379" s="14"/>
      <c r="X379" s="14"/>
      <c r="Y379" s="14"/>
      <c r="Z379" s="14"/>
      <c r="AA379" s="14"/>
      <c r="AB379" s="14"/>
      <c r="AC379" s="14"/>
      <c r="AD379" s="14"/>
      <c r="AE379" s="14"/>
      <c r="AT379" s="256" t="s">
        <v>231</v>
      </c>
      <c r="AU379" s="256" t="s">
        <v>86</v>
      </c>
      <c r="AV379" s="14" t="s">
        <v>86</v>
      </c>
      <c r="AW379" s="14" t="s">
        <v>37</v>
      </c>
      <c r="AX379" s="14" t="s">
        <v>76</v>
      </c>
      <c r="AY379" s="256" t="s">
        <v>219</v>
      </c>
    </row>
    <row r="380" s="14" customFormat="1">
      <c r="A380" s="14"/>
      <c r="B380" s="246"/>
      <c r="C380" s="247"/>
      <c r="D380" s="229" t="s">
        <v>231</v>
      </c>
      <c r="E380" s="248" t="s">
        <v>19</v>
      </c>
      <c r="F380" s="249" t="s">
        <v>1708</v>
      </c>
      <c r="G380" s="247"/>
      <c r="H380" s="250">
        <v>16</v>
      </c>
      <c r="I380" s="251"/>
      <c r="J380" s="247"/>
      <c r="K380" s="247"/>
      <c r="L380" s="252"/>
      <c r="M380" s="253"/>
      <c r="N380" s="254"/>
      <c r="O380" s="254"/>
      <c r="P380" s="254"/>
      <c r="Q380" s="254"/>
      <c r="R380" s="254"/>
      <c r="S380" s="254"/>
      <c r="T380" s="255"/>
      <c r="U380" s="14"/>
      <c r="V380" s="14"/>
      <c r="W380" s="14"/>
      <c r="X380" s="14"/>
      <c r="Y380" s="14"/>
      <c r="Z380" s="14"/>
      <c r="AA380" s="14"/>
      <c r="AB380" s="14"/>
      <c r="AC380" s="14"/>
      <c r="AD380" s="14"/>
      <c r="AE380" s="14"/>
      <c r="AT380" s="256" t="s">
        <v>231</v>
      </c>
      <c r="AU380" s="256" t="s">
        <v>86</v>
      </c>
      <c r="AV380" s="14" t="s">
        <v>86</v>
      </c>
      <c r="AW380" s="14" t="s">
        <v>37</v>
      </c>
      <c r="AX380" s="14" t="s">
        <v>76</v>
      </c>
      <c r="AY380" s="256" t="s">
        <v>219</v>
      </c>
    </row>
    <row r="381" s="15" customFormat="1">
      <c r="A381" s="15"/>
      <c r="B381" s="257"/>
      <c r="C381" s="258"/>
      <c r="D381" s="229" t="s">
        <v>231</v>
      </c>
      <c r="E381" s="259" t="s">
        <v>19</v>
      </c>
      <c r="F381" s="260" t="s">
        <v>236</v>
      </c>
      <c r="G381" s="258"/>
      <c r="H381" s="261">
        <v>40</v>
      </c>
      <c r="I381" s="262"/>
      <c r="J381" s="258"/>
      <c r="K381" s="258"/>
      <c r="L381" s="263"/>
      <c r="M381" s="264"/>
      <c r="N381" s="265"/>
      <c r="O381" s="265"/>
      <c r="P381" s="265"/>
      <c r="Q381" s="265"/>
      <c r="R381" s="265"/>
      <c r="S381" s="265"/>
      <c r="T381" s="266"/>
      <c r="U381" s="15"/>
      <c r="V381" s="15"/>
      <c r="W381" s="15"/>
      <c r="X381" s="15"/>
      <c r="Y381" s="15"/>
      <c r="Z381" s="15"/>
      <c r="AA381" s="15"/>
      <c r="AB381" s="15"/>
      <c r="AC381" s="15"/>
      <c r="AD381" s="15"/>
      <c r="AE381" s="15"/>
      <c r="AT381" s="267" t="s">
        <v>231</v>
      </c>
      <c r="AU381" s="267" t="s">
        <v>86</v>
      </c>
      <c r="AV381" s="15" t="s">
        <v>225</v>
      </c>
      <c r="AW381" s="15" t="s">
        <v>37</v>
      </c>
      <c r="AX381" s="15" t="s">
        <v>84</v>
      </c>
      <c r="AY381" s="267" t="s">
        <v>219</v>
      </c>
    </row>
    <row r="382" s="2" customFormat="1" ht="16.5" customHeight="1">
      <c r="A382" s="40"/>
      <c r="B382" s="41"/>
      <c r="C382" s="216" t="s">
        <v>481</v>
      </c>
      <c r="D382" s="216" t="s">
        <v>221</v>
      </c>
      <c r="E382" s="217" t="s">
        <v>1359</v>
      </c>
      <c r="F382" s="218" t="s">
        <v>1360</v>
      </c>
      <c r="G382" s="219" t="s">
        <v>517</v>
      </c>
      <c r="H382" s="220">
        <v>161</v>
      </c>
      <c r="I382" s="221"/>
      <c r="J382" s="222">
        <f>ROUND(I382*H382,2)</f>
        <v>0</v>
      </c>
      <c r="K382" s="218" t="s">
        <v>224</v>
      </c>
      <c r="L382" s="46"/>
      <c r="M382" s="223" t="s">
        <v>19</v>
      </c>
      <c r="N382" s="224" t="s">
        <v>47</v>
      </c>
      <c r="O382" s="86"/>
      <c r="P382" s="225">
        <f>O382*H382</f>
        <v>0</v>
      </c>
      <c r="Q382" s="225">
        <v>6.9999999999999994E-05</v>
      </c>
      <c r="R382" s="225">
        <f>Q382*H382</f>
        <v>0.011269999999999999</v>
      </c>
      <c r="S382" s="225">
        <v>0</v>
      </c>
      <c r="T382" s="226">
        <f>S382*H382</f>
        <v>0</v>
      </c>
      <c r="U382" s="40"/>
      <c r="V382" s="40"/>
      <c r="W382" s="40"/>
      <c r="X382" s="40"/>
      <c r="Y382" s="40"/>
      <c r="Z382" s="40"/>
      <c r="AA382" s="40"/>
      <c r="AB382" s="40"/>
      <c r="AC382" s="40"/>
      <c r="AD382" s="40"/>
      <c r="AE382" s="40"/>
      <c r="AR382" s="227" t="s">
        <v>225</v>
      </c>
      <c r="AT382" s="227" t="s">
        <v>221</v>
      </c>
      <c r="AU382" s="227" t="s">
        <v>86</v>
      </c>
      <c r="AY382" s="19" t="s">
        <v>219</v>
      </c>
      <c r="BE382" s="228">
        <f>IF(N382="základní",J382,0)</f>
        <v>0</v>
      </c>
      <c r="BF382" s="228">
        <f>IF(N382="snížená",J382,0)</f>
        <v>0</v>
      </c>
      <c r="BG382" s="228">
        <f>IF(N382="zákl. přenesená",J382,0)</f>
        <v>0</v>
      </c>
      <c r="BH382" s="228">
        <f>IF(N382="sníž. přenesená",J382,0)</f>
        <v>0</v>
      </c>
      <c r="BI382" s="228">
        <f>IF(N382="nulová",J382,0)</f>
        <v>0</v>
      </c>
      <c r="BJ382" s="19" t="s">
        <v>84</v>
      </c>
      <c r="BK382" s="228">
        <f>ROUND(I382*H382,2)</f>
        <v>0</v>
      </c>
      <c r="BL382" s="19" t="s">
        <v>225</v>
      </c>
      <c r="BM382" s="227" t="s">
        <v>1709</v>
      </c>
    </row>
    <row r="383" s="2" customFormat="1">
      <c r="A383" s="40"/>
      <c r="B383" s="41"/>
      <c r="C383" s="42"/>
      <c r="D383" s="229" t="s">
        <v>227</v>
      </c>
      <c r="E383" s="42"/>
      <c r="F383" s="230" t="s">
        <v>1362</v>
      </c>
      <c r="G383" s="42"/>
      <c r="H383" s="42"/>
      <c r="I383" s="231"/>
      <c r="J383" s="42"/>
      <c r="K383" s="42"/>
      <c r="L383" s="46"/>
      <c r="M383" s="232"/>
      <c r="N383" s="233"/>
      <c r="O383" s="86"/>
      <c r="P383" s="86"/>
      <c r="Q383" s="86"/>
      <c r="R383" s="86"/>
      <c r="S383" s="86"/>
      <c r="T383" s="87"/>
      <c r="U383" s="40"/>
      <c r="V383" s="40"/>
      <c r="W383" s="40"/>
      <c r="X383" s="40"/>
      <c r="Y383" s="40"/>
      <c r="Z383" s="40"/>
      <c r="AA383" s="40"/>
      <c r="AB383" s="40"/>
      <c r="AC383" s="40"/>
      <c r="AD383" s="40"/>
      <c r="AE383" s="40"/>
      <c r="AT383" s="19" t="s">
        <v>227</v>
      </c>
      <c r="AU383" s="19" t="s">
        <v>86</v>
      </c>
    </row>
    <row r="384" s="2" customFormat="1">
      <c r="A384" s="40"/>
      <c r="B384" s="41"/>
      <c r="C384" s="42"/>
      <c r="D384" s="234" t="s">
        <v>229</v>
      </c>
      <c r="E384" s="42"/>
      <c r="F384" s="235" t="s">
        <v>1363</v>
      </c>
      <c r="G384" s="42"/>
      <c r="H384" s="42"/>
      <c r="I384" s="231"/>
      <c r="J384" s="42"/>
      <c r="K384" s="42"/>
      <c r="L384" s="46"/>
      <c r="M384" s="232"/>
      <c r="N384" s="233"/>
      <c r="O384" s="86"/>
      <c r="P384" s="86"/>
      <c r="Q384" s="86"/>
      <c r="R384" s="86"/>
      <c r="S384" s="86"/>
      <c r="T384" s="87"/>
      <c r="U384" s="40"/>
      <c r="V384" s="40"/>
      <c r="W384" s="40"/>
      <c r="X384" s="40"/>
      <c r="Y384" s="40"/>
      <c r="Z384" s="40"/>
      <c r="AA384" s="40"/>
      <c r="AB384" s="40"/>
      <c r="AC384" s="40"/>
      <c r="AD384" s="40"/>
      <c r="AE384" s="40"/>
      <c r="AT384" s="19" t="s">
        <v>229</v>
      </c>
      <c r="AU384" s="19" t="s">
        <v>86</v>
      </c>
    </row>
    <row r="385" s="14" customFormat="1">
      <c r="A385" s="14"/>
      <c r="B385" s="246"/>
      <c r="C385" s="247"/>
      <c r="D385" s="229" t="s">
        <v>231</v>
      </c>
      <c r="E385" s="248" t="s">
        <v>19</v>
      </c>
      <c r="F385" s="249" t="s">
        <v>1684</v>
      </c>
      <c r="G385" s="247"/>
      <c r="H385" s="250">
        <v>15</v>
      </c>
      <c r="I385" s="251"/>
      <c r="J385" s="247"/>
      <c r="K385" s="247"/>
      <c r="L385" s="252"/>
      <c r="M385" s="253"/>
      <c r="N385" s="254"/>
      <c r="O385" s="254"/>
      <c r="P385" s="254"/>
      <c r="Q385" s="254"/>
      <c r="R385" s="254"/>
      <c r="S385" s="254"/>
      <c r="T385" s="255"/>
      <c r="U385" s="14"/>
      <c r="V385" s="14"/>
      <c r="W385" s="14"/>
      <c r="X385" s="14"/>
      <c r="Y385" s="14"/>
      <c r="Z385" s="14"/>
      <c r="AA385" s="14"/>
      <c r="AB385" s="14"/>
      <c r="AC385" s="14"/>
      <c r="AD385" s="14"/>
      <c r="AE385" s="14"/>
      <c r="AT385" s="256" t="s">
        <v>231</v>
      </c>
      <c r="AU385" s="256" t="s">
        <v>86</v>
      </c>
      <c r="AV385" s="14" t="s">
        <v>86</v>
      </c>
      <c r="AW385" s="14" t="s">
        <v>37</v>
      </c>
      <c r="AX385" s="14" t="s">
        <v>76</v>
      </c>
      <c r="AY385" s="256" t="s">
        <v>219</v>
      </c>
    </row>
    <row r="386" s="14" customFormat="1">
      <c r="A386" s="14"/>
      <c r="B386" s="246"/>
      <c r="C386" s="247"/>
      <c r="D386" s="229" t="s">
        <v>231</v>
      </c>
      <c r="E386" s="248" t="s">
        <v>19</v>
      </c>
      <c r="F386" s="249" t="s">
        <v>1685</v>
      </c>
      <c r="G386" s="247"/>
      <c r="H386" s="250">
        <v>104</v>
      </c>
      <c r="I386" s="251"/>
      <c r="J386" s="247"/>
      <c r="K386" s="247"/>
      <c r="L386" s="252"/>
      <c r="M386" s="253"/>
      <c r="N386" s="254"/>
      <c r="O386" s="254"/>
      <c r="P386" s="254"/>
      <c r="Q386" s="254"/>
      <c r="R386" s="254"/>
      <c r="S386" s="254"/>
      <c r="T386" s="255"/>
      <c r="U386" s="14"/>
      <c r="V386" s="14"/>
      <c r="W386" s="14"/>
      <c r="X386" s="14"/>
      <c r="Y386" s="14"/>
      <c r="Z386" s="14"/>
      <c r="AA386" s="14"/>
      <c r="AB386" s="14"/>
      <c r="AC386" s="14"/>
      <c r="AD386" s="14"/>
      <c r="AE386" s="14"/>
      <c r="AT386" s="256" t="s">
        <v>231</v>
      </c>
      <c r="AU386" s="256" t="s">
        <v>86</v>
      </c>
      <c r="AV386" s="14" t="s">
        <v>86</v>
      </c>
      <c r="AW386" s="14" t="s">
        <v>37</v>
      </c>
      <c r="AX386" s="14" t="s">
        <v>76</v>
      </c>
      <c r="AY386" s="256" t="s">
        <v>219</v>
      </c>
    </row>
    <row r="387" s="14" customFormat="1">
      <c r="A387" s="14"/>
      <c r="B387" s="246"/>
      <c r="C387" s="247"/>
      <c r="D387" s="229" t="s">
        <v>231</v>
      </c>
      <c r="E387" s="248" t="s">
        <v>19</v>
      </c>
      <c r="F387" s="249" t="s">
        <v>1686</v>
      </c>
      <c r="G387" s="247"/>
      <c r="H387" s="250">
        <v>42</v>
      </c>
      <c r="I387" s="251"/>
      <c r="J387" s="247"/>
      <c r="K387" s="247"/>
      <c r="L387" s="252"/>
      <c r="M387" s="253"/>
      <c r="N387" s="254"/>
      <c r="O387" s="254"/>
      <c r="P387" s="254"/>
      <c r="Q387" s="254"/>
      <c r="R387" s="254"/>
      <c r="S387" s="254"/>
      <c r="T387" s="255"/>
      <c r="U387" s="14"/>
      <c r="V387" s="14"/>
      <c r="W387" s="14"/>
      <c r="X387" s="14"/>
      <c r="Y387" s="14"/>
      <c r="Z387" s="14"/>
      <c r="AA387" s="14"/>
      <c r="AB387" s="14"/>
      <c r="AC387" s="14"/>
      <c r="AD387" s="14"/>
      <c r="AE387" s="14"/>
      <c r="AT387" s="256" t="s">
        <v>231</v>
      </c>
      <c r="AU387" s="256" t="s">
        <v>86</v>
      </c>
      <c r="AV387" s="14" t="s">
        <v>86</v>
      </c>
      <c r="AW387" s="14" t="s">
        <v>37</v>
      </c>
      <c r="AX387" s="14" t="s">
        <v>76</v>
      </c>
      <c r="AY387" s="256" t="s">
        <v>219</v>
      </c>
    </row>
    <row r="388" s="15" customFormat="1">
      <c r="A388" s="15"/>
      <c r="B388" s="257"/>
      <c r="C388" s="258"/>
      <c r="D388" s="229" t="s">
        <v>231</v>
      </c>
      <c r="E388" s="259" t="s">
        <v>19</v>
      </c>
      <c r="F388" s="260" t="s">
        <v>236</v>
      </c>
      <c r="G388" s="258"/>
      <c r="H388" s="261">
        <v>161</v>
      </c>
      <c r="I388" s="262"/>
      <c r="J388" s="258"/>
      <c r="K388" s="258"/>
      <c r="L388" s="263"/>
      <c r="M388" s="264"/>
      <c r="N388" s="265"/>
      <c r="O388" s="265"/>
      <c r="P388" s="265"/>
      <c r="Q388" s="265"/>
      <c r="R388" s="265"/>
      <c r="S388" s="265"/>
      <c r="T388" s="266"/>
      <c r="U388" s="15"/>
      <c r="V388" s="15"/>
      <c r="W388" s="15"/>
      <c r="X388" s="15"/>
      <c r="Y388" s="15"/>
      <c r="Z388" s="15"/>
      <c r="AA388" s="15"/>
      <c r="AB388" s="15"/>
      <c r="AC388" s="15"/>
      <c r="AD388" s="15"/>
      <c r="AE388" s="15"/>
      <c r="AT388" s="267" t="s">
        <v>231</v>
      </c>
      <c r="AU388" s="267" t="s">
        <v>86</v>
      </c>
      <c r="AV388" s="15" t="s">
        <v>225</v>
      </c>
      <c r="AW388" s="15" t="s">
        <v>37</v>
      </c>
      <c r="AX388" s="15" t="s">
        <v>84</v>
      </c>
      <c r="AY388" s="267" t="s">
        <v>219</v>
      </c>
    </row>
    <row r="389" s="2" customFormat="1" ht="16.5" customHeight="1">
      <c r="A389" s="40"/>
      <c r="B389" s="41"/>
      <c r="C389" s="216" t="s">
        <v>487</v>
      </c>
      <c r="D389" s="216" t="s">
        <v>221</v>
      </c>
      <c r="E389" s="217" t="s">
        <v>1710</v>
      </c>
      <c r="F389" s="218" t="s">
        <v>1711</v>
      </c>
      <c r="G389" s="219" t="s">
        <v>517</v>
      </c>
      <c r="H389" s="220">
        <v>38</v>
      </c>
      <c r="I389" s="221"/>
      <c r="J389" s="222">
        <f>ROUND(I389*H389,2)</f>
        <v>0</v>
      </c>
      <c r="K389" s="218" t="s">
        <v>224</v>
      </c>
      <c r="L389" s="46"/>
      <c r="M389" s="223" t="s">
        <v>19</v>
      </c>
      <c r="N389" s="224" t="s">
        <v>47</v>
      </c>
      <c r="O389" s="86"/>
      <c r="P389" s="225">
        <f>O389*H389</f>
        <v>0</v>
      </c>
      <c r="Q389" s="225">
        <v>0.00027999999999999998</v>
      </c>
      <c r="R389" s="225">
        <f>Q389*H389</f>
        <v>0.010639999999999998</v>
      </c>
      <c r="S389" s="225">
        <v>0</v>
      </c>
      <c r="T389" s="226">
        <f>S389*H389</f>
        <v>0</v>
      </c>
      <c r="U389" s="40"/>
      <c r="V389" s="40"/>
      <c r="W389" s="40"/>
      <c r="X389" s="40"/>
      <c r="Y389" s="40"/>
      <c r="Z389" s="40"/>
      <c r="AA389" s="40"/>
      <c r="AB389" s="40"/>
      <c r="AC389" s="40"/>
      <c r="AD389" s="40"/>
      <c r="AE389" s="40"/>
      <c r="AR389" s="227" t="s">
        <v>225</v>
      </c>
      <c r="AT389" s="227" t="s">
        <v>221</v>
      </c>
      <c r="AU389" s="227" t="s">
        <v>86</v>
      </c>
      <c r="AY389" s="19" t="s">
        <v>219</v>
      </c>
      <c r="BE389" s="228">
        <f>IF(N389="základní",J389,0)</f>
        <v>0</v>
      </c>
      <c r="BF389" s="228">
        <f>IF(N389="snížená",J389,0)</f>
        <v>0</v>
      </c>
      <c r="BG389" s="228">
        <f>IF(N389="zákl. přenesená",J389,0)</f>
        <v>0</v>
      </c>
      <c r="BH389" s="228">
        <f>IF(N389="sníž. přenesená",J389,0)</f>
        <v>0</v>
      </c>
      <c r="BI389" s="228">
        <f>IF(N389="nulová",J389,0)</f>
        <v>0</v>
      </c>
      <c r="BJ389" s="19" t="s">
        <v>84</v>
      </c>
      <c r="BK389" s="228">
        <f>ROUND(I389*H389,2)</f>
        <v>0</v>
      </c>
      <c r="BL389" s="19" t="s">
        <v>225</v>
      </c>
      <c r="BM389" s="227" t="s">
        <v>1712</v>
      </c>
    </row>
    <row r="390" s="2" customFormat="1">
      <c r="A390" s="40"/>
      <c r="B390" s="41"/>
      <c r="C390" s="42"/>
      <c r="D390" s="229" t="s">
        <v>227</v>
      </c>
      <c r="E390" s="42"/>
      <c r="F390" s="230" t="s">
        <v>1713</v>
      </c>
      <c r="G390" s="42"/>
      <c r="H390" s="42"/>
      <c r="I390" s="231"/>
      <c r="J390" s="42"/>
      <c r="K390" s="42"/>
      <c r="L390" s="46"/>
      <c r="M390" s="232"/>
      <c r="N390" s="233"/>
      <c r="O390" s="86"/>
      <c r="P390" s="86"/>
      <c r="Q390" s="86"/>
      <c r="R390" s="86"/>
      <c r="S390" s="86"/>
      <c r="T390" s="87"/>
      <c r="U390" s="40"/>
      <c r="V390" s="40"/>
      <c r="W390" s="40"/>
      <c r="X390" s="40"/>
      <c r="Y390" s="40"/>
      <c r="Z390" s="40"/>
      <c r="AA390" s="40"/>
      <c r="AB390" s="40"/>
      <c r="AC390" s="40"/>
      <c r="AD390" s="40"/>
      <c r="AE390" s="40"/>
      <c r="AT390" s="19" t="s">
        <v>227</v>
      </c>
      <c r="AU390" s="19" t="s">
        <v>86</v>
      </c>
    </row>
    <row r="391" s="2" customFormat="1">
      <c r="A391" s="40"/>
      <c r="B391" s="41"/>
      <c r="C391" s="42"/>
      <c r="D391" s="234" t="s">
        <v>229</v>
      </c>
      <c r="E391" s="42"/>
      <c r="F391" s="235" t="s">
        <v>1714</v>
      </c>
      <c r="G391" s="42"/>
      <c r="H391" s="42"/>
      <c r="I391" s="231"/>
      <c r="J391" s="42"/>
      <c r="K391" s="42"/>
      <c r="L391" s="46"/>
      <c r="M391" s="232"/>
      <c r="N391" s="233"/>
      <c r="O391" s="86"/>
      <c r="P391" s="86"/>
      <c r="Q391" s="86"/>
      <c r="R391" s="86"/>
      <c r="S391" s="86"/>
      <c r="T391" s="87"/>
      <c r="U391" s="40"/>
      <c r="V391" s="40"/>
      <c r="W391" s="40"/>
      <c r="X391" s="40"/>
      <c r="Y391" s="40"/>
      <c r="Z391" s="40"/>
      <c r="AA391" s="40"/>
      <c r="AB391" s="40"/>
      <c r="AC391" s="40"/>
      <c r="AD391" s="40"/>
      <c r="AE391" s="40"/>
      <c r="AT391" s="19" t="s">
        <v>229</v>
      </c>
      <c r="AU391" s="19" t="s">
        <v>86</v>
      </c>
    </row>
    <row r="392" s="14" customFormat="1">
      <c r="A392" s="14"/>
      <c r="B392" s="246"/>
      <c r="C392" s="247"/>
      <c r="D392" s="229" t="s">
        <v>231</v>
      </c>
      <c r="E392" s="248" t="s">
        <v>19</v>
      </c>
      <c r="F392" s="249" t="s">
        <v>1693</v>
      </c>
      <c r="G392" s="247"/>
      <c r="H392" s="250">
        <v>30</v>
      </c>
      <c r="I392" s="251"/>
      <c r="J392" s="247"/>
      <c r="K392" s="247"/>
      <c r="L392" s="252"/>
      <c r="M392" s="253"/>
      <c r="N392" s="254"/>
      <c r="O392" s="254"/>
      <c r="P392" s="254"/>
      <c r="Q392" s="254"/>
      <c r="R392" s="254"/>
      <c r="S392" s="254"/>
      <c r="T392" s="255"/>
      <c r="U392" s="14"/>
      <c r="V392" s="14"/>
      <c r="W392" s="14"/>
      <c r="X392" s="14"/>
      <c r="Y392" s="14"/>
      <c r="Z392" s="14"/>
      <c r="AA392" s="14"/>
      <c r="AB392" s="14"/>
      <c r="AC392" s="14"/>
      <c r="AD392" s="14"/>
      <c r="AE392" s="14"/>
      <c r="AT392" s="256" t="s">
        <v>231</v>
      </c>
      <c r="AU392" s="256" t="s">
        <v>86</v>
      </c>
      <c r="AV392" s="14" t="s">
        <v>86</v>
      </c>
      <c r="AW392" s="14" t="s">
        <v>37</v>
      </c>
      <c r="AX392" s="14" t="s">
        <v>76</v>
      </c>
      <c r="AY392" s="256" t="s">
        <v>219</v>
      </c>
    </row>
    <row r="393" s="14" customFormat="1">
      <c r="A393" s="14"/>
      <c r="B393" s="246"/>
      <c r="C393" s="247"/>
      <c r="D393" s="229" t="s">
        <v>231</v>
      </c>
      <c r="E393" s="248" t="s">
        <v>19</v>
      </c>
      <c r="F393" s="249" t="s">
        <v>1694</v>
      </c>
      <c r="G393" s="247"/>
      <c r="H393" s="250">
        <v>4</v>
      </c>
      <c r="I393" s="251"/>
      <c r="J393" s="247"/>
      <c r="K393" s="247"/>
      <c r="L393" s="252"/>
      <c r="M393" s="253"/>
      <c r="N393" s="254"/>
      <c r="O393" s="254"/>
      <c r="P393" s="254"/>
      <c r="Q393" s="254"/>
      <c r="R393" s="254"/>
      <c r="S393" s="254"/>
      <c r="T393" s="255"/>
      <c r="U393" s="14"/>
      <c r="V393" s="14"/>
      <c r="W393" s="14"/>
      <c r="X393" s="14"/>
      <c r="Y393" s="14"/>
      <c r="Z393" s="14"/>
      <c r="AA393" s="14"/>
      <c r="AB393" s="14"/>
      <c r="AC393" s="14"/>
      <c r="AD393" s="14"/>
      <c r="AE393" s="14"/>
      <c r="AT393" s="256" t="s">
        <v>231</v>
      </c>
      <c r="AU393" s="256" t="s">
        <v>86</v>
      </c>
      <c r="AV393" s="14" t="s">
        <v>86</v>
      </c>
      <c r="AW393" s="14" t="s">
        <v>37</v>
      </c>
      <c r="AX393" s="14" t="s">
        <v>76</v>
      </c>
      <c r="AY393" s="256" t="s">
        <v>219</v>
      </c>
    </row>
    <row r="394" s="14" customFormat="1">
      <c r="A394" s="14"/>
      <c r="B394" s="246"/>
      <c r="C394" s="247"/>
      <c r="D394" s="229" t="s">
        <v>231</v>
      </c>
      <c r="E394" s="248" t="s">
        <v>19</v>
      </c>
      <c r="F394" s="249" t="s">
        <v>1695</v>
      </c>
      <c r="G394" s="247"/>
      <c r="H394" s="250">
        <v>4</v>
      </c>
      <c r="I394" s="251"/>
      <c r="J394" s="247"/>
      <c r="K394" s="247"/>
      <c r="L394" s="252"/>
      <c r="M394" s="253"/>
      <c r="N394" s="254"/>
      <c r="O394" s="254"/>
      <c r="P394" s="254"/>
      <c r="Q394" s="254"/>
      <c r="R394" s="254"/>
      <c r="S394" s="254"/>
      <c r="T394" s="255"/>
      <c r="U394" s="14"/>
      <c r="V394" s="14"/>
      <c r="W394" s="14"/>
      <c r="X394" s="14"/>
      <c r="Y394" s="14"/>
      <c r="Z394" s="14"/>
      <c r="AA394" s="14"/>
      <c r="AB394" s="14"/>
      <c r="AC394" s="14"/>
      <c r="AD394" s="14"/>
      <c r="AE394" s="14"/>
      <c r="AT394" s="256" t="s">
        <v>231</v>
      </c>
      <c r="AU394" s="256" t="s">
        <v>86</v>
      </c>
      <c r="AV394" s="14" t="s">
        <v>86</v>
      </c>
      <c r="AW394" s="14" t="s">
        <v>37</v>
      </c>
      <c r="AX394" s="14" t="s">
        <v>76</v>
      </c>
      <c r="AY394" s="256" t="s">
        <v>219</v>
      </c>
    </row>
    <row r="395" s="15" customFormat="1">
      <c r="A395" s="15"/>
      <c r="B395" s="257"/>
      <c r="C395" s="258"/>
      <c r="D395" s="229" t="s">
        <v>231</v>
      </c>
      <c r="E395" s="259" t="s">
        <v>19</v>
      </c>
      <c r="F395" s="260" t="s">
        <v>236</v>
      </c>
      <c r="G395" s="258"/>
      <c r="H395" s="261">
        <v>38</v>
      </c>
      <c r="I395" s="262"/>
      <c r="J395" s="258"/>
      <c r="K395" s="258"/>
      <c r="L395" s="263"/>
      <c r="M395" s="264"/>
      <c r="N395" s="265"/>
      <c r="O395" s="265"/>
      <c r="P395" s="265"/>
      <c r="Q395" s="265"/>
      <c r="R395" s="265"/>
      <c r="S395" s="265"/>
      <c r="T395" s="266"/>
      <c r="U395" s="15"/>
      <c r="V395" s="15"/>
      <c r="W395" s="15"/>
      <c r="X395" s="15"/>
      <c r="Y395" s="15"/>
      <c r="Z395" s="15"/>
      <c r="AA395" s="15"/>
      <c r="AB395" s="15"/>
      <c r="AC395" s="15"/>
      <c r="AD395" s="15"/>
      <c r="AE395" s="15"/>
      <c r="AT395" s="267" t="s">
        <v>231</v>
      </c>
      <c r="AU395" s="267" t="s">
        <v>86</v>
      </c>
      <c r="AV395" s="15" t="s">
        <v>225</v>
      </c>
      <c r="AW395" s="15" t="s">
        <v>37</v>
      </c>
      <c r="AX395" s="15" t="s">
        <v>84</v>
      </c>
      <c r="AY395" s="267" t="s">
        <v>219</v>
      </c>
    </row>
    <row r="396" s="2" customFormat="1" ht="16.5" customHeight="1">
      <c r="A396" s="40"/>
      <c r="B396" s="41"/>
      <c r="C396" s="216" t="s">
        <v>493</v>
      </c>
      <c r="D396" s="216" t="s">
        <v>221</v>
      </c>
      <c r="E396" s="217" t="s">
        <v>1715</v>
      </c>
      <c r="F396" s="218" t="s">
        <v>1716</v>
      </c>
      <c r="G396" s="219" t="s">
        <v>517</v>
      </c>
      <c r="H396" s="220">
        <v>37</v>
      </c>
      <c r="I396" s="221"/>
      <c r="J396" s="222">
        <f>ROUND(I396*H396,2)</f>
        <v>0</v>
      </c>
      <c r="K396" s="218" t="s">
        <v>224</v>
      </c>
      <c r="L396" s="46"/>
      <c r="M396" s="223" t="s">
        <v>19</v>
      </c>
      <c r="N396" s="224" t="s">
        <v>47</v>
      </c>
      <c r="O396" s="86"/>
      <c r="P396" s="225">
        <f>O396*H396</f>
        <v>0</v>
      </c>
      <c r="Q396" s="225">
        <v>0.00059999999999999995</v>
      </c>
      <c r="R396" s="225">
        <f>Q396*H396</f>
        <v>0.022199999999999998</v>
      </c>
      <c r="S396" s="225">
        <v>0</v>
      </c>
      <c r="T396" s="226">
        <f>S396*H396</f>
        <v>0</v>
      </c>
      <c r="U396" s="40"/>
      <c r="V396" s="40"/>
      <c r="W396" s="40"/>
      <c r="X396" s="40"/>
      <c r="Y396" s="40"/>
      <c r="Z396" s="40"/>
      <c r="AA396" s="40"/>
      <c r="AB396" s="40"/>
      <c r="AC396" s="40"/>
      <c r="AD396" s="40"/>
      <c r="AE396" s="40"/>
      <c r="AR396" s="227" t="s">
        <v>225</v>
      </c>
      <c r="AT396" s="227" t="s">
        <v>221</v>
      </c>
      <c r="AU396" s="227" t="s">
        <v>86</v>
      </c>
      <c r="AY396" s="19" t="s">
        <v>219</v>
      </c>
      <c r="BE396" s="228">
        <f>IF(N396="základní",J396,0)</f>
        <v>0</v>
      </c>
      <c r="BF396" s="228">
        <f>IF(N396="snížená",J396,0)</f>
        <v>0</v>
      </c>
      <c r="BG396" s="228">
        <f>IF(N396="zákl. přenesená",J396,0)</f>
        <v>0</v>
      </c>
      <c r="BH396" s="228">
        <f>IF(N396="sníž. přenesená",J396,0)</f>
        <v>0</v>
      </c>
      <c r="BI396" s="228">
        <f>IF(N396="nulová",J396,0)</f>
        <v>0</v>
      </c>
      <c r="BJ396" s="19" t="s">
        <v>84</v>
      </c>
      <c r="BK396" s="228">
        <f>ROUND(I396*H396,2)</f>
        <v>0</v>
      </c>
      <c r="BL396" s="19" t="s">
        <v>225</v>
      </c>
      <c r="BM396" s="227" t="s">
        <v>1717</v>
      </c>
    </row>
    <row r="397" s="2" customFormat="1">
      <c r="A397" s="40"/>
      <c r="B397" s="41"/>
      <c r="C397" s="42"/>
      <c r="D397" s="229" t="s">
        <v>227</v>
      </c>
      <c r="E397" s="42"/>
      <c r="F397" s="230" t="s">
        <v>1718</v>
      </c>
      <c r="G397" s="42"/>
      <c r="H397" s="42"/>
      <c r="I397" s="231"/>
      <c r="J397" s="42"/>
      <c r="K397" s="42"/>
      <c r="L397" s="46"/>
      <c r="M397" s="232"/>
      <c r="N397" s="233"/>
      <c r="O397" s="86"/>
      <c r="P397" s="86"/>
      <c r="Q397" s="86"/>
      <c r="R397" s="86"/>
      <c r="S397" s="86"/>
      <c r="T397" s="87"/>
      <c r="U397" s="40"/>
      <c r="V397" s="40"/>
      <c r="W397" s="40"/>
      <c r="X397" s="40"/>
      <c r="Y397" s="40"/>
      <c r="Z397" s="40"/>
      <c r="AA397" s="40"/>
      <c r="AB397" s="40"/>
      <c r="AC397" s="40"/>
      <c r="AD397" s="40"/>
      <c r="AE397" s="40"/>
      <c r="AT397" s="19" t="s">
        <v>227</v>
      </c>
      <c r="AU397" s="19" t="s">
        <v>86</v>
      </c>
    </row>
    <row r="398" s="2" customFormat="1">
      <c r="A398" s="40"/>
      <c r="B398" s="41"/>
      <c r="C398" s="42"/>
      <c r="D398" s="234" t="s">
        <v>229</v>
      </c>
      <c r="E398" s="42"/>
      <c r="F398" s="235" t="s">
        <v>1719</v>
      </c>
      <c r="G398" s="42"/>
      <c r="H398" s="42"/>
      <c r="I398" s="231"/>
      <c r="J398" s="42"/>
      <c r="K398" s="42"/>
      <c r="L398" s="46"/>
      <c r="M398" s="232"/>
      <c r="N398" s="233"/>
      <c r="O398" s="86"/>
      <c r="P398" s="86"/>
      <c r="Q398" s="86"/>
      <c r="R398" s="86"/>
      <c r="S398" s="86"/>
      <c r="T398" s="87"/>
      <c r="U398" s="40"/>
      <c r="V398" s="40"/>
      <c r="W398" s="40"/>
      <c r="X398" s="40"/>
      <c r="Y398" s="40"/>
      <c r="Z398" s="40"/>
      <c r="AA398" s="40"/>
      <c r="AB398" s="40"/>
      <c r="AC398" s="40"/>
      <c r="AD398" s="40"/>
      <c r="AE398" s="40"/>
      <c r="AT398" s="19" t="s">
        <v>229</v>
      </c>
      <c r="AU398" s="19" t="s">
        <v>86</v>
      </c>
    </row>
    <row r="399" s="2" customFormat="1" ht="16.5" customHeight="1">
      <c r="A399" s="40"/>
      <c r="B399" s="41"/>
      <c r="C399" s="216" t="s">
        <v>503</v>
      </c>
      <c r="D399" s="216" t="s">
        <v>221</v>
      </c>
      <c r="E399" s="217" t="s">
        <v>1720</v>
      </c>
      <c r="F399" s="218" t="s">
        <v>1721</v>
      </c>
      <c r="G399" s="219" t="s">
        <v>517</v>
      </c>
      <c r="H399" s="220">
        <v>40</v>
      </c>
      <c r="I399" s="221"/>
      <c r="J399" s="222">
        <f>ROUND(I399*H399,2)</f>
        <v>0</v>
      </c>
      <c r="K399" s="218" t="s">
        <v>224</v>
      </c>
      <c r="L399" s="46"/>
      <c r="M399" s="223" t="s">
        <v>19</v>
      </c>
      <c r="N399" s="224" t="s">
        <v>47</v>
      </c>
      <c r="O399" s="86"/>
      <c r="P399" s="225">
        <f>O399*H399</f>
        <v>0</v>
      </c>
      <c r="Q399" s="225">
        <v>0.00097999999999999997</v>
      </c>
      <c r="R399" s="225">
        <f>Q399*H399</f>
        <v>0.039199999999999999</v>
      </c>
      <c r="S399" s="225">
        <v>0</v>
      </c>
      <c r="T399" s="226">
        <f>S399*H399</f>
        <v>0</v>
      </c>
      <c r="U399" s="40"/>
      <c r="V399" s="40"/>
      <c r="W399" s="40"/>
      <c r="X399" s="40"/>
      <c r="Y399" s="40"/>
      <c r="Z399" s="40"/>
      <c r="AA399" s="40"/>
      <c r="AB399" s="40"/>
      <c r="AC399" s="40"/>
      <c r="AD399" s="40"/>
      <c r="AE399" s="40"/>
      <c r="AR399" s="227" t="s">
        <v>225</v>
      </c>
      <c r="AT399" s="227" t="s">
        <v>221</v>
      </c>
      <c r="AU399" s="227" t="s">
        <v>86</v>
      </c>
      <c r="AY399" s="19" t="s">
        <v>219</v>
      </c>
      <c r="BE399" s="228">
        <f>IF(N399="základní",J399,0)</f>
        <v>0</v>
      </c>
      <c r="BF399" s="228">
        <f>IF(N399="snížená",J399,0)</f>
        <v>0</v>
      </c>
      <c r="BG399" s="228">
        <f>IF(N399="zákl. přenesená",J399,0)</f>
        <v>0</v>
      </c>
      <c r="BH399" s="228">
        <f>IF(N399="sníž. přenesená",J399,0)</f>
        <v>0</v>
      </c>
      <c r="BI399" s="228">
        <f>IF(N399="nulová",J399,0)</f>
        <v>0</v>
      </c>
      <c r="BJ399" s="19" t="s">
        <v>84</v>
      </c>
      <c r="BK399" s="228">
        <f>ROUND(I399*H399,2)</f>
        <v>0</v>
      </c>
      <c r="BL399" s="19" t="s">
        <v>225</v>
      </c>
      <c r="BM399" s="227" t="s">
        <v>1722</v>
      </c>
    </row>
    <row r="400" s="2" customFormat="1">
      <c r="A400" s="40"/>
      <c r="B400" s="41"/>
      <c r="C400" s="42"/>
      <c r="D400" s="229" t="s">
        <v>227</v>
      </c>
      <c r="E400" s="42"/>
      <c r="F400" s="230" t="s">
        <v>1723</v>
      </c>
      <c r="G400" s="42"/>
      <c r="H400" s="42"/>
      <c r="I400" s="231"/>
      <c r="J400" s="42"/>
      <c r="K400" s="42"/>
      <c r="L400" s="46"/>
      <c r="M400" s="232"/>
      <c r="N400" s="233"/>
      <c r="O400" s="86"/>
      <c r="P400" s="86"/>
      <c r="Q400" s="86"/>
      <c r="R400" s="86"/>
      <c r="S400" s="86"/>
      <c r="T400" s="87"/>
      <c r="U400" s="40"/>
      <c r="V400" s="40"/>
      <c r="W400" s="40"/>
      <c r="X400" s="40"/>
      <c r="Y400" s="40"/>
      <c r="Z400" s="40"/>
      <c r="AA400" s="40"/>
      <c r="AB400" s="40"/>
      <c r="AC400" s="40"/>
      <c r="AD400" s="40"/>
      <c r="AE400" s="40"/>
      <c r="AT400" s="19" t="s">
        <v>227</v>
      </c>
      <c r="AU400" s="19" t="s">
        <v>86</v>
      </c>
    </row>
    <row r="401" s="2" customFormat="1">
      <c r="A401" s="40"/>
      <c r="B401" s="41"/>
      <c r="C401" s="42"/>
      <c r="D401" s="234" t="s">
        <v>229</v>
      </c>
      <c r="E401" s="42"/>
      <c r="F401" s="235" t="s">
        <v>1724</v>
      </c>
      <c r="G401" s="42"/>
      <c r="H401" s="42"/>
      <c r="I401" s="231"/>
      <c r="J401" s="42"/>
      <c r="K401" s="42"/>
      <c r="L401" s="46"/>
      <c r="M401" s="232"/>
      <c r="N401" s="233"/>
      <c r="O401" s="86"/>
      <c r="P401" s="86"/>
      <c r="Q401" s="86"/>
      <c r="R401" s="86"/>
      <c r="S401" s="86"/>
      <c r="T401" s="87"/>
      <c r="U401" s="40"/>
      <c r="V401" s="40"/>
      <c r="W401" s="40"/>
      <c r="X401" s="40"/>
      <c r="Y401" s="40"/>
      <c r="Z401" s="40"/>
      <c r="AA401" s="40"/>
      <c r="AB401" s="40"/>
      <c r="AC401" s="40"/>
      <c r="AD401" s="40"/>
      <c r="AE401" s="40"/>
      <c r="AT401" s="19" t="s">
        <v>229</v>
      </c>
      <c r="AU401" s="19" t="s">
        <v>86</v>
      </c>
    </row>
    <row r="402" s="14" customFormat="1">
      <c r="A402" s="14"/>
      <c r="B402" s="246"/>
      <c r="C402" s="247"/>
      <c r="D402" s="229" t="s">
        <v>231</v>
      </c>
      <c r="E402" s="248" t="s">
        <v>19</v>
      </c>
      <c r="F402" s="249" t="s">
        <v>1707</v>
      </c>
      <c r="G402" s="247"/>
      <c r="H402" s="250">
        <v>24</v>
      </c>
      <c r="I402" s="251"/>
      <c r="J402" s="247"/>
      <c r="K402" s="247"/>
      <c r="L402" s="252"/>
      <c r="M402" s="253"/>
      <c r="N402" s="254"/>
      <c r="O402" s="254"/>
      <c r="P402" s="254"/>
      <c r="Q402" s="254"/>
      <c r="R402" s="254"/>
      <c r="S402" s="254"/>
      <c r="T402" s="255"/>
      <c r="U402" s="14"/>
      <c r="V402" s="14"/>
      <c r="W402" s="14"/>
      <c r="X402" s="14"/>
      <c r="Y402" s="14"/>
      <c r="Z402" s="14"/>
      <c r="AA402" s="14"/>
      <c r="AB402" s="14"/>
      <c r="AC402" s="14"/>
      <c r="AD402" s="14"/>
      <c r="AE402" s="14"/>
      <c r="AT402" s="256" t="s">
        <v>231</v>
      </c>
      <c r="AU402" s="256" t="s">
        <v>86</v>
      </c>
      <c r="AV402" s="14" t="s">
        <v>86</v>
      </c>
      <c r="AW402" s="14" t="s">
        <v>37</v>
      </c>
      <c r="AX402" s="14" t="s">
        <v>76</v>
      </c>
      <c r="AY402" s="256" t="s">
        <v>219</v>
      </c>
    </row>
    <row r="403" s="14" customFormat="1">
      <c r="A403" s="14"/>
      <c r="B403" s="246"/>
      <c r="C403" s="247"/>
      <c r="D403" s="229" t="s">
        <v>231</v>
      </c>
      <c r="E403" s="248" t="s">
        <v>19</v>
      </c>
      <c r="F403" s="249" t="s">
        <v>1708</v>
      </c>
      <c r="G403" s="247"/>
      <c r="H403" s="250">
        <v>16</v>
      </c>
      <c r="I403" s="251"/>
      <c r="J403" s="247"/>
      <c r="K403" s="247"/>
      <c r="L403" s="252"/>
      <c r="M403" s="253"/>
      <c r="N403" s="254"/>
      <c r="O403" s="254"/>
      <c r="P403" s="254"/>
      <c r="Q403" s="254"/>
      <c r="R403" s="254"/>
      <c r="S403" s="254"/>
      <c r="T403" s="255"/>
      <c r="U403" s="14"/>
      <c r="V403" s="14"/>
      <c r="W403" s="14"/>
      <c r="X403" s="14"/>
      <c r="Y403" s="14"/>
      <c r="Z403" s="14"/>
      <c r="AA403" s="14"/>
      <c r="AB403" s="14"/>
      <c r="AC403" s="14"/>
      <c r="AD403" s="14"/>
      <c r="AE403" s="14"/>
      <c r="AT403" s="256" t="s">
        <v>231</v>
      </c>
      <c r="AU403" s="256" t="s">
        <v>86</v>
      </c>
      <c r="AV403" s="14" t="s">
        <v>86</v>
      </c>
      <c r="AW403" s="14" t="s">
        <v>37</v>
      </c>
      <c r="AX403" s="14" t="s">
        <v>76</v>
      </c>
      <c r="AY403" s="256" t="s">
        <v>219</v>
      </c>
    </row>
    <row r="404" s="15" customFormat="1">
      <c r="A404" s="15"/>
      <c r="B404" s="257"/>
      <c r="C404" s="258"/>
      <c r="D404" s="229" t="s">
        <v>231</v>
      </c>
      <c r="E404" s="259" t="s">
        <v>19</v>
      </c>
      <c r="F404" s="260" t="s">
        <v>236</v>
      </c>
      <c r="G404" s="258"/>
      <c r="H404" s="261">
        <v>40</v>
      </c>
      <c r="I404" s="262"/>
      <c r="J404" s="258"/>
      <c r="K404" s="258"/>
      <c r="L404" s="263"/>
      <c r="M404" s="264"/>
      <c r="N404" s="265"/>
      <c r="O404" s="265"/>
      <c r="P404" s="265"/>
      <c r="Q404" s="265"/>
      <c r="R404" s="265"/>
      <c r="S404" s="265"/>
      <c r="T404" s="266"/>
      <c r="U404" s="15"/>
      <c r="V404" s="15"/>
      <c r="W404" s="15"/>
      <c r="X404" s="15"/>
      <c r="Y404" s="15"/>
      <c r="Z404" s="15"/>
      <c r="AA404" s="15"/>
      <c r="AB404" s="15"/>
      <c r="AC404" s="15"/>
      <c r="AD404" s="15"/>
      <c r="AE404" s="15"/>
      <c r="AT404" s="267" t="s">
        <v>231</v>
      </c>
      <c r="AU404" s="267" t="s">
        <v>86</v>
      </c>
      <c r="AV404" s="15" t="s">
        <v>225</v>
      </c>
      <c r="AW404" s="15" t="s">
        <v>37</v>
      </c>
      <c r="AX404" s="15" t="s">
        <v>84</v>
      </c>
      <c r="AY404" s="267" t="s">
        <v>219</v>
      </c>
    </row>
    <row r="405" s="2" customFormat="1" ht="21.75" customHeight="1">
      <c r="A405" s="40"/>
      <c r="B405" s="41"/>
      <c r="C405" s="216" t="s">
        <v>759</v>
      </c>
      <c r="D405" s="216" t="s">
        <v>221</v>
      </c>
      <c r="E405" s="217" t="s">
        <v>1364</v>
      </c>
      <c r="F405" s="218" t="s">
        <v>1365</v>
      </c>
      <c r="G405" s="219" t="s">
        <v>158</v>
      </c>
      <c r="H405" s="220">
        <v>24</v>
      </c>
      <c r="I405" s="221"/>
      <c r="J405" s="222">
        <f>ROUND(I405*H405,2)</f>
        <v>0</v>
      </c>
      <c r="K405" s="218" t="s">
        <v>1366</v>
      </c>
      <c r="L405" s="46"/>
      <c r="M405" s="223" t="s">
        <v>19</v>
      </c>
      <c r="N405" s="224" t="s">
        <v>47</v>
      </c>
      <c r="O405" s="86"/>
      <c r="P405" s="225">
        <f>O405*H405</f>
        <v>0</v>
      </c>
      <c r="Q405" s="225">
        <v>0.00051999999999999995</v>
      </c>
      <c r="R405" s="225">
        <f>Q405*H405</f>
        <v>0.012479999999999998</v>
      </c>
      <c r="S405" s="225">
        <v>0</v>
      </c>
      <c r="T405" s="226">
        <f>S405*H405</f>
        <v>0</v>
      </c>
      <c r="U405" s="40"/>
      <c r="V405" s="40"/>
      <c r="W405" s="40"/>
      <c r="X405" s="40"/>
      <c r="Y405" s="40"/>
      <c r="Z405" s="40"/>
      <c r="AA405" s="40"/>
      <c r="AB405" s="40"/>
      <c r="AC405" s="40"/>
      <c r="AD405" s="40"/>
      <c r="AE405" s="40"/>
      <c r="AR405" s="227" t="s">
        <v>225</v>
      </c>
      <c r="AT405" s="227" t="s">
        <v>221</v>
      </c>
      <c r="AU405" s="227" t="s">
        <v>86</v>
      </c>
      <c r="AY405" s="19" t="s">
        <v>219</v>
      </c>
      <c r="BE405" s="228">
        <f>IF(N405="základní",J405,0)</f>
        <v>0</v>
      </c>
      <c r="BF405" s="228">
        <f>IF(N405="snížená",J405,0)</f>
        <v>0</v>
      </c>
      <c r="BG405" s="228">
        <f>IF(N405="zákl. přenesená",J405,0)</f>
        <v>0</v>
      </c>
      <c r="BH405" s="228">
        <f>IF(N405="sníž. přenesená",J405,0)</f>
        <v>0</v>
      </c>
      <c r="BI405" s="228">
        <f>IF(N405="nulová",J405,0)</f>
        <v>0</v>
      </c>
      <c r="BJ405" s="19" t="s">
        <v>84</v>
      </c>
      <c r="BK405" s="228">
        <f>ROUND(I405*H405,2)</f>
        <v>0</v>
      </c>
      <c r="BL405" s="19" t="s">
        <v>225</v>
      </c>
      <c r="BM405" s="227" t="s">
        <v>1725</v>
      </c>
    </row>
    <row r="406" s="2" customFormat="1">
      <c r="A406" s="40"/>
      <c r="B406" s="41"/>
      <c r="C406" s="42"/>
      <c r="D406" s="229" t="s">
        <v>227</v>
      </c>
      <c r="E406" s="42"/>
      <c r="F406" s="230" t="s">
        <v>1368</v>
      </c>
      <c r="G406" s="42"/>
      <c r="H406" s="42"/>
      <c r="I406" s="231"/>
      <c r="J406" s="42"/>
      <c r="K406" s="42"/>
      <c r="L406" s="46"/>
      <c r="M406" s="232"/>
      <c r="N406" s="233"/>
      <c r="O406" s="86"/>
      <c r="P406" s="86"/>
      <c r="Q406" s="86"/>
      <c r="R406" s="86"/>
      <c r="S406" s="86"/>
      <c r="T406" s="87"/>
      <c r="U406" s="40"/>
      <c r="V406" s="40"/>
      <c r="W406" s="40"/>
      <c r="X406" s="40"/>
      <c r="Y406" s="40"/>
      <c r="Z406" s="40"/>
      <c r="AA406" s="40"/>
      <c r="AB406" s="40"/>
      <c r="AC406" s="40"/>
      <c r="AD406" s="40"/>
      <c r="AE406" s="40"/>
      <c r="AT406" s="19" t="s">
        <v>227</v>
      </c>
      <c r="AU406" s="19" t="s">
        <v>86</v>
      </c>
    </row>
    <row r="407" s="2" customFormat="1">
      <c r="A407" s="40"/>
      <c r="B407" s="41"/>
      <c r="C407" s="42"/>
      <c r="D407" s="234" t="s">
        <v>229</v>
      </c>
      <c r="E407" s="42"/>
      <c r="F407" s="235" t="s">
        <v>1369</v>
      </c>
      <c r="G407" s="42"/>
      <c r="H407" s="42"/>
      <c r="I407" s="231"/>
      <c r="J407" s="42"/>
      <c r="K407" s="42"/>
      <c r="L407" s="46"/>
      <c r="M407" s="232"/>
      <c r="N407" s="233"/>
      <c r="O407" s="86"/>
      <c r="P407" s="86"/>
      <c r="Q407" s="86"/>
      <c r="R407" s="86"/>
      <c r="S407" s="86"/>
      <c r="T407" s="87"/>
      <c r="U407" s="40"/>
      <c r="V407" s="40"/>
      <c r="W407" s="40"/>
      <c r="X407" s="40"/>
      <c r="Y407" s="40"/>
      <c r="Z407" s="40"/>
      <c r="AA407" s="40"/>
      <c r="AB407" s="40"/>
      <c r="AC407" s="40"/>
      <c r="AD407" s="40"/>
      <c r="AE407" s="40"/>
      <c r="AT407" s="19" t="s">
        <v>229</v>
      </c>
      <c r="AU407" s="19" t="s">
        <v>86</v>
      </c>
    </row>
    <row r="408" s="13" customFormat="1">
      <c r="A408" s="13"/>
      <c r="B408" s="236"/>
      <c r="C408" s="237"/>
      <c r="D408" s="229" t="s">
        <v>231</v>
      </c>
      <c r="E408" s="238" t="s">
        <v>19</v>
      </c>
      <c r="F408" s="239" t="s">
        <v>1103</v>
      </c>
      <c r="G408" s="237"/>
      <c r="H408" s="238" t="s">
        <v>19</v>
      </c>
      <c r="I408" s="240"/>
      <c r="J408" s="237"/>
      <c r="K408" s="237"/>
      <c r="L408" s="241"/>
      <c r="M408" s="242"/>
      <c r="N408" s="243"/>
      <c r="O408" s="243"/>
      <c r="P408" s="243"/>
      <c r="Q408" s="243"/>
      <c r="R408" s="243"/>
      <c r="S408" s="243"/>
      <c r="T408" s="244"/>
      <c r="U408" s="13"/>
      <c r="V408" s="13"/>
      <c r="W408" s="13"/>
      <c r="X408" s="13"/>
      <c r="Y408" s="13"/>
      <c r="Z408" s="13"/>
      <c r="AA408" s="13"/>
      <c r="AB408" s="13"/>
      <c r="AC408" s="13"/>
      <c r="AD408" s="13"/>
      <c r="AE408" s="13"/>
      <c r="AT408" s="245" t="s">
        <v>231</v>
      </c>
      <c r="AU408" s="245" t="s">
        <v>86</v>
      </c>
      <c r="AV408" s="13" t="s">
        <v>84</v>
      </c>
      <c r="AW408" s="13" t="s">
        <v>37</v>
      </c>
      <c r="AX408" s="13" t="s">
        <v>76</v>
      </c>
      <c r="AY408" s="245" t="s">
        <v>219</v>
      </c>
    </row>
    <row r="409" s="14" customFormat="1">
      <c r="A409" s="14"/>
      <c r="B409" s="246"/>
      <c r="C409" s="247"/>
      <c r="D409" s="229" t="s">
        <v>231</v>
      </c>
      <c r="E409" s="248" t="s">
        <v>19</v>
      </c>
      <c r="F409" s="249" t="s">
        <v>1726</v>
      </c>
      <c r="G409" s="247"/>
      <c r="H409" s="250">
        <v>24</v>
      </c>
      <c r="I409" s="251"/>
      <c r="J409" s="247"/>
      <c r="K409" s="247"/>
      <c r="L409" s="252"/>
      <c r="M409" s="253"/>
      <c r="N409" s="254"/>
      <c r="O409" s="254"/>
      <c r="P409" s="254"/>
      <c r="Q409" s="254"/>
      <c r="R409" s="254"/>
      <c r="S409" s="254"/>
      <c r="T409" s="255"/>
      <c r="U409" s="14"/>
      <c r="V409" s="14"/>
      <c r="W409" s="14"/>
      <c r="X409" s="14"/>
      <c r="Y409" s="14"/>
      <c r="Z409" s="14"/>
      <c r="AA409" s="14"/>
      <c r="AB409" s="14"/>
      <c r="AC409" s="14"/>
      <c r="AD409" s="14"/>
      <c r="AE409" s="14"/>
      <c r="AT409" s="256" t="s">
        <v>231</v>
      </c>
      <c r="AU409" s="256" t="s">
        <v>86</v>
      </c>
      <c r="AV409" s="14" t="s">
        <v>86</v>
      </c>
      <c r="AW409" s="14" t="s">
        <v>37</v>
      </c>
      <c r="AX409" s="14" t="s">
        <v>84</v>
      </c>
      <c r="AY409" s="256" t="s">
        <v>219</v>
      </c>
    </row>
    <row r="410" s="2" customFormat="1" ht="16.5" customHeight="1">
      <c r="A410" s="40"/>
      <c r="B410" s="41"/>
      <c r="C410" s="283" t="s">
        <v>766</v>
      </c>
      <c r="D410" s="283" t="s">
        <v>623</v>
      </c>
      <c r="E410" s="284" t="s">
        <v>1372</v>
      </c>
      <c r="F410" s="285" t="s">
        <v>1373</v>
      </c>
      <c r="G410" s="286" t="s">
        <v>182</v>
      </c>
      <c r="H410" s="287">
        <v>0.036999999999999998</v>
      </c>
      <c r="I410" s="288"/>
      <c r="J410" s="289">
        <f>ROUND(I410*H410,2)</f>
        <v>0</v>
      </c>
      <c r="K410" s="285" t="s">
        <v>1366</v>
      </c>
      <c r="L410" s="290"/>
      <c r="M410" s="291" t="s">
        <v>19</v>
      </c>
      <c r="N410" s="292" t="s">
        <v>47</v>
      </c>
      <c r="O410" s="86"/>
      <c r="P410" s="225">
        <f>O410*H410</f>
        <v>0</v>
      </c>
      <c r="Q410" s="225">
        <v>1</v>
      </c>
      <c r="R410" s="225">
        <f>Q410*H410</f>
        <v>0.036999999999999998</v>
      </c>
      <c r="S410" s="225">
        <v>0</v>
      </c>
      <c r="T410" s="226">
        <f>S410*H410</f>
        <v>0</v>
      </c>
      <c r="U410" s="40"/>
      <c r="V410" s="40"/>
      <c r="W410" s="40"/>
      <c r="X410" s="40"/>
      <c r="Y410" s="40"/>
      <c r="Z410" s="40"/>
      <c r="AA410" s="40"/>
      <c r="AB410" s="40"/>
      <c r="AC410" s="40"/>
      <c r="AD410" s="40"/>
      <c r="AE410" s="40"/>
      <c r="AR410" s="227" t="s">
        <v>300</v>
      </c>
      <c r="AT410" s="227" t="s">
        <v>623</v>
      </c>
      <c r="AU410" s="227" t="s">
        <v>86</v>
      </c>
      <c r="AY410" s="19" t="s">
        <v>219</v>
      </c>
      <c r="BE410" s="228">
        <f>IF(N410="základní",J410,0)</f>
        <v>0</v>
      </c>
      <c r="BF410" s="228">
        <f>IF(N410="snížená",J410,0)</f>
        <v>0</v>
      </c>
      <c r="BG410" s="228">
        <f>IF(N410="zákl. přenesená",J410,0)</f>
        <v>0</v>
      </c>
      <c r="BH410" s="228">
        <f>IF(N410="sníž. přenesená",J410,0)</f>
        <v>0</v>
      </c>
      <c r="BI410" s="228">
        <f>IF(N410="nulová",J410,0)</f>
        <v>0</v>
      </c>
      <c r="BJ410" s="19" t="s">
        <v>84</v>
      </c>
      <c r="BK410" s="228">
        <f>ROUND(I410*H410,2)</f>
        <v>0</v>
      </c>
      <c r="BL410" s="19" t="s">
        <v>225</v>
      </c>
      <c r="BM410" s="227" t="s">
        <v>1727</v>
      </c>
    </row>
    <row r="411" s="2" customFormat="1">
      <c r="A411" s="40"/>
      <c r="B411" s="41"/>
      <c r="C411" s="42"/>
      <c r="D411" s="229" t="s">
        <v>227</v>
      </c>
      <c r="E411" s="42"/>
      <c r="F411" s="230" t="s">
        <v>1375</v>
      </c>
      <c r="G411" s="42"/>
      <c r="H411" s="42"/>
      <c r="I411" s="231"/>
      <c r="J411" s="42"/>
      <c r="K411" s="42"/>
      <c r="L411" s="46"/>
      <c r="M411" s="232"/>
      <c r="N411" s="233"/>
      <c r="O411" s="86"/>
      <c r="P411" s="86"/>
      <c r="Q411" s="86"/>
      <c r="R411" s="86"/>
      <c r="S411" s="86"/>
      <c r="T411" s="87"/>
      <c r="U411" s="40"/>
      <c r="V411" s="40"/>
      <c r="W411" s="40"/>
      <c r="X411" s="40"/>
      <c r="Y411" s="40"/>
      <c r="Z411" s="40"/>
      <c r="AA411" s="40"/>
      <c r="AB411" s="40"/>
      <c r="AC411" s="40"/>
      <c r="AD411" s="40"/>
      <c r="AE411" s="40"/>
      <c r="AT411" s="19" t="s">
        <v>227</v>
      </c>
      <c r="AU411" s="19" t="s">
        <v>86</v>
      </c>
    </row>
    <row r="412" s="14" customFormat="1">
      <c r="A412" s="14"/>
      <c r="B412" s="246"/>
      <c r="C412" s="247"/>
      <c r="D412" s="229" t="s">
        <v>231</v>
      </c>
      <c r="E412" s="248" t="s">
        <v>19</v>
      </c>
      <c r="F412" s="249" t="s">
        <v>1728</v>
      </c>
      <c r="G412" s="247"/>
      <c r="H412" s="250">
        <v>0.036999999999999998</v>
      </c>
      <c r="I412" s="251"/>
      <c r="J412" s="247"/>
      <c r="K412" s="247"/>
      <c r="L412" s="252"/>
      <c r="M412" s="253"/>
      <c r="N412" s="254"/>
      <c r="O412" s="254"/>
      <c r="P412" s="254"/>
      <c r="Q412" s="254"/>
      <c r="R412" s="254"/>
      <c r="S412" s="254"/>
      <c r="T412" s="255"/>
      <c r="U412" s="14"/>
      <c r="V412" s="14"/>
      <c r="W412" s="14"/>
      <c r="X412" s="14"/>
      <c r="Y412" s="14"/>
      <c r="Z412" s="14"/>
      <c r="AA412" s="14"/>
      <c r="AB412" s="14"/>
      <c r="AC412" s="14"/>
      <c r="AD412" s="14"/>
      <c r="AE412" s="14"/>
      <c r="AT412" s="256" t="s">
        <v>231</v>
      </c>
      <c r="AU412" s="256" t="s">
        <v>86</v>
      </c>
      <c r="AV412" s="14" t="s">
        <v>86</v>
      </c>
      <c r="AW412" s="14" t="s">
        <v>37</v>
      </c>
      <c r="AX412" s="14" t="s">
        <v>84</v>
      </c>
      <c r="AY412" s="256" t="s">
        <v>219</v>
      </c>
    </row>
    <row r="413" s="2" customFormat="1" ht="21.75" customHeight="1">
      <c r="A413" s="40"/>
      <c r="B413" s="41"/>
      <c r="C413" s="216" t="s">
        <v>774</v>
      </c>
      <c r="D413" s="216" t="s">
        <v>221</v>
      </c>
      <c r="E413" s="217" t="s">
        <v>1729</v>
      </c>
      <c r="F413" s="218" t="s">
        <v>1730</v>
      </c>
      <c r="G413" s="219" t="s">
        <v>517</v>
      </c>
      <c r="H413" s="220">
        <v>116</v>
      </c>
      <c r="I413" s="221"/>
      <c r="J413" s="222">
        <f>ROUND(I413*H413,2)</f>
        <v>0</v>
      </c>
      <c r="K413" s="218" t="s">
        <v>224</v>
      </c>
      <c r="L413" s="46"/>
      <c r="M413" s="223" t="s">
        <v>19</v>
      </c>
      <c r="N413" s="224" t="s">
        <v>47</v>
      </c>
      <c r="O413" s="86"/>
      <c r="P413" s="225">
        <f>O413*H413</f>
        <v>0</v>
      </c>
      <c r="Q413" s="225">
        <v>0.00034000000000000002</v>
      </c>
      <c r="R413" s="225">
        <f>Q413*H413</f>
        <v>0.039440000000000003</v>
      </c>
      <c r="S413" s="225">
        <v>0</v>
      </c>
      <c r="T413" s="226">
        <f>S413*H413</f>
        <v>0</v>
      </c>
      <c r="U413" s="40"/>
      <c r="V413" s="40"/>
      <c r="W413" s="40"/>
      <c r="X413" s="40"/>
      <c r="Y413" s="40"/>
      <c r="Z413" s="40"/>
      <c r="AA413" s="40"/>
      <c r="AB413" s="40"/>
      <c r="AC413" s="40"/>
      <c r="AD413" s="40"/>
      <c r="AE413" s="40"/>
      <c r="AR413" s="227" t="s">
        <v>225</v>
      </c>
      <c r="AT413" s="227" t="s">
        <v>221</v>
      </c>
      <c r="AU413" s="227" t="s">
        <v>86</v>
      </c>
      <c r="AY413" s="19" t="s">
        <v>219</v>
      </c>
      <c r="BE413" s="228">
        <f>IF(N413="základní",J413,0)</f>
        <v>0</v>
      </c>
      <c r="BF413" s="228">
        <f>IF(N413="snížená",J413,0)</f>
        <v>0</v>
      </c>
      <c r="BG413" s="228">
        <f>IF(N413="zákl. přenesená",J413,0)</f>
        <v>0</v>
      </c>
      <c r="BH413" s="228">
        <f>IF(N413="sníž. přenesená",J413,0)</f>
        <v>0</v>
      </c>
      <c r="BI413" s="228">
        <f>IF(N413="nulová",J413,0)</f>
        <v>0</v>
      </c>
      <c r="BJ413" s="19" t="s">
        <v>84</v>
      </c>
      <c r="BK413" s="228">
        <f>ROUND(I413*H413,2)</f>
        <v>0</v>
      </c>
      <c r="BL413" s="19" t="s">
        <v>225</v>
      </c>
      <c r="BM413" s="227" t="s">
        <v>1731</v>
      </c>
    </row>
    <row r="414" s="2" customFormat="1">
      <c r="A414" s="40"/>
      <c r="B414" s="41"/>
      <c r="C414" s="42"/>
      <c r="D414" s="229" t="s">
        <v>227</v>
      </c>
      <c r="E414" s="42"/>
      <c r="F414" s="230" t="s">
        <v>1732</v>
      </c>
      <c r="G414" s="42"/>
      <c r="H414" s="42"/>
      <c r="I414" s="231"/>
      <c r="J414" s="42"/>
      <c r="K414" s="42"/>
      <c r="L414" s="46"/>
      <c r="M414" s="232"/>
      <c r="N414" s="233"/>
      <c r="O414" s="86"/>
      <c r="P414" s="86"/>
      <c r="Q414" s="86"/>
      <c r="R414" s="86"/>
      <c r="S414" s="86"/>
      <c r="T414" s="87"/>
      <c r="U414" s="40"/>
      <c r="V414" s="40"/>
      <c r="W414" s="40"/>
      <c r="X414" s="40"/>
      <c r="Y414" s="40"/>
      <c r="Z414" s="40"/>
      <c r="AA414" s="40"/>
      <c r="AB414" s="40"/>
      <c r="AC414" s="40"/>
      <c r="AD414" s="40"/>
      <c r="AE414" s="40"/>
      <c r="AT414" s="19" t="s">
        <v>227</v>
      </c>
      <c r="AU414" s="19" t="s">
        <v>86</v>
      </c>
    </row>
    <row r="415" s="2" customFormat="1">
      <c r="A415" s="40"/>
      <c r="B415" s="41"/>
      <c r="C415" s="42"/>
      <c r="D415" s="234" t="s">
        <v>229</v>
      </c>
      <c r="E415" s="42"/>
      <c r="F415" s="235" t="s">
        <v>1733</v>
      </c>
      <c r="G415" s="42"/>
      <c r="H415" s="42"/>
      <c r="I415" s="231"/>
      <c r="J415" s="42"/>
      <c r="K415" s="42"/>
      <c r="L415" s="46"/>
      <c r="M415" s="232"/>
      <c r="N415" s="233"/>
      <c r="O415" s="86"/>
      <c r="P415" s="86"/>
      <c r="Q415" s="86"/>
      <c r="R415" s="86"/>
      <c r="S415" s="86"/>
      <c r="T415" s="87"/>
      <c r="U415" s="40"/>
      <c r="V415" s="40"/>
      <c r="W415" s="40"/>
      <c r="X415" s="40"/>
      <c r="Y415" s="40"/>
      <c r="Z415" s="40"/>
      <c r="AA415" s="40"/>
      <c r="AB415" s="40"/>
      <c r="AC415" s="40"/>
      <c r="AD415" s="40"/>
      <c r="AE415" s="40"/>
      <c r="AT415" s="19" t="s">
        <v>229</v>
      </c>
      <c r="AU415" s="19" t="s">
        <v>86</v>
      </c>
    </row>
    <row r="416" s="13" customFormat="1">
      <c r="A416" s="13"/>
      <c r="B416" s="236"/>
      <c r="C416" s="237"/>
      <c r="D416" s="229" t="s">
        <v>231</v>
      </c>
      <c r="E416" s="238" t="s">
        <v>19</v>
      </c>
      <c r="F416" s="239" t="s">
        <v>1692</v>
      </c>
      <c r="G416" s="237"/>
      <c r="H416" s="238" t="s">
        <v>19</v>
      </c>
      <c r="I416" s="240"/>
      <c r="J416" s="237"/>
      <c r="K416" s="237"/>
      <c r="L416" s="241"/>
      <c r="M416" s="242"/>
      <c r="N416" s="243"/>
      <c r="O416" s="243"/>
      <c r="P416" s="243"/>
      <c r="Q416" s="243"/>
      <c r="R416" s="243"/>
      <c r="S416" s="243"/>
      <c r="T416" s="244"/>
      <c r="U416" s="13"/>
      <c r="V416" s="13"/>
      <c r="W416" s="13"/>
      <c r="X416" s="13"/>
      <c r="Y416" s="13"/>
      <c r="Z416" s="13"/>
      <c r="AA416" s="13"/>
      <c r="AB416" s="13"/>
      <c r="AC416" s="13"/>
      <c r="AD416" s="13"/>
      <c r="AE416" s="13"/>
      <c r="AT416" s="245" t="s">
        <v>231</v>
      </c>
      <c r="AU416" s="245" t="s">
        <v>86</v>
      </c>
      <c r="AV416" s="13" t="s">
        <v>84</v>
      </c>
      <c r="AW416" s="13" t="s">
        <v>37</v>
      </c>
      <c r="AX416" s="13" t="s">
        <v>76</v>
      </c>
      <c r="AY416" s="245" t="s">
        <v>219</v>
      </c>
    </row>
    <row r="417" s="14" customFormat="1">
      <c r="A417" s="14"/>
      <c r="B417" s="246"/>
      <c r="C417" s="247"/>
      <c r="D417" s="229" t="s">
        <v>231</v>
      </c>
      <c r="E417" s="248" t="s">
        <v>19</v>
      </c>
      <c r="F417" s="249" t="s">
        <v>1734</v>
      </c>
      <c r="G417" s="247"/>
      <c r="H417" s="250">
        <v>16</v>
      </c>
      <c r="I417" s="251"/>
      <c r="J417" s="247"/>
      <c r="K417" s="247"/>
      <c r="L417" s="252"/>
      <c r="M417" s="253"/>
      <c r="N417" s="254"/>
      <c r="O417" s="254"/>
      <c r="P417" s="254"/>
      <c r="Q417" s="254"/>
      <c r="R417" s="254"/>
      <c r="S417" s="254"/>
      <c r="T417" s="255"/>
      <c r="U417" s="14"/>
      <c r="V417" s="14"/>
      <c r="W417" s="14"/>
      <c r="X417" s="14"/>
      <c r="Y417" s="14"/>
      <c r="Z417" s="14"/>
      <c r="AA417" s="14"/>
      <c r="AB417" s="14"/>
      <c r="AC417" s="14"/>
      <c r="AD417" s="14"/>
      <c r="AE417" s="14"/>
      <c r="AT417" s="256" t="s">
        <v>231</v>
      </c>
      <c r="AU417" s="256" t="s">
        <v>86</v>
      </c>
      <c r="AV417" s="14" t="s">
        <v>86</v>
      </c>
      <c r="AW417" s="14" t="s">
        <v>37</v>
      </c>
      <c r="AX417" s="14" t="s">
        <v>76</v>
      </c>
      <c r="AY417" s="256" t="s">
        <v>219</v>
      </c>
    </row>
    <row r="418" s="14" customFormat="1">
      <c r="A418" s="14"/>
      <c r="B418" s="246"/>
      <c r="C418" s="247"/>
      <c r="D418" s="229" t="s">
        <v>231</v>
      </c>
      <c r="E418" s="248" t="s">
        <v>19</v>
      </c>
      <c r="F418" s="249" t="s">
        <v>1735</v>
      </c>
      <c r="G418" s="247"/>
      <c r="H418" s="250">
        <v>12</v>
      </c>
      <c r="I418" s="251"/>
      <c r="J418" s="247"/>
      <c r="K418" s="247"/>
      <c r="L418" s="252"/>
      <c r="M418" s="253"/>
      <c r="N418" s="254"/>
      <c r="O418" s="254"/>
      <c r="P418" s="254"/>
      <c r="Q418" s="254"/>
      <c r="R418" s="254"/>
      <c r="S418" s="254"/>
      <c r="T418" s="255"/>
      <c r="U418" s="14"/>
      <c r="V418" s="14"/>
      <c r="W418" s="14"/>
      <c r="X418" s="14"/>
      <c r="Y418" s="14"/>
      <c r="Z418" s="14"/>
      <c r="AA418" s="14"/>
      <c r="AB418" s="14"/>
      <c r="AC418" s="14"/>
      <c r="AD418" s="14"/>
      <c r="AE418" s="14"/>
      <c r="AT418" s="256" t="s">
        <v>231</v>
      </c>
      <c r="AU418" s="256" t="s">
        <v>86</v>
      </c>
      <c r="AV418" s="14" t="s">
        <v>86</v>
      </c>
      <c r="AW418" s="14" t="s">
        <v>37</v>
      </c>
      <c r="AX418" s="14" t="s">
        <v>76</v>
      </c>
      <c r="AY418" s="256" t="s">
        <v>219</v>
      </c>
    </row>
    <row r="419" s="14" customFormat="1">
      <c r="A419" s="14"/>
      <c r="B419" s="246"/>
      <c r="C419" s="247"/>
      <c r="D419" s="229" t="s">
        <v>231</v>
      </c>
      <c r="E419" s="248" t="s">
        <v>19</v>
      </c>
      <c r="F419" s="249" t="s">
        <v>1736</v>
      </c>
      <c r="G419" s="247"/>
      <c r="H419" s="250">
        <v>12</v>
      </c>
      <c r="I419" s="251"/>
      <c r="J419" s="247"/>
      <c r="K419" s="247"/>
      <c r="L419" s="252"/>
      <c r="M419" s="253"/>
      <c r="N419" s="254"/>
      <c r="O419" s="254"/>
      <c r="P419" s="254"/>
      <c r="Q419" s="254"/>
      <c r="R419" s="254"/>
      <c r="S419" s="254"/>
      <c r="T419" s="255"/>
      <c r="U419" s="14"/>
      <c r="V419" s="14"/>
      <c r="W419" s="14"/>
      <c r="X419" s="14"/>
      <c r="Y419" s="14"/>
      <c r="Z419" s="14"/>
      <c r="AA419" s="14"/>
      <c r="AB419" s="14"/>
      <c r="AC419" s="14"/>
      <c r="AD419" s="14"/>
      <c r="AE419" s="14"/>
      <c r="AT419" s="256" t="s">
        <v>231</v>
      </c>
      <c r="AU419" s="256" t="s">
        <v>86</v>
      </c>
      <c r="AV419" s="14" t="s">
        <v>86</v>
      </c>
      <c r="AW419" s="14" t="s">
        <v>37</v>
      </c>
      <c r="AX419" s="14" t="s">
        <v>76</v>
      </c>
      <c r="AY419" s="256" t="s">
        <v>219</v>
      </c>
    </row>
    <row r="420" s="14" customFormat="1">
      <c r="A420" s="14"/>
      <c r="B420" s="246"/>
      <c r="C420" s="247"/>
      <c r="D420" s="229" t="s">
        <v>231</v>
      </c>
      <c r="E420" s="248" t="s">
        <v>19</v>
      </c>
      <c r="F420" s="249" t="s">
        <v>1737</v>
      </c>
      <c r="G420" s="247"/>
      <c r="H420" s="250">
        <v>8</v>
      </c>
      <c r="I420" s="251"/>
      <c r="J420" s="247"/>
      <c r="K420" s="247"/>
      <c r="L420" s="252"/>
      <c r="M420" s="253"/>
      <c r="N420" s="254"/>
      <c r="O420" s="254"/>
      <c r="P420" s="254"/>
      <c r="Q420" s="254"/>
      <c r="R420" s="254"/>
      <c r="S420" s="254"/>
      <c r="T420" s="255"/>
      <c r="U420" s="14"/>
      <c r="V420" s="14"/>
      <c r="W420" s="14"/>
      <c r="X420" s="14"/>
      <c r="Y420" s="14"/>
      <c r="Z420" s="14"/>
      <c r="AA420" s="14"/>
      <c r="AB420" s="14"/>
      <c r="AC420" s="14"/>
      <c r="AD420" s="14"/>
      <c r="AE420" s="14"/>
      <c r="AT420" s="256" t="s">
        <v>231</v>
      </c>
      <c r="AU420" s="256" t="s">
        <v>86</v>
      </c>
      <c r="AV420" s="14" t="s">
        <v>86</v>
      </c>
      <c r="AW420" s="14" t="s">
        <v>37</v>
      </c>
      <c r="AX420" s="14" t="s">
        <v>76</v>
      </c>
      <c r="AY420" s="256" t="s">
        <v>219</v>
      </c>
    </row>
    <row r="421" s="14" customFormat="1">
      <c r="A421" s="14"/>
      <c r="B421" s="246"/>
      <c r="C421" s="247"/>
      <c r="D421" s="229" t="s">
        <v>231</v>
      </c>
      <c r="E421" s="248" t="s">
        <v>19</v>
      </c>
      <c r="F421" s="249" t="s">
        <v>1738</v>
      </c>
      <c r="G421" s="247"/>
      <c r="H421" s="250">
        <v>20</v>
      </c>
      <c r="I421" s="251"/>
      <c r="J421" s="247"/>
      <c r="K421" s="247"/>
      <c r="L421" s="252"/>
      <c r="M421" s="253"/>
      <c r="N421" s="254"/>
      <c r="O421" s="254"/>
      <c r="P421" s="254"/>
      <c r="Q421" s="254"/>
      <c r="R421" s="254"/>
      <c r="S421" s="254"/>
      <c r="T421" s="255"/>
      <c r="U421" s="14"/>
      <c r="V421" s="14"/>
      <c r="W421" s="14"/>
      <c r="X421" s="14"/>
      <c r="Y421" s="14"/>
      <c r="Z421" s="14"/>
      <c r="AA421" s="14"/>
      <c r="AB421" s="14"/>
      <c r="AC421" s="14"/>
      <c r="AD421" s="14"/>
      <c r="AE421" s="14"/>
      <c r="AT421" s="256" t="s">
        <v>231</v>
      </c>
      <c r="AU421" s="256" t="s">
        <v>86</v>
      </c>
      <c r="AV421" s="14" t="s">
        <v>86</v>
      </c>
      <c r="AW421" s="14" t="s">
        <v>37</v>
      </c>
      <c r="AX421" s="14" t="s">
        <v>76</v>
      </c>
      <c r="AY421" s="256" t="s">
        <v>219</v>
      </c>
    </row>
    <row r="422" s="14" customFormat="1">
      <c r="A422" s="14"/>
      <c r="B422" s="246"/>
      <c r="C422" s="247"/>
      <c r="D422" s="229" t="s">
        <v>231</v>
      </c>
      <c r="E422" s="248" t="s">
        <v>19</v>
      </c>
      <c r="F422" s="249" t="s">
        <v>1739</v>
      </c>
      <c r="G422" s="247"/>
      <c r="H422" s="250">
        <v>40</v>
      </c>
      <c r="I422" s="251"/>
      <c r="J422" s="247"/>
      <c r="K422" s="247"/>
      <c r="L422" s="252"/>
      <c r="M422" s="253"/>
      <c r="N422" s="254"/>
      <c r="O422" s="254"/>
      <c r="P422" s="254"/>
      <c r="Q422" s="254"/>
      <c r="R422" s="254"/>
      <c r="S422" s="254"/>
      <c r="T422" s="255"/>
      <c r="U422" s="14"/>
      <c r="V422" s="14"/>
      <c r="W422" s="14"/>
      <c r="X422" s="14"/>
      <c r="Y422" s="14"/>
      <c r="Z422" s="14"/>
      <c r="AA422" s="14"/>
      <c r="AB422" s="14"/>
      <c r="AC422" s="14"/>
      <c r="AD422" s="14"/>
      <c r="AE422" s="14"/>
      <c r="AT422" s="256" t="s">
        <v>231</v>
      </c>
      <c r="AU422" s="256" t="s">
        <v>86</v>
      </c>
      <c r="AV422" s="14" t="s">
        <v>86</v>
      </c>
      <c r="AW422" s="14" t="s">
        <v>37</v>
      </c>
      <c r="AX422" s="14" t="s">
        <v>76</v>
      </c>
      <c r="AY422" s="256" t="s">
        <v>219</v>
      </c>
    </row>
    <row r="423" s="14" customFormat="1">
      <c r="A423" s="14"/>
      <c r="B423" s="246"/>
      <c r="C423" s="247"/>
      <c r="D423" s="229" t="s">
        <v>231</v>
      </c>
      <c r="E423" s="248" t="s">
        <v>19</v>
      </c>
      <c r="F423" s="249" t="s">
        <v>1740</v>
      </c>
      <c r="G423" s="247"/>
      <c r="H423" s="250">
        <v>8</v>
      </c>
      <c r="I423" s="251"/>
      <c r="J423" s="247"/>
      <c r="K423" s="247"/>
      <c r="L423" s="252"/>
      <c r="M423" s="253"/>
      <c r="N423" s="254"/>
      <c r="O423" s="254"/>
      <c r="P423" s="254"/>
      <c r="Q423" s="254"/>
      <c r="R423" s="254"/>
      <c r="S423" s="254"/>
      <c r="T423" s="255"/>
      <c r="U423" s="14"/>
      <c r="V423" s="14"/>
      <c r="W423" s="14"/>
      <c r="X423" s="14"/>
      <c r="Y423" s="14"/>
      <c r="Z423" s="14"/>
      <c r="AA423" s="14"/>
      <c r="AB423" s="14"/>
      <c r="AC423" s="14"/>
      <c r="AD423" s="14"/>
      <c r="AE423" s="14"/>
      <c r="AT423" s="256" t="s">
        <v>231</v>
      </c>
      <c r="AU423" s="256" t="s">
        <v>86</v>
      </c>
      <c r="AV423" s="14" t="s">
        <v>86</v>
      </c>
      <c r="AW423" s="14" t="s">
        <v>37</v>
      </c>
      <c r="AX423" s="14" t="s">
        <v>76</v>
      </c>
      <c r="AY423" s="256" t="s">
        <v>219</v>
      </c>
    </row>
    <row r="424" s="15" customFormat="1">
      <c r="A424" s="15"/>
      <c r="B424" s="257"/>
      <c r="C424" s="258"/>
      <c r="D424" s="229" t="s">
        <v>231</v>
      </c>
      <c r="E424" s="259" t="s">
        <v>19</v>
      </c>
      <c r="F424" s="260" t="s">
        <v>236</v>
      </c>
      <c r="G424" s="258"/>
      <c r="H424" s="261">
        <v>116</v>
      </c>
      <c r="I424" s="262"/>
      <c r="J424" s="258"/>
      <c r="K424" s="258"/>
      <c r="L424" s="263"/>
      <c r="M424" s="264"/>
      <c r="N424" s="265"/>
      <c r="O424" s="265"/>
      <c r="P424" s="265"/>
      <c r="Q424" s="265"/>
      <c r="R424" s="265"/>
      <c r="S424" s="265"/>
      <c r="T424" s="266"/>
      <c r="U424" s="15"/>
      <c r="V424" s="15"/>
      <c r="W424" s="15"/>
      <c r="X424" s="15"/>
      <c r="Y424" s="15"/>
      <c r="Z424" s="15"/>
      <c r="AA424" s="15"/>
      <c r="AB424" s="15"/>
      <c r="AC424" s="15"/>
      <c r="AD424" s="15"/>
      <c r="AE424" s="15"/>
      <c r="AT424" s="267" t="s">
        <v>231</v>
      </c>
      <c r="AU424" s="267" t="s">
        <v>86</v>
      </c>
      <c r="AV424" s="15" t="s">
        <v>225</v>
      </c>
      <c r="AW424" s="15" t="s">
        <v>37</v>
      </c>
      <c r="AX424" s="15" t="s">
        <v>84</v>
      </c>
      <c r="AY424" s="267" t="s">
        <v>219</v>
      </c>
    </row>
    <row r="425" s="2" customFormat="1" ht="16.5" customHeight="1">
      <c r="A425" s="40"/>
      <c r="B425" s="41"/>
      <c r="C425" s="216" t="s">
        <v>779</v>
      </c>
      <c r="D425" s="216" t="s">
        <v>221</v>
      </c>
      <c r="E425" s="217" t="s">
        <v>1741</v>
      </c>
      <c r="F425" s="218" t="s">
        <v>1742</v>
      </c>
      <c r="G425" s="219" t="s">
        <v>420</v>
      </c>
      <c r="H425" s="220">
        <v>1</v>
      </c>
      <c r="I425" s="221"/>
      <c r="J425" s="222">
        <f>ROUND(I425*H425,2)</f>
        <v>0</v>
      </c>
      <c r="K425" s="218" t="s">
        <v>19</v>
      </c>
      <c r="L425" s="46"/>
      <c r="M425" s="223" t="s">
        <v>19</v>
      </c>
      <c r="N425" s="224" t="s">
        <v>47</v>
      </c>
      <c r="O425" s="86"/>
      <c r="P425" s="225">
        <f>O425*H425</f>
        <v>0</v>
      </c>
      <c r="Q425" s="225">
        <v>0.00017000000000000001</v>
      </c>
      <c r="R425" s="225">
        <f>Q425*H425</f>
        <v>0.00017000000000000001</v>
      </c>
      <c r="S425" s="225">
        <v>0</v>
      </c>
      <c r="T425" s="226">
        <f>S425*H425</f>
        <v>0</v>
      </c>
      <c r="U425" s="40"/>
      <c r="V425" s="40"/>
      <c r="W425" s="40"/>
      <c r="X425" s="40"/>
      <c r="Y425" s="40"/>
      <c r="Z425" s="40"/>
      <c r="AA425" s="40"/>
      <c r="AB425" s="40"/>
      <c r="AC425" s="40"/>
      <c r="AD425" s="40"/>
      <c r="AE425" s="40"/>
      <c r="AR425" s="227" t="s">
        <v>225</v>
      </c>
      <c r="AT425" s="227" t="s">
        <v>221</v>
      </c>
      <c r="AU425" s="227" t="s">
        <v>86</v>
      </c>
      <c r="AY425" s="19" t="s">
        <v>219</v>
      </c>
      <c r="BE425" s="228">
        <f>IF(N425="základní",J425,0)</f>
        <v>0</v>
      </c>
      <c r="BF425" s="228">
        <f>IF(N425="snížená",J425,0)</f>
        <v>0</v>
      </c>
      <c r="BG425" s="228">
        <f>IF(N425="zákl. přenesená",J425,0)</f>
        <v>0</v>
      </c>
      <c r="BH425" s="228">
        <f>IF(N425="sníž. přenesená",J425,0)</f>
        <v>0</v>
      </c>
      <c r="BI425" s="228">
        <f>IF(N425="nulová",J425,0)</f>
        <v>0</v>
      </c>
      <c r="BJ425" s="19" t="s">
        <v>84</v>
      </c>
      <c r="BK425" s="228">
        <f>ROUND(I425*H425,2)</f>
        <v>0</v>
      </c>
      <c r="BL425" s="19" t="s">
        <v>225</v>
      </c>
      <c r="BM425" s="227" t="s">
        <v>1743</v>
      </c>
    </row>
    <row r="426" s="2" customFormat="1">
      <c r="A426" s="40"/>
      <c r="B426" s="41"/>
      <c r="C426" s="42"/>
      <c r="D426" s="229" t="s">
        <v>227</v>
      </c>
      <c r="E426" s="42"/>
      <c r="F426" s="230" t="s">
        <v>1742</v>
      </c>
      <c r="G426" s="42"/>
      <c r="H426" s="42"/>
      <c r="I426" s="231"/>
      <c r="J426" s="42"/>
      <c r="K426" s="42"/>
      <c r="L426" s="46"/>
      <c r="M426" s="232"/>
      <c r="N426" s="233"/>
      <c r="O426" s="86"/>
      <c r="P426" s="86"/>
      <c r="Q426" s="86"/>
      <c r="R426" s="86"/>
      <c r="S426" s="86"/>
      <c r="T426" s="87"/>
      <c r="U426" s="40"/>
      <c r="V426" s="40"/>
      <c r="W426" s="40"/>
      <c r="X426" s="40"/>
      <c r="Y426" s="40"/>
      <c r="Z426" s="40"/>
      <c r="AA426" s="40"/>
      <c r="AB426" s="40"/>
      <c r="AC426" s="40"/>
      <c r="AD426" s="40"/>
      <c r="AE426" s="40"/>
      <c r="AT426" s="19" t="s">
        <v>227</v>
      </c>
      <c r="AU426" s="19" t="s">
        <v>86</v>
      </c>
    </row>
    <row r="427" s="2" customFormat="1" ht="21.75" customHeight="1">
      <c r="A427" s="40"/>
      <c r="B427" s="41"/>
      <c r="C427" s="216" t="s">
        <v>789</v>
      </c>
      <c r="D427" s="216" t="s">
        <v>221</v>
      </c>
      <c r="E427" s="217" t="s">
        <v>1744</v>
      </c>
      <c r="F427" s="218" t="s">
        <v>1745</v>
      </c>
      <c r="G427" s="219" t="s">
        <v>158</v>
      </c>
      <c r="H427" s="220">
        <v>74.799999999999997</v>
      </c>
      <c r="I427" s="221"/>
      <c r="J427" s="222">
        <f>ROUND(I427*H427,2)</f>
        <v>0</v>
      </c>
      <c r="K427" s="218" t="s">
        <v>224</v>
      </c>
      <c r="L427" s="46"/>
      <c r="M427" s="223" t="s">
        <v>19</v>
      </c>
      <c r="N427" s="224" t="s">
        <v>47</v>
      </c>
      <c r="O427" s="86"/>
      <c r="P427" s="225">
        <f>O427*H427</f>
        <v>0</v>
      </c>
      <c r="Q427" s="225">
        <v>0.00077999999999999999</v>
      </c>
      <c r="R427" s="225">
        <f>Q427*H427</f>
        <v>0.058344</v>
      </c>
      <c r="S427" s="225">
        <v>0.001</v>
      </c>
      <c r="T427" s="226">
        <f>S427*H427</f>
        <v>0.074800000000000005</v>
      </c>
      <c r="U427" s="40"/>
      <c r="V427" s="40"/>
      <c r="W427" s="40"/>
      <c r="X427" s="40"/>
      <c r="Y427" s="40"/>
      <c r="Z427" s="40"/>
      <c r="AA427" s="40"/>
      <c r="AB427" s="40"/>
      <c r="AC427" s="40"/>
      <c r="AD427" s="40"/>
      <c r="AE427" s="40"/>
      <c r="AR427" s="227" t="s">
        <v>225</v>
      </c>
      <c r="AT427" s="227" t="s">
        <v>221</v>
      </c>
      <c r="AU427" s="227" t="s">
        <v>86</v>
      </c>
      <c r="AY427" s="19" t="s">
        <v>219</v>
      </c>
      <c r="BE427" s="228">
        <f>IF(N427="základní",J427,0)</f>
        <v>0</v>
      </c>
      <c r="BF427" s="228">
        <f>IF(N427="snížená",J427,0)</f>
        <v>0</v>
      </c>
      <c r="BG427" s="228">
        <f>IF(N427="zákl. přenesená",J427,0)</f>
        <v>0</v>
      </c>
      <c r="BH427" s="228">
        <f>IF(N427="sníž. přenesená",J427,0)</f>
        <v>0</v>
      </c>
      <c r="BI427" s="228">
        <f>IF(N427="nulová",J427,0)</f>
        <v>0</v>
      </c>
      <c r="BJ427" s="19" t="s">
        <v>84</v>
      </c>
      <c r="BK427" s="228">
        <f>ROUND(I427*H427,2)</f>
        <v>0</v>
      </c>
      <c r="BL427" s="19" t="s">
        <v>225</v>
      </c>
      <c r="BM427" s="227" t="s">
        <v>1746</v>
      </c>
    </row>
    <row r="428" s="2" customFormat="1">
      <c r="A428" s="40"/>
      <c r="B428" s="41"/>
      <c r="C428" s="42"/>
      <c r="D428" s="229" t="s">
        <v>227</v>
      </c>
      <c r="E428" s="42"/>
      <c r="F428" s="230" t="s">
        <v>1747</v>
      </c>
      <c r="G428" s="42"/>
      <c r="H428" s="42"/>
      <c r="I428" s="231"/>
      <c r="J428" s="42"/>
      <c r="K428" s="42"/>
      <c r="L428" s="46"/>
      <c r="M428" s="232"/>
      <c r="N428" s="233"/>
      <c r="O428" s="86"/>
      <c r="P428" s="86"/>
      <c r="Q428" s="86"/>
      <c r="R428" s="86"/>
      <c r="S428" s="86"/>
      <c r="T428" s="87"/>
      <c r="U428" s="40"/>
      <c r="V428" s="40"/>
      <c r="W428" s="40"/>
      <c r="X428" s="40"/>
      <c r="Y428" s="40"/>
      <c r="Z428" s="40"/>
      <c r="AA428" s="40"/>
      <c r="AB428" s="40"/>
      <c r="AC428" s="40"/>
      <c r="AD428" s="40"/>
      <c r="AE428" s="40"/>
      <c r="AT428" s="19" t="s">
        <v>227</v>
      </c>
      <c r="AU428" s="19" t="s">
        <v>86</v>
      </c>
    </row>
    <row r="429" s="2" customFormat="1">
      <c r="A429" s="40"/>
      <c r="B429" s="41"/>
      <c r="C429" s="42"/>
      <c r="D429" s="234" t="s">
        <v>229</v>
      </c>
      <c r="E429" s="42"/>
      <c r="F429" s="235" t="s">
        <v>1748</v>
      </c>
      <c r="G429" s="42"/>
      <c r="H429" s="42"/>
      <c r="I429" s="231"/>
      <c r="J429" s="42"/>
      <c r="K429" s="42"/>
      <c r="L429" s="46"/>
      <c r="M429" s="232"/>
      <c r="N429" s="233"/>
      <c r="O429" s="86"/>
      <c r="P429" s="86"/>
      <c r="Q429" s="86"/>
      <c r="R429" s="86"/>
      <c r="S429" s="86"/>
      <c r="T429" s="87"/>
      <c r="U429" s="40"/>
      <c r="V429" s="40"/>
      <c r="W429" s="40"/>
      <c r="X429" s="40"/>
      <c r="Y429" s="40"/>
      <c r="Z429" s="40"/>
      <c r="AA429" s="40"/>
      <c r="AB429" s="40"/>
      <c r="AC429" s="40"/>
      <c r="AD429" s="40"/>
      <c r="AE429" s="40"/>
      <c r="AT429" s="19" t="s">
        <v>229</v>
      </c>
      <c r="AU429" s="19" t="s">
        <v>86</v>
      </c>
    </row>
    <row r="430" s="13" customFormat="1">
      <c r="A430" s="13"/>
      <c r="B430" s="236"/>
      <c r="C430" s="237"/>
      <c r="D430" s="229" t="s">
        <v>231</v>
      </c>
      <c r="E430" s="238" t="s">
        <v>19</v>
      </c>
      <c r="F430" s="239" t="s">
        <v>1103</v>
      </c>
      <c r="G430" s="237"/>
      <c r="H430" s="238" t="s">
        <v>19</v>
      </c>
      <c r="I430" s="240"/>
      <c r="J430" s="237"/>
      <c r="K430" s="237"/>
      <c r="L430" s="241"/>
      <c r="M430" s="242"/>
      <c r="N430" s="243"/>
      <c r="O430" s="243"/>
      <c r="P430" s="243"/>
      <c r="Q430" s="243"/>
      <c r="R430" s="243"/>
      <c r="S430" s="243"/>
      <c r="T430" s="244"/>
      <c r="U430" s="13"/>
      <c r="V430" s="13"/>
      <c r="W430" s="13"/>
      <c r="X430" s="13"/>
      <c r="Y430" s="13"/>
      <c r="Z430" s="13"/>
      <c r="AA430" s="13"/>
      <c r="AB430" s="13"/>
      <c r="AC430" s="13"/>
      <c r="AD430" s="13"/>
      <c r="AE430" s="13"/>
      <c r="AT430" s="245" t="s">
        <v>231</v>
      </c>
      <c r="AU430" s="245" t="s">
        <v>86</v>
      </c>
      <c r="AV430" s="13" t="s">
        <v>84</v>
      </c>
      <c r="AW430" s="13" t="s">
        <v>37</v>
      </c>
      <c r="AX430" s="13" t="s">
        <v>76</v>
      </c>
      <c r="AY430" s="245" t="s">
        <v>219</v>
      </c>
    </row>
    <row r="431" s="14" customFormat="1">
      <c r="A431" s="14"/>
      <c r="B431" s="246"/>
      <c r="C431" s="247"/>
      <c r="D431" s="229" t="s">
        <v>231</v>
      </c>
      <c r="E431" s="248" t="s">
        <v>19</v>
      </c>
      <c r="F431" s="249" t="s">
        <v>1749</v>
      </c>
      <c r="G431" s="247"/>
      <c r="H431" s="250">
        <v>186.40000000000001</v>
      </c>
      <c r="I431" s="251"/>
      <c r="J431" s="247"/>
      <c r="K431" s="247"/>
      <c r="L431" s="252"/>
      <c r="M431" s="253"/>
      <c r="N431" s="254"/>
      <c r="O431" s="254"/>
      <c r="P431" s="254"/>
      <c r="Q431" s="254"/>
      <c r="R431" s="254"/>
      <c r="S431" s="254"/>
      <c r="T431" s="255"/>
      <c r="U431" s="14"/>
      <c r="V431" s="14"/>
      <c r="W431" s="14"/>
      <c r="X431" s="14"/>
      <c r="Y431" s="14"/>
      <c r="Z431" s="14"/>
      <c r="AA431" s="14"/>
      <c r="AB431" s="14"/>
      <c r="AC431" s="14"/>
      <c r="AD431" s="14"/>
      <c r="AE431" s="14"/>
      <c r="AT431" s="256" t="s">
        <v>231</v>
      </c>
      <c r="AU431" s="256" t="s">
        <v>86</v>
      </c>
      <c r="AV431" s="14" t="s">
        <v>86</v>
      </c>
      <c r="AW431" s="14" t="s">
        <v>37</v>
      </c>
      <c r="AX431" s="14" t="s">
        <v>76</v>
      </c>
      <c r="AY431" s="256" t="s">
        <v>219</v>
      </c>
    </row>
    <row r="432" s="14" customFormat="1">
      <c r="A432" s="14"/>
      <c r="B432" s="246"/>
      <c r="C432" s="247"/>
      <c r="D432" s="229" t="s">
        <v>231</v>
      </c>
      <c r="E432" s="248" t="s">
        <v>19</v>
      </c>
      <c r="F432" s="249" t="s">
        <v>1750</v>
      </c>
      <c r="G432" s="247"/>
      <c r="H432" s="250">
        <v>74.799999999999997</v>
      </c>
      <c r="I432" s="251"/>
      <c r="J432" s="247"/>
      <c r="K432" s="247"/>
      <c r="L432" s="252"/>
      <c r="M432" s="253"/>
      <c r="N432" s="254"/>
      <c r="O432" s="254"/>
      <c r="P432" s="254"/>
      <c r="Q432" s="254"/>
      <c r="R432" s="254"/>
      <c r="S432" s="254"/>
      <c r="T432" s="255"/>
      <c r="U432" s="14"/>
      <c r="V432" s="14"/>
      <c r="W432" s="14"/>
      <c r="X432" s="14"/>
      <c r="Y432" s="14"/>
      <c r="Z432" s="14"/>
      <c r="AA432" s="14"/>
      <c r="AB432" s="14"/>
      <c r="AC432" s="14"/>
      <c r="AD432" s="14"/>
      <c r="AE432" s="14"/>
      <c r="AT432" s="256" t="s">
        <v>231</v>
      </c>
      <c r="AU432" s="256" t="s">
        <v>86</v>
      </c>
      <c r="AV432" s="14" t="s">
        <v>86</v>
      </c>
      <c r="AW432" s="14" t="s">
        <v>37</v>
      </c>
      <c r="AX432" s="14" t="s">
        <v>84</v>
      </c>
      <c r="AY432" s="256" t="s">
        <v>219</v>
      </c>
    </row>
    <row r="433" s="2" customFormat="1" ht="16.5" customHeight="1">
      <c r="A433" s="40"/>
      <c r="B433" s="41"/>
      <c r="C433" s="283" t="s">
        <v>795</v>
      </c>
      <c r="D433" s="283" t="s">
        <v>623</v>
      </c>
      <c r="E433" s="284" t="s">
        <v>1751</v>
      </c>
      <c r="F433" s="285" t="s">
        <v>1752</v>
      </c>
      <c r="G433" s="286" t="s">
        <v>182</v>
      </c>
      <c r="H433" s="287">
        <v>0.35499999999999998</v>
      </c>
      <c r="I433" s="288"/>
      <c r="J433" s="289">
        <f>ROUND(I433*H433,2)</f>
        <v>0</v>
      </c>
      <c r="K433" s="285" t="s">
        <v>224</v>
      </c>
      <c r="L433" s="290"/>
      <c r="M433" s="291" t="s">
        <v>19</v>
      </c>
      <c r="N433" s="292" t="s">
        <v>47</v>
      </c>
      <c r="O433" s="86"/>
      <c r="P433" s="225">
        <f>O433*H433</f>
        <v>0</v>
      </c>
      <c r="Q433" s="225">
        <v>1</v>
      </c>
      <c r="R433" s="225">
        <f>Q433*H433</f>
        <v>0.35499999999999998</v>
      </c>
      <c r="S433" s="225">
        <v>0</v>
      </c>
      <c r="T433" s="226">
        <f>S433*H433</f>
        <v>0</v>
      </c>
      <c r="U433" s="40"/>
      <c r="V433" s="40"/>
      <c r="W433" s="40"/>
      <c r="X433" s="40"/>
      <c r="Y433" s="40"/>
      <c r="Z433" s="40"/>
      <c r="AA433" s="40"/>
      <c r="AB433" s="40"/>
      <c r="AC433" s="40"/>
      <c r="AD433" s="40"/>
      <c r="AE433" s="40"/>
      <c r="AR433" s="227" t="s">
        <v>300</v>
      </c>
      <c r="AT433" s="227" t="s">
        <v>623</v>
      </c>
      <c r="AU433" s="227" t="s">
        <v>86</v>
      </c>
      <c r="AY433" s="19" t="s">
        <v>219</v>
      </c>
      <c r="BE433" s="228">
        <f>IF(N433="základní",J433,0)</f>
        <v>0</v>
      </c>
      <c r="BF433" s="228">
        <f>IF(N433="snížená",J433,0)</f>
        <v>0</v>
      </c>
      <c r="BG433" s="228">
        <f>IF(N433="zákl. přenesená",J433,0)</f>
        <v>0</v>
      </c>
      <c r="BH433" s="228">
        <f>IF(N433="sníž. přenesená",J433,0)</f>
        <v>0</v>
      </c>
      <c r="BI433" s="228">
        <f>IF(N433="nulová",J433,0)</f>
        <v>0</v>
      </c>
      <c r="BJ433" s="19" t="s">
        <v>84</v>
      </c>
      <c r="BK433" s="228">
        <f>ROUND(I433*H433,2)</f>
        <v>0</v>
      </c>
      <c r="BL433" s="19" t="s">
        <v>225</v>
      </c>
      <c r="BM433" s="227" t="s">
        <v>1753</v>
      </c>
    </row>
    <row r="434" s="2" customFormat="1">
      <c r="A434" s="40"/>
      <c r="B434" s="41"/>
      <c r="C434" s="42"/>
      <c r="D434" s="229" t="s">
        <v>227</v>
      </c>
      <c r="E434" s="42"/>
      <c r="F434" s="230" t="s">
        <v>1752</v>
      </c>
      <c r="G434" s="42"/>
      <c r="H434" s="42"/>
      <c r="I434" s="231"/>
      <c r="J434" s="42"/>
      <c r="K434" s="42"/>
      <c r="L434" s="46"/>
      <c r="M434" s="232"/>
      <c r="N434" s="233"/>
      <c r="O434" s="86"/>
      <c r="P434" s="86"/>
      <c r="Q434" s="86"/>
      <c r="R434" s="86"/>
      <c r="S434" s="86"/>
      <c r="T434" s="87"/>
      <c r="U434" s="40"/>
      <c r="V434" s="40"/>
      <c r="W434" s="40"/>
      <c r="X434" s="40"/>
      <c r="Y434" s="40"/>
      <c r="Z434" s="40"/>
      <c r="AA434" s="40"/>
      <c r="AB434" s="40"/>
      <c r="AC434" s="40"/>
      <c r="AD434" s="40"/>
      <c r="AE434" s="40"/>
      <c r="AT434" s="19" t="s">
        <v>227</v>
      </c>
      <c r="AU434" s="19" t="s">
        <v>86</v>
      </c>
    </row>
    <row r="435" s="14" customFormat="1">
      <c r="A435" s="14"/>
      <c r="B435" s="246"/>
      <c r="C435" s="247"/>
      <c r="D435" s="229" t="s">
        <v>231</v>
      </c>
      <c r="E435" s="248" t="s">
        <v>19</v>
      </c>
      <c r="F435" s="249" t="s">
        <v>1754</v>
      </c>
      <c r="G435" s="247"/>
      <c r="H435" s="250">
        <v>0.35499999999999998</v>
      </c>
      <c r="I435" s="251"/>
      <c r="J435" s="247"/>
      <c r="K435" s="247"/>
      <c r="L435" s="252"/>
      <c r="M435" s="253"/>
      <c r="N435" s="254"/>
      <c r="O435" s="254"/>
      <c r="P435" s="254"/>
      <c r="Q435" s="254"/>
      <c r="R435" s="254"/>
      <c r="S435" s="254"/>
      <c r="T435" s="255"/>
      <c r="U435" s="14"/>
      <c r="V435" s="14"/>
      <c r="W435" s="14"/>
      <c r="X435" s="14"/>
      <c r="Y435" s="14"/>
      <c r="Z435" s="14"/>
      <c r="AA435" s="14"/>
      <c r="AB435" s="14"/>
      <c r="AC435" s="14"/>
      <c r="AD435" s="14"/>
      <c r="AE435" s="14"/>
      <c r="AT435" s="256" t="s">
        <v>231</v>
      </c>
      <c r="AU435" s="256" t="s">
        <v>86</v>
      </c>
      <c r="AV435" s="14" t="s">
        <v>86</v>
      </c>
      <c r="AW435" s="14" t="s">
        <v>37</v>
      </c>
      <c r="AX435" s="14" t="s">
        <v>84</v>
      </c>
      <c r="AY435" s="256" t="s">
        <v>219</v>
      </c>
    </row>
    <row r="436" s="2" customFormat="1" ht="16.5" customHeight="1">
      <c r="A436" s="40"/>
      <c r="B436" s="41"/>
      <c r="C436" s="216" t="s">
        <v>799</v>
      </c>
      <c r="D436" s="216" t="s">
        <v>221</v>
      </c>
      <c r="E436" s="217" t="s">
        <v>1755</v>
      </c>
      <c r="F436" s="218" t="s">
        <v>1756</v>
      </c>
      <c r="G436" s="219" t="s">
        <v>517</v>
      </c>
      <c r="H436" s="220">
        <v>1</v>
      </c>
      <c r="I436" s="221"/>
      <c r="J436" s="222">
        <f>ROUND(I436*H436,2)</f>
        <v>0</v>
      </c>
      <c r="K436" s="218" t="s">
        <v>19</v>
      </c>
      <c r="L436" s="46"/>
      <c r="M436" s="223" t="s">
        <v>19</v>
      </c>
      <c r="N436" s="224" t="s">
        <v>47</v>
      </c>
      <c r="O436" s="86"/>
      <c r="P436" s="225">
        <f>O436*H436</f>
        <v>0</v>
      </c>
      <c r="Q436" s="225">
        <v>0</v>
      </c>
      <c r="R436" s="225">
        <f>Q436*H436</f>
        <v>0</v>
      </c>
      <c r="S436" s="225">
        <v>0</v>
      </c>
      <c r="T436" s="226">
        <f>S436*H436</f>
        <v>0</v>
      </c>
      <c r="U436" s="40"/>
      <c r="V436" s="40"/>
      <c r="W436" s="40"/>
      <c r="X436" s="40"/>
      <c r="Y436" s="40"/>
      <c r="Z436" s="40"/>
      <c r="AA436" s="40"/>
      <c r="AB436" s="40"/>
      <c r="AC436" s="40"/>
      <c r="AD436" s="40"/>
      <c r="AE436" s="40"/>
      <c r="AR436" s="227" t="s">
        <v>225</v>
      </c>
      <c r="AT436" s="227" t="s">
        <v>221</v>
      </c>
      <c r="AU436" s="227" t="s">
        <v>86</v>
      </c>
      <c r="AY436" s="19" t="s">
        <v>219</v>
      </c>
      <c r="BE436" s="228">
        <f>IF(N436="základní",J436,0)</f>
        <v>0</v>
      </c>
      <c r="BF436" s="228">
        <f>IF(N436="snížená",J436,0)</f>
        <v>0</v>
      </c>
      <c r="BG436" s="228">
        <f>IF(N436="zákl. přenesená",J436,0)</f>
        <v>0</v>
      </c>
      <c r="BH436" s="228">
        <f>IF(N436="sníž. přenesená",J436,0)</f>
        <v>0</v>
      </c>
      <c r="BI436" s="228">
        <f>IF(N436="nulová",J436,0)</f>
        <v>0</v>
      </c>
      <c r="BJ436" s="19" t="s">
        <v>84</v>
      </c>
      <c r="BK436" s="228">
        <f>ROUND(I436*H436,2)</f>
        <v>0</v>
      </c>
      <c r="BL436" s="19" t="s">
        <v>225</v>
      </c>
      <c r="BM436" s="227" t="s">
        <v>1757</v>
      </c>
    </row>
    <row r="437" s="2" customFormat="1">
      <c r="A437" s="40"/>
      <c r="B437" s="41"/>
      <c r="C437" s="42"/>
      <c r="D437" s="229" t="s">
        <v>227</v>
      </c>
      <c r="E437" s="42"/>
      <c r="F437" s="230" t="s">
        <v>1756</v>
      </c>
      <c r="G437" s="42"/>
      <c r="H437" s="42"/>
      <c r="I437" s="231"/>
      <c r="J437" s="42"/>
      <c r="K437" s="42"/>
      <c r="L437" s="46"/>
      <c r="M437" s="232"/>
      <c r="N437" s="233"/>
      <c r="O437" s="86"/>
      <c r="P437" s="86"/>
      <c r="Q437" s="86"/>
      <c r="R437" s="86"/>
      <c r="S437" s="86"/>
      <c r="T437" s="87"/>
      <c r="U437" s="40"/>
      <c r="V437" s="40"/>
      <c r="W437" s="40"/>
      <c r="X437" s="40"/>
      <c r="Y437" s="40"/>
      <c r="Z437" s="40"/>
      <c r="AA437" s="40"/>
      <c r="AB437" s="40"/>
      <c r="AC437" s="40"/>
      <c r="AD437" s="40"/>
      <c r="AE437" s="40"/>
      <c r="AT437" s="19" t="s">
        <v>227</v>
      </c>
      <c r="AU437" s="19" t="s">
        <v>86</v>
      </c>
    </row>
    <row r="438" s="14" customFormat="1">
      <c r="A438" s="14"/>
      <c r="B438" s="246"/>
      <c r="C438" s="247"/>
      <c r="D438" s="229" t="s">
        <v>231</v>
      </c>
      <c r="E438" s="248" t="s">
        <v>19</v>
      </c>
      <c r="F438" s="249" t="s">
        <v>1758</v>
      </c>
      <c r="G438" s="247"/>
      <c r="H438" s="250">
        <v>1</v>
      </c>
      <c r="I438" s="251"/>
      <c r="J438" s="247"/>
      <c r="K438" s="247"/>
      <c r="L438" s="252"/>
      <c r="M438" s="253"/>
      <c r="N438" s="254"/>
      <c r="O438" s="254"/>
      <c r="P438" s="254"/>
      <c r="Q438" s="254"/>
      <c r="R438" s="254"/>
      <c r="S438" s="254"/>
      <c r="T438" s="255"/>
      <c r="U438" s="14"/>
      <c r="V438" s="14"/>
      <c r="W438" s="14"/>
      <c r="X438" s="14"/>
      <c r="Y438" s="14"/>
      <c r="Z438" s="14"/>
      <c r="AA438" s="14"/>
      <c r="AB438" s="14"/>
      <c r="AC438" s="14"/>
      <c r="AD438" s="14"/>
      <c r="AE438" s="14"/>
      <c r="AT438" s="256" t="s">
        <v>231</v>
      </c>
      <c r="AU438" s="256" t="s">
        <v>86</v>
      </c>
      <c r="AV438" s="14" t="s">
        <v>86</v>
      </c>
      <c r="AW438" s="14" t="s">
        <v>37</v>
      </c>
      <c r="AX438" s="14" t="s">
        <v>84</v>
      </c>
      <c r="AY438" s="256" t="s">
        <v>219</v>
      </c>
    </row>
    <row r="439" s="2" customFormat="1" ht="16.5" customHeight="1">
      <c r="A439" s="40"/>
      <c r="B439" s="41"/>
      <c r="C439" s="216" t="s">
        <v>804</v>
      </c>
      <c r="D439" s="216" t="s">
        <v>221</v>
      </c>
      <c r="E439" s="217" t="s">
        <v>1759</v>
      </c>
      <c r="F439" s="218" t="s">
        <v>1760</v>
      </c>
      <c r="G439" s="219" t="s">
        <v>859</v>
      </c>
      <c r="H439" s="220">
        <v>1</v>
      </c>
      <c r="I439" s="221"/>
      <c r="J439" s="222">
        <f>ROUND(I439*H439,2)</f>
        <v>0</v>
      </c>
      <c r="K439" s="218" t="s">
        <v>19</v>
      </c>
      <c r="L439" s="46"/>
      <c r="M439" s="223" t="s">
        <v>19</v>
      </c>
      <c r="N439" s="224" t="s">
        <v>47</v>
      </c>
      <c r="O439" s="86"/>
      <c r="P439" s="225">
        <f>O439*H439</f>
        <v>0</v>
      </c>
      <c r="Q439" s="225">
        <v>0</v>
      </c>
      <c r="R439" s="225">
        <f>Q439*H439</f>
        <v>0</v>
      </c>
      <c r="S439" s="225">
        <v>0</v>
      </c>
      <c r="T439" s="226">
        <f>S439*H439</f>
        <v>0</v>
      </c>
      <c r="U439" s="40"/>
      <c r="V439" s="40"/>
      <c r="W439" s="40"/>
      <c r="X439" s="40"/>
      <c r="Y439" s="40"/>
      <c r="Z439" s="40"/>
      <c r="AA439" s="40"/>
      <c r="AB439" s="40"/>
      <c r="AC439" s="40"/>
      <c r="AD439" s="40"/>
      <c r="AE439" s="40"/>
      <c r="AR439" s="227" t="s">
        <v>225</v>
      </c>
      <c r="AT439" s="227" t="s">
        <v>221</v>
      </c>
      <c r="AU439" s="227" t="s">
        <v>86</v>
      </c>
      <c r="AY439" s="19" t="s">
        <v>219</v>
      </c>
      <c r="BE439" s="228">
        <f>IF(N439="základní",J439,0)</f>
        <v>0</v>
      </c>
      <c r="BF439" s="228">
        <f>IF(N439="snížená",J439,0)</f>
        <v>0</v>
      </c>
      <c r="BG439" s="228">
        <f>IF(N439="zákl. přenesená",J439,0)</f>
        <v>0</v>
      </c>
      <c r="BH439" s="228">
        <f>IF(N439="sníž. přenesená",J439,0)</f>
        <v>0</v>
      </c>
      <c r="BI439" s="228">
        <f>IF(N439="nulová",J439,0)</f>
        <v>0</v>
      </c>
      <c r="BJ439" s="19" t="s">
        <v>84</v>
      </c>
      <c r="BK439" s="228">
        <f>ROUND(I439*H439,2)</f>
        <v>0</v>
      </c>
      <c r="BL439" s="19" t="s">
        <v>225</v>
      </c>
      <c r="BM439" s="227" t="s">
        <v>1761</v>
      </c>
    </row>
    <row r="440" s="2" customFormat="1">
      <c r="A440" s="40"/>
      <c r="B440" s="41"/>
      <c r="C440" s="42"/>
      <c r="D440" s="229" t="s">
        <v>227</v>
      </c>
      <c r="E440" s="42"/>
      <c r="F440" s="230" t="s">
        <v>1762</v>
      </c>
      <c r="G440" s="42"/>
      <c r="H440" s="42"/>
      <c r="I440" s="231"/>
      <c r="J440" s="42"/>
      <c r="K440" s="42"/>
      <c r="L440" s="46"/>
      <c r="M440" s="232"/>
      <c r="N440" s="233"/>
      <c r="O440" s="86"/>
      <c r="P440" s="86"/>
      <c r="Q440" s="86"/>
      <c r="R440" s="86"/>
      <c r="S440" s="86"/>
      <c r="T440" s="87"/>
      <c r="U440" s="40"/>
      <c r="V440" s="40"/>
      <c r="W440" s="40"/>
      <c r="X440" s="40"/>
      <c r="Y440" s="40"/>
      <c r="Z440" s="40"/>
      <c r="AA440" s="40"/>
      <c r="AB440" s="40"/>
      <c r="AC440" s="40"/>
      <c r="AD440" s="40"/>
      <c r="AE440" s="40"/>
      <c r="AT440" s="19" t="s">
        <v>227</v>
      </c>
      <c r="AU440" s="19" t="s">
        <v>86</v>
      </c>
    </row>
    <row r="441" s="14" customFormat="1">
      <c r="A441" s="14"/>
      <c r="B441" s="246"/>
      <c r="C441" s="247"/>
      <c r="D441" s="229" t="s">
        <v>231</v>
      </c>
      <c r="E441" s="248" t="s">
        <v>19</v>
      </c>
      <c r="F441" s="249" t="s">
        <v>1763</v>
      </c>
      <c r="G441" s="247"/>
      <c r="H441" s="250">
        <v>1</v>
      </c>
      <c r="I441" s="251"/>
      <c r="J441" s="247"/>
      <c r="K441" s="247"/>
      <c r="L441" s="252"/>
      <c r="M441" s="253"/>
      <c r="N441" s="254"/>
      <c r="O441" s="254"/>
      <c r="P441" s="254"/>
      <c r="Q441" s="254"/>
      <c r="R441" s="254"/>
      <c r="S441" s="254"/>
      <c r="T441" s="255"/>
      <c r="U441" s="14"/>
      <c r="V441" s="14"/>
      <c r="W441" s="14"/>
      <c r="X441" s="14"/>
      <c r="Y441" s="14"/>
      <c r="Z441" s="14"/>
      <c r="AA441" s="14"/>
      <c r="AB441" s="14"/>
      <c r="AC441" s="14"/>
      <c r="AD441" s="14"/>
      <c r="AE441" s="14"/>
      <c r="AT441" s="256" t="s">
        <v>231</v>
      </c>
      <c r="AU441" s="256" t="s">
        <v>86</v>
      </c>
      <c r="AV441" s="14" t="s">
        <v>86</v>
      </c>
      <c r="AW441" s="14" t="s">
        <v>37</v>
      </c>
      <c r="AX441" s="14" t="s">
        <v>84</v>
      </c>
      <c r="AY441" s="256" t="s">
        <v>219</v>
      </c>
    </row>
    <row r="442" s="2" customFormat="1" ht="16.5" customHeight="1">
      <c r="A442" s="40"/>
      <c r="B442" s="41"/>
      <c r="C442" s="216" t="s">
        <v>809</v>
      </c>
      <c r="D442" s="216" t="s">
        <v>221</v>
      </c>
      <c r="E442" s="217" t="s">
        <v>1764</v>
      </c>
      <c r="F442" s="218" t="s">
        <v>1765</v>
      </c>
      <c r="G442" s="219" t="s">
        <v>152</v>
      </c>
      <c r="H442" s="220">
        <v>473</v>
      </c>
      <c r="I442" s="221"/>
      <c r="J442" s="222">
        <f>ROUND(I442*H442,2)</f>
        <v>0</v>
      </c>
      <c r="K442" s="218" t="s">
        <v>224</v>
      </c>
      <c r="L442" s="46"/>
      <c r="M442" s="223" t="s">
        <v>19</v>
      </c>
      <c r="N442" s="224" t="s">
        <v>47</v>
      </c>
      <c r="O442" s="86"/>
      <c r="P442" s="225">
        <f>O442*H442</f>
        <v>0</v>
      </c>
      <c r="Q442" s="225">
        <v>0</v>
      </c>
      <c r="R442" s="225">
        <f>Q442*H442</f>
        <v>0</v>
      </c>
      <c r="S442" s="225">
        <v>0</v>
      </c>
      <c r="T442" s="226">
        <f>S442*H442</f>
        <v>0</v>
      </c>
      <c r="U442" s="40"/>
      <c r="V442" s="40"/>
      <c r="W442" s="40"/>
      <c r="X442" s="40"/>
      <c r="Y442" s="40"/>
      <c r="Z442" s="40"/>
      <c r="AA442" s="40"/>
      <c r="AB442" s="40"/>
      <c r="AC442" s="40"/>
      <c r="AD442" s="40"/>
      <c r="AE442" s="40"/>
      <c r="AR442" s="227" t="s">
        <v>225</v>
      </c>
      <c r="AT442" s="227" t="s">
        <v>221</v>
      </c>
      <c r="AU442" s="227" t="s">
        <v>86</v>
      </c>
      <c r="AY442" s="19" t="s">
        <v>219</v>
      </c>
      <c r="BE442" s="228">
        <f>IF(N442="základní",J442,0)</f>
        <v>0</v>
      </c>
      <c r="BF442" s="228">
        <f>IF(N442="snížená",J442,0)</f>
        <v>0</v>
      </c>
      <c r="BG442" s="228">
        <f>IF(N442="zákl. přenesená",J442,0)</f>
        <v>0</v>
      </c>
      <c r="BH442" s="228">
        <f>IF(N442="sníž. přenesená",J442,0)</f>
        <v>0</v>
      </c>
      <c r="BI442" s="228">
        <f>IF(N442="nulová",J442,0)</f>
        <v>0</v>
      </c>
      <c r="BJ442" s="19" t="s">
        <v>84</v>
      </c>
      <c r="BK442" s="228">
        <f>ROUND(I442*H442,2)</f>
        <v>0</v>
      </c>
      <c r="BL442" s="19" t="s">
        <v>225</v>
      </c>
      <c r="BM442" s="227" t="s">
        <v>1766</v>
      </c>
    </row>
    <row r="443" s="2" customFormat="1">
      <c r="A443" s="40"/>
      <c r="B443" s="41"/>
      <c r="C443" s="42"/>
      <c r="D443" s="229" t="s">
        <v>227</v>
      </c>
      <c r="E443" s="42"/>
      <c r="F443" s="230" t="s">
        <v>1765</v>
      </c>
      <c r="G443" s="42"/>
      <c r="H443" s="42"/>
      <c r="I443" s="231"/>
      <c r="J443" s="42"/>
      <c r="K443" s="42"/>
      <c r="L443" s="46"/>
      <c r="M443" s="232"/>
      <c r="N443" s="233"/>
      <c r="O443" s="86"/>
      <c r="P443" s="86"/>
      <c r="Q443" s="86"/>
      <c r="R443" s="86"/>
      <c r="S443" s="86"/>
      <c r="T443" s="87"/>
      <c r="U443" s="40"/>
      <c r="V443" s="40"/>
      <c r="W443" s="40"/>
      <c r="X443" s="40"/>
      <c r="Y443" s="40"/>
      <c r="Z443" s="40"/>
      <c r="AA443" s="40"/>
      <c r="AB443" s="40"/>
      <c r="AC443" s="40"/>
      <c r="AD443" s="40"/>
      <c r="AE443" s="40"/>
      <c r="AT443" s="19" t="s">
        <v>227</v>
      </c>
      <c r="AU443" s="19" t="s">
        <v>86</v>
      </c>
    </row>
    <row r="444" s="2" customFormat="1">
      <c r="A444" s="40"/>
      <c r="B444" s="41"/>
      <c r="C444" s="42"/>
      <c r="D444" s="234" t="s">
        <v>229</v>
      </c>
      <c r="E444" s="42"/>
      <c r="F444" s="235" t="s">
        <v>1767</v>
      </c>
      <c r="G444" s="42"/>
      <c r="H444" s="42"/>
      <c r="I444" s="231"/>
      <c r="J444" s="42"/>
      <c r="K444" s="42"/>
      <c r="L444" s="46"/>
      <c r="M444" s="232"/>
      <c r="N444" s="233"/>
      <c r="O444" s="86"/>
      <c r="P444" s="86"/>
      <c r="Q444" s="86"/>
      <c r="R444" s="86"/>
      <c r="S444" s="86"/>
      <c r="T444" s="87"/>
      <c r="U444" s="40"/>
      <c r="V444" s="40"/>
      <c r="W444" s="40"/>
      <c r="X444" s="40"/>
      <c r="Y444" s="40"/>
      <c r="Z444" s="40"/>
      <c r="AA444" s="40"/>
      <c r="AB444" s="40"/>
      <c r="AC444" s="40"/>
      <c r="AD444" s="40"/>
      <c r="AE444" s="40"/>
      <c r="AT444" s="19" t="s">
        <v>229</v>
      </c>
      <c r="AU444" s="19" t="s">
        <v>86</v>
      </c>
    </row>
    <row r="445" s="2" customFormat="1" ht="16.5" customHeight="1">
      <c r="A445" s="40"/>
      <c r="B445" s="41"/>
      <c r="C445" s="216" t="s">
        <v>815</v>
      </c>
      <c r="D445" s="216" t="s">
        <v>221</v>
      </c>
      <c r="E445" s="217" t="s">
        <v>1768</v>
      </c>
      <c r="F445" s="218" t="s">
        <v>1769</v>
      </c>
      <c r="G445" s="219" t="s">
        <v>859</v>
      </c>
      <c r="H445" s="220">
        <v>1</v>
      </c>
      <c r="I445" s="221"/>
      <c r="J445" s="222">
        <f>ROUND(I445*H445,2)</f>
        <v>0</v>
      </c>
      <c r="K445" s="218" t="s">
        <v>19</v>
      </c>
      <c r="L445" s="46"/>
      <c r="M445" s="223" t="s">
        <v>19</v>
      </c>
      <c r="N445" s="224" t="s">
        <v>47</v>
      </c>
      <c r="O445" s="86"/>
      <c r="P445" s="225">
        <f>O445*H445</f>
        <v>0</v>
      </c>
      <c r="Q445" s="225">
        <v>0</v>
      </c>
      <c r="R445" s="225">
        <f>Q445*H445</f>
        <v>0</v>
      </c>
      <c r="S445" s="225">
        <v>0</v>
      </c>
      <c r="T445" s="226">
        <f>S445*H445</f>
        <v>0</v>
      </c>
      <c r="U445" s="40"/>
      <c r="V445" s="40"/>
      <c r="W445" s="40"/>
      <c r="X445" s="40"/>
      <c r="Y445" s="40"/>
      <c r="Z445" s="40"/>
      <c r="AA445" s="40"/>
      <c r="AB445" s="40"/>
      <c r="AC445" s="40"/>
      <c r="AD445" s="40"/>
      <c r="AE445" s="40"/>
      <c r="AR445" s="227" t="s">
        <v>225</v>
      </c>
      <c r="AT445" s="227" t="s">
        <v>221</v>
      </c>
      <c r="AU445" s="227" t="s">
        <v>86</v>
      </c>
      <c r="AY445" s="19" t="s">
        <v>219</v>
      </c>
      <c r="BE445" s="228">
        <f>IF(N445="základní",J445,0)</f>
        <v>0</v>
      </c>
      <c r="BF445" s="228">
        <f>IF(N445="snížená",J445,0)</f>
        <v>0</v>
      </c>
      <c r="BG445" s="228">
        <f>IF(N445="zákl. přenesená",J445,0)</f>
        <v>0</v>
      </c>
      <c r="BH445" s="228">
        <f>IF(N445="sníž. přenesená",J445,0)</f>
        <v>0</v>
      </c>
      <c r="BI445" s="228">
        <f>IF(N445="nulová",J445,0)</f>
        <v>0</v>
      </c>
      <c r="BJ445" s="19" t="s">
        <v>84</v>
      </c>
      <c r="BK445" s="228">
        <f>ROUND(I445*H445,2)</f>
        <v>0</v>
      </c>
      <c r="BL445" s="19" t="s">
        <v>225</v>
      </c>
      <c r="BM445" s="227" t="s">
        <v>1770</v>
      </c>
    </row>
    <row r="446" s="2" customFormat="1">
      <c r="A446" s="40"/>
      <c r="B446" s="41"/>
      <c r="C446" s="42"/>
      <c r="D446" s="229" t="s">
        <v>227</v>
      </c>
      <c r="E446" s="42"/>
      <c r="F446" s="230" t="s">
        <v>1762</v>
      </c>
      <c r="G446" s="42"/>
      <c r="H446" s="42"/>
      <c r="I446" s="231"/>
      <c r="J446" s="42"/>
      <c r="K446" s="42"/>
      <c r="L446" s="46"/>
      <c r="M446" s="232"/>
      <c r="N446" s="233"/>
      <c r="O446" s="86"/>
      <c r="P446" s="86"/>
      <c r="Q446" s="86"/>
      <c r="R446" s="86"/>
      <c r="S446" s="86"/>
      <c r="T446" s="87"/>
      <c r="U446" s="40"/>
      <c r="V446" s="40"/>
      <c r="W446" s="40"/>
      <c r="X446" s="40"/>
      <c r="Y446" s="40"/>
      <c r="Z446" s="40"/>
      <c r="AA446" s="40"/>
      <c r="AB446" s="40"/>
      <c r="AC446" s="40"/>
      <c r="AD446" s="40"/>
      <c r="AE446" s="40"/>
      <c r="AT446" s="19" t="s">
        <v>227</v>
      </c>
      <c r="AU446" s="19" t="s">
        <v>86</v>
      </c>
    </row>
    <row r="447" s="2" customFormat="1" ht="16.5" customHeight="1">
      <c r="A447" s="40"/>
      <c r="B447" s="41"/>
      <c r="C447" s="216" t="s">
        <v>822</v>
      </c>
      <c r="D447" s="216" t="s">
        <v>221</v>
      </c>
      <c r="E447" s="217" t="s">
        <v>1771</v>
      </c>
      <c r="F447" s="218" t="s">
        <v>1772</v>
      </c>
      <c r="G447" s="219" t="s">
        <v>517</v>
      </c>
      <c r="H447" s="220">
        <v>1</v>
      </c>
      <c r="I447" s="221"/>
      <c r="J447" s="222">
        <f>ROUND(I447*H447,2)</f>
        <v>0</v>
      </c>
      <c r="K447" s="218" t="s">
        <v>19</v>
      </c>
      <c r="L447" s="46"/>
      <c r="M447" s="223" t="s">
        <v>19</v>
      </c>
      <c r="N447" s="224" t="s">
        <v>47</v>
      </c>
      <c r="O447" s="86"/>
      <c r="P447" s="225">
        <f>O447*H447</f>
        <v>0</v>
      </c>
      <c r="Q447" s="225">
        <v>0</v>
      </c>
      <c r="R447" s="225">
        <f>Q447*H447</f>
        <v>0</v>
      </c>
      <c r="S447" s="225">
        <v>0</v>
      </c>
      <c r="T447" s="226">
        <f>S447*H447</f>
        <v>0</v>
      </c>
      <c r="U447" s="40"/>
      <c r="V447" s="40"/>
      <c r="W447" s="40"/>
      <c r="X447" s="40"/>
      <c r="Y447" s="40"/>
      <c r="Z447" s="40"/>
      <c r="AA447" s="40"/>
      <c r="AB447" s="40"/>
      <c r="AC447" s="40"/>
      <c r="AD447" s="40"/>
      <c r="AE447" s="40"/>
      <c r="AR447" s="227" t="s">
        <v>225</v>
      </c>
      <c r="AT447" s="227" t="s">
        <v>221</v>
      </c>
      <c r="AU447" s="227" t="s">
        <v>86</v>
      </c>
      <c r="AY447" s="19" t="s">
        <v>219</v>
      </c>
      <c r="BE447" s="228">
        <f>IF(N447="základní",J447,0)</f>
        <v>0</v>
      </c>
      <c r="BF447" s="228">
        <f>IF(N447="snížená",J447,0)</f>
        <v>0</v>
      </c>
      <c r="BG447" s="228">
        <f>IF(N447="zákl. přenesená",J447,0)</f>
        <v>0</v>
      </c>
      <c r="BH447" s="228">
        <f>IF(N447="sníž. přenesená",J447,0)</f>
        <v>0</v>
      </c>
      <c r="BI447" s="228">
        <f>IF(N447="nulová",J447,0)</f>
        <v>0</v>
      </c>
      <c r="BJ447" s="19" t="s">
        <v>84</v>
      </c>
      <c r="BK447" s="228">
        <f>ROUND(I447*H447,2)</f>
        <v>0</v>
      </c>
      <c r="BL447" s="19" t="s">
        <v>225</v>
      </c>
      <c r="BM447" s="227" t="s">
        <v>1773</v>
      </c>
    </row>
    <row r="448" s="2" customFormat="1">
      <c r="A448" s="40"/>
      <c r="B448" s="41"/>
      <c r="C448" s="42"/>
      <c r="D448" s="229" t="s">
        <v>227</v>
      </c>
      <c r="E448" s="42"/>
      <c r="F448" s="230" t="s">
        <v>1772</v>
      </c>
      <c r="G448" s="42"/>
      <c r="H448" s="42"/>
      <c r="I448" s="231"/>
      <c r="J448" s="42"/>
      <c r="K448" s="42"/>
      <c r="L448" s="46"/>
      <c r="M448" s="232"/>
      <c r="N448" s="233"/>
      <c r="O448" s="86"/>
      <c r="P448" s="86"/>
      <c r="Q448" s="86"/>
      <c r="R448" s="86"/>
      <c r="S448" s="86"/>
      <c r="T448" s="87"/>
      <c r="U448" s="40"/>
      <c r="V448" s="40"/>
      <c r="W448" s="40"/>
      <c r="X448" s="40"/>
      <c r="Y448" s="40"/>
      <c r="Z448" s="40"/>
      <c r="AA448" s="40"/>
      <c r="AB448" s="40"/>
      <c r="AC448" s="40"/>
      <c r="AD448" s="40"/>
      <c r="AE448" s="40"/>
      <c r="AT448" s="19" t="s">
        <v>227</v>
      </c>
      <c r="AU448" s="19" t="s">
        <v>86</v>
      </c>
    </row>
    <row r="449" s="12" customFormat="1" ht="22.8" customHeight="1">
      <c r="A449" s="12"/>
      <c r="B449" s="200"/>
      <c r="C449" s="201"/>
      <c r="D449" s="202" t="s">
        <v>75</v>
      </c>
      <c r="E449" s="214" t="s">
        <v>491</v>
      </c>
      <c r="F449" s="214" t="s">
        <v>492</v>
      </c>
      <c r="G449" s="201"/>
      <c r="H449" s="201"/>
      <c r="I449" s="204"/>
      <c r="J449" s="215">
        <f>BK449</f>
        <v>0</v>
      </c>
      <c r="K449" s="201"/>
      <c r="L449" s="206"/>
      <c r="M449" s="207"/>
      <c r="N449" s="208"/>
      <c r="O449" s="208"/>
      <c r="P449" s="209">
        <f>SUM(P450:P452)</f>
        <v>0</v>
      </c>
      <c r="Q449" s="208"/>
      <c r="R449" s="209">
        <f>SUM(R450:R452)</f>
        <v>0</v>
      </c>
      <c r="S449" s="208"/>
      <c r="T449" s="210">
        <f>SUM(T450:T452)</f>
        <v>0</v>
      </c>
      <c r="U449" s="12"/>
      <c r="V449" s="12"/>
      <c r="W449" s="12"/>
      <c r="X449" s="12"/>
      <c r="Y449" s="12"/>
      <c r="Z449" s="12"/>
      <c r="AA449" s="12"/>
      <c r="AB449" s="12"/>
      <c r="AC449" s="12"/>
      <c r="AD449" s="12"/>
      <c r="AE449" s="12"/>
      <c r="AR449" s="211" t="s">
        <v>84</v>
      </c>
      <c r="AT449" s="212" t="s">
        <v>75</v>
      </c>
      <c r="AU449" s="212" t="s">
        <v>84</v>
      </c>
      <c r="AY449" s="211" t="s">
        <v>219</v>
      </c>
      <c r="BK449" s="213">
        <f>SUM(BK450:BK452)</f>
        <v>0</v>
      </c>
    </row>
    <row r="450" s="2" customFormat="1" ht="16.5" customHeight="1">
      <c r="A450" s="40"/>
      <c r="B450" s="41"/>
      <c r="C450" s="216" t="s">
        <v>828</v>
      </c>
      <c r="D450" s="216" t="s">
        <v>221</v>
      </c>
      <c r="E450" s="217" t="s">
        <v>494</v>
      </c>
      <c r="F450" s="218" t="s">
        <v>495</v>
      </c>
      <c r="G450" s="219" t="s">
        <v>182</v>
      </c>
      <c r="H450" s="220">
        <v>190.612</v>
      </c>
      <c r="I450" s="221"/>
      <c r="J450" s="222">
        <f>ROUND(I450*H450,2)</f>
        <v>0</v>
      </c>
      <c r="K450" s="218" t="s">
        <v>224</v>
      </c>
      <c r="L450" s="46"/>
      <c r="M450" s="223" t="s">
        <v>19</v>
      </c>
      <c r="N450" s="224" t="s">
        <v>47</v>
      </c>
      <c r="O450" s="86"/>
      <c r="P450" s="225">
        <f>O450*H450</f>
        <v>0</v>
      </c>
      <c r="Q450" s="225">
        <v>0</v>
      </c>
      <c r="R450" s="225">
        <f>Q450*H450</f>
        <v>0</v>
      </c>
      <c r="S450" s="225">
        <v>0</v>
      </c>
      <c r="T450" s="226">
        <f>S450*H450</f>
        <v>0</v>
      </c>
      <c r="U450" s="40"/>
      <c r="V450" s="40"/>
      <c r="W450" s="40"/>
      <c r="X450" s="40"/>
      <c r="Y450" s="40"/>
      <c r="Z450" s="40"/>
      <c r="AA450" s="40"/>
      <c r="AB450" s="40"/>
      <c r="AC450" s="40"/>
      <c r="AD450" s="40"/>
      <c r="AE450" s="40"/>
      <c r="AR450" s="227" t="s">
        <v>225</v>
      </c>
      <c r="AT450" s="227" t="s">
        <v>221</v>
      </c>
      <c r="AU450" s="227" t="s">
        <v>86</v>
      </c>
      <c r="AY450" s="19" t="s">
        <v>219</v>
      </c>
      <c r="BE450" s="228">
        <f>IF(N450="základní",J450,0)</f>
        <v>0</v>
      </c>
      <c r="BF450" s="228">
        <f>IF(N450="snížená",J450,0)</f>
        <v>0</v>
      </c>
      <c r="BG450" s="228">
        <f>IF(N450="zákl. přenesená",J450,0)</f>
        <v>0</v>
      </c>
      <c r="BH450" s="228">
        <f>IF(N450="sníž. přenesená",J450,0)</f>
        <v>0</v>
      </c>
      <c r="BI450" s="228">
        <f>IF(N450="nulová",J450,0)</f>
        <v>0</v>
      </c>
      <c r="BJ450" s="19" t="s">
        <v>84</v>
      </c>
      <c r="BK450" s="228">
        <f>ROUND(I450*H450,2)</f>
        <v>0</v>
      </c>
      <c r="BL450" s="19" t="s">
        <v>225</v>
      </c>
      <c r="BM450" s="227" t="s">
        <v>1774</v>
      </c>
    </row>
    <row r="451" s="2" customFormat="1">
      <c r="A451" s="40"/>
      <c r="B451" s="41"/>
      <c r="C451" s="42"/>
      <c r="D451" s="229" t="s">
        <v>227</v>
      </c>
      <c r="E451" s="42"/>
      <c r="F451" s="230" t="s">
        <v>497</v>
      </c>
      <c r="G451" s="42"/>
      <c r="H451" s="42"/>
      <c r="I451" s="231"/>
      <c r="J451" s="42"/>
      <c r="K451" s="42"/>
      <c r="L451" s="46"/>
      <c r="M451" s="232"/>
      <c r="N451" s="233"/>
      <c r="O451" s="86"/>
      <c r="P451" s="86"/>
      <c r="Q451" s="86"/>
      <c r="R451" s="86"/>
      <c r="S451" s="86"/>
      <c r="T451" s="87"/>
      <c r="U451" s="40"/>
      <c r="V451" s="40"/>
      <c r="W451" s="40"/>
      <c r="X451" s="40"/>
      <c r="Y451" s="40"/>
      <c r="Z451" s="40"/>
      <c r="AA451" s="40"/>
      <c r="AB451" s="40"/>
      <c r="AC451" s="40"/>
      <c r="AD451" s="40"/>
      <c r="AE451" s="40"/>
      <c r="AT451" s="19" t="s">
        <v>227</v>
      </c>
      <c r="AU451" s="19" t="s">
        <v>86</v>
      </c>
    </row>
    <row r="452" s="2" customFormat="1">
      <c r="A452" s="40"/>
      <c r="B452" s="41"/>
      <c r="C452" s="42"/>
      <c r="D452" s="234" t="s">
        <v>229</v>
      </c>
      <c r="E452" s="42"/>
      <c r="F452" s="235" t="s">
        <v>498</v>
      </c>
      <c r="G452" s="42"/>
      <c r="H452" s="42"/>
      <c r="I452" s="231"/>
      <c r="J452" s="42"/>
      <c r="K452" s="42"/>
      <c r="L452" s="46"/>
      <c r="M452" s="232"/>
      <c r="N452" s="233"/>
      <c r="O452" s="86"/>
      <c r="P452" s="86"/>
      <c r="Q452" s="86"/>
      <c r="R452" s="86"/>
      <c r="S452" s="86"/>
      <c r="T452" s="87"/>
      <c r="U452" s="40"/>
      <c r="V452" s="40"/>
      <c r="W452" s="40"/>
      <c r="X452" s="40"/>
      <c r="Y452" s="40"/>
      <c r="Z452" s="40"/>
      <c r="AA452" s="40"/>
      <c r="AB452" s="40"/>
      <c r="AC452" s="40"/>
      <c r="AD452" s="40"/>
      <c r="AE452" s="40"/>
      <c r="AT452" s="19" t="s">
        <v>229</v>
      </c>
      <c r="AU452" s="19" t="s">
        <v>86</v>
      </c>
    </row>
    <row r="453" s="12" customFormat="1" ht="25.92" customHeight="1">
      <c r="A453" s="12"/>
      <c r="B453" s="200"/>
      <c r="C453" s="201"/>
      <c r="D453" s="202" t="s">
        <v>75</v>
      </c>
      <c r="E453" s="203" t="s">
        <v>499</v>
      </c>
      <c r="F453" s="203" t="s">
        <v>500</v>
      </c>
      <c r="G453" s="201"/>
      <c r="H453" s="201"/>
      <c r="I453" s="204"/>
      <c r="J453" s="205">
        <f>BK453</f>
        <v>0</v>
      </c>
      <c r="K453" s="201"/>
      <c r="L453" s="206"/>
      <c r="M453" s="207"/>
      <c r="N453" s="208"/>
      <c r="O453" s="208"/>
      <c r="P453" s="209">
        <f>P454+P463+P543+P780+P805</f>
        <v>0</v>
      </c>
      <c r="Q453" s="208"/>
      <c r="R453" s="209">
        <f>R454+R463+R543+R780+R805</f>
        <v>14.413056100000004</v>
      </c>
      <c r="S453" s="208"/>
      <c r="T453" s="210">
        <f>T454+T463+T543+T780+T805</f>
        <v>0</v>
      </c>
      <c r="U453" s="12"/>
      <c r="V453" s="12"/>
      <c r="W453" s="12"/>
      <c r="X453" s="12"/>
      <c r="Y453" s="12"/>
      <c r="Z453" s="12"/>
      <c r="AA453" s="12"/>
      <c r="AB453" s="12"/>
      <c r="AC453" s="12"/>
      <c r="AD453" s="12"/>
      <c r="AE453" s="12"/>
      <c r="AR453" s="211" t="s">
        <v>86</v>
      </c>
      <c r="AT453" s="212" t="s">
        <v>75</v>
      </c>
      <c r="AU453" s="212" t="s">
        <v>76</v>
      </c>
      <c r="AY453" s="211" t="s">
        <v>219</v>
      </c>
      <c r="BK453" s="213">
        <f>BK454+BK463+BK543+BK780+BK805</f>
        <v>0</v>
      </c>
    </row>
    <row r="454" s="12" customFormat="1" ht="22.8" customHeight="1">
      <c r="A454" s="12"/>
      <c r="B454" s="200"/>
      <c r="C454" s="201"/>
      <c r="D454" s="202" t="s">
        <v>75</v>
      </c>
      <c r="E454" s="214" t="s">
        <v>1775</v>
      </c>
      <c r="F454" s="214" t="s">
        <v>1776</v>
      </c>
      <c r="G454" s="201"/>
      <c r="H454" s="201"/>
      <c r="I454" s="204"/>
      <c r="J454" s="215">
        <f>BK454</f>
        <v>0</v>
      </c>
      <c r="K454" s="201"/>
      <c r="L454" s="206"/>
      <c r="M454" s="207"/>
      <c r="N454" s="208"/>
      <c r="O454" s="208"/>
      <c r="P454" s="209">
        <f>SUM(P455:P462)</f>
        <v>0</v>
      </c>
      <c r="Q454" s="208"/>
      <c r="R454" s="209">
        <f>SUM(R455:R462)</f>
        <v>0.46600000000000003</v>
      </c>
      <c r="S454" s="208"/>
      <c r="T454" s="210">
        <f>SUM(T455:T462)</f>
        <v>0</v>
      </c>
      <c r="U454" s="12"/>
      <c r="V454" s="12"/>
      <c r="W454" s="12"/>
      <c r="X454" s="12"/>
      <c r="Y454" s="12"/>
      <c r="Z454" s="12"/>
      <c r="AA454" s="12"/>
      <c r="AB454" s="12"/>
      <c r="AC454" s="12"/>
      <c r="AD454" s="12"/>
      <c r="AE454" s="12"/>
      <c r="AR454" s="211" t="s">
        <v>86</v>
      </c>
      <c r="AT454" s="212" t="s">
        <v>75</v>
      </c>
      <c r="AU454" s="212" t="s">
        <v>84</v>
      </c>
      <c r="AY454" s="211" t="s">
        <v>219</v>
      </c>
      <c r="BK454" s="213">
        <f>SUM(BK455:BK462)</f>
        <v>0</v>
      </c>
    </row>
    <row r="455" s="2" customFormat="1" ht="16.5" customHeight="1">
      <c r="A455" s="40"/>
      <c r="B455" s="41"/>
      <c r="C455" s="216" t="s">
        <v>830</v>
      </c>
      <c r="D455" s="216" t="s">
        <v>221</v>
      </c>
      <c r="E455" s="217" t="s">
        <v>1777</v>
      </c>
      <c r="F455" s="218" t="s">
        <v>1778</v>
      </c>
      <c r="G455" s="219" t="s">
        <v>158</v>
      </c>
      <c r="H455" s="220">
        <v>50</v>
      </c>
      <c r="I455" s="221"/>
      <c r="J455" s="222">
        <f>ROUND(I455*H455,2)</f>
        <v>0</v>
      </c>
      <c r="K455" s="218" t="s">
        <v>19</v>
      </c>
      <c r="L455" s="46"/>
      <c r="M455" s="223" t="s">
        <v>19</v>
      </c>
      <c r="N455" s="224" t="s">
        <v>47</v>
      </c>
      <c r="O455" s="86"/>
      <c r="P455" s="225">
        <f>O455*H455</f>
        <v>0</v>
      </c>
      <c r="Q455" s="225">
        <v>0.00142</v>
      </c>
      <c r="R455" s="225">
        <f>Q455*H455</f>
        <v>0.071000000000000008</v>
      </c>
      <c r="S455" s="225">
        <v>0</v>
      </c>
      <c r="T455" s="226">
        <f>S455*H455</f>
        <v>0</v>
      </c>
      <c r="U455" s="40"/>
      <c r="V455" s="40"/>
      <c r="W455" s="40"/>
      <c r="X455" s="40"/>
      <c r="Y455" s="40"/>
      <c r="Z455" s="40"/>
      <c r="AA455" s="40"/>
      <c r="AB455" s="40"/>
      <c r="AC455" s="40"/>
      <c r="AD455" s="40"/>
      <c r="AE455" s="40"/>
      <c r="AR455" s="227" t="s">
        <v>369</v>
      </c>
      <c r="AT455" s="227" t="s">
        <v>221</v>
      </c>
      <c r="AU455" s="227" t="s">
        <v>86</v>
      </c>
      <c r="AY455" s="19" t="s">
        <v>219</v>
      </c>
      <c r="BE455" s="228">
        <f>IF(N455="základní",J455,0)</f>
        <v>0</v>
      </c>
      <c r="BF455" s="228">
        <f>IF(N455="snížená",J455,0)</f>
        <v>0</v>
      </c>
      <c r="BG455" s="228">
        <f>IF(N455="zákl. přenesená",J455,0)</f>
        <v>0</v>
      </c>
      <c r="BH455" s="228">
        <f>IF(N455="sníž. přenesená",J455,0)</f>
        <v>0</v>
      </c>
      <c r="BI455" s="228">
        <f>IF(N455="nulová",J455,0)</f>
        <v>0</v>
      </c>
      <c r="BJ455" s="19" t="s">
        <v>84</v>
      </c>
      <c r="BK455" s="228">
        <f>ROUND(I455*H455,2)</f>
        <v>0</v>
      </c>
      <c r="BL455" s="19" t="s">
        <v>369</v>
      </c>
      <c r="BM455" s="227" t="s">
        <v>1779</v>
      </c>
    </row>
    <row r="456" s="2" customFormat="1">
      <c r="A456" s="40"/>
      <c r="B456" s="41"/>
      <c r="C456" s="42"/>
      <c r="D456" s="229" t="s">
        <v>227</v>
      </c>
      <c r="E456" s="42"/>
      <c r="F456" s="230" t="s">
        <v>1778</v>
      </c>
      <c r="G456" s="42"/>
      <c r="H456" s="42"/>
      <c r="I456" s="231"/>
      <c r="J456" s="42"/>
      <c r="K456" s="42"/>
      <c r="L456" s="46"/>
      <c r="M456" s="232"/>
      <c r="N456" s="233"/>
      <c r="O456" s="86"/>
      <c r="P456" s="86"/>
      <c r="Q456" s="86"/>
      <c r="R456" s="86"/>
      <c r="S456" s="86"/>
      <c r="T456" s="87"/>
      <c r="U456" s="40"/>
      <c r="V456" s="40"/>
      <c r="W456" s="40"/>
      <c r="X456" s="40"/>
      <c r="Y456" s="40"/>
      <c r="Z456" s="40"/>
      <c r="AA456" s="40"/>
      <c r="AB456" s="40"/>
      <c r="AC456" s="40"/>
      <c r="AD456" s="40"/>
      <c r="AE456" s="40"/>
      <c r="AT456" s="19" t="s">
        <v>227</v>
      </c>
      <c r="AU456" s="19" t="s">
        <v>86</v>
      </c>
    </row>
    <row r="457" s="2" customFormat="1">
      <c r="A457" s="40"/>
      <c r="B457" s="41"/>
      <c r="C457" s="42"/>
      <c r="D457" s="229" t="s">
        <v>275</v>
      </c>
      <c r="E457" s="42"/>
      <c r="F457" s="268" t="s">
        <v>1780</v>
      </c>
      <c r="G457" s="42"/>
      <c r="H457" s="42"/>
      <c r="I457" s="231"/>
      <c r="J457" s="42"/>
      <c r="K457" s="42"/>
      <c r="L457" s="46"/>
      <c r="M457" s="232"/>
      <c r="N457" s="233"/>
      <c r="O457" s="86"/>
      <c r="P457" s="86"/>
      <c r="Q457" s="86"/>
      <c r="R457" s="86"/>
      <c r="S457" s="86"/>
      <c r="T457" s="87"/>
      <c r="U457" s="40"/>
      <c r="V457" s="40"/>
      <c r="W457" s="40"/>
      <c r="X457" s="40"/>
      <c r="Y457" s="40"/>
      <c r="Z457" s="40"/>
      <c r="AA457" s="40"/>
      <c r="AB457" s="40"/>
      <c r="AC457" s="40"/>
      <c r="AD457" s="40"/>
      <c r="AE457" s="40"/>
      <c r="AT457" s="19" t="s">
        <v>275</v>
      </c>
      <c r="AU457" s="19" t="s">
        <v>86</v>
      </c>
    </row>
    <row r="458" s="14" customFormat="1">
      <c r="A458" s="14"/>
      <c r="B458" s="246"/>
      <c r="C458" s="247"/>
      <c r="D458" s="229" t="s">
        <v>231</v>
      </c>
      <c r="E458" s="248" t="s">
        <v>19</v>
      </c>
      <c r="F458" s="249" t="s">
        <v>1781</v>
      </c>
      <c r="G458" s="247"/>
      <c r="H458" s="250">
        <v>50</v>
      </c>
      <c r="I458" s="251"/>
      <c r="J458" s="247"/>
      <c r="K458" s="247"/>
      <c r="L458" s="252"/>
      <c r="M458" s="253"/>
      <c r="N458" s="254"/>
      <c r="O458" s="254"/>
      <c r="P458" s="254"/>
      <c r="Q458" s="254"/>
      <c r="R458" s="254"/>
      <c r="S458" s="254"/>
      <c r="T458" s="255"/>
      <c r="U458" s="14"/>
      <c r="V458" s="14"/>
      <c r="W458" s="14"/>
      <c r="X458" s="14"/>
      <c r="Y458" s="14"/>
      <c r="Z458" s="14"/>
      <c r="AA458" s="14"/>
      <c r="AB458" s="14"/>
      <c r="AC458" s="14"/>
      <c r="AD458" s="14"/>
      <c r="AE458" s="14"/>
      <c r="AT458" s="256" t="s">
        <v>231</v>
      </c>
      <c r="AU458" s="256" t="s">
        <v>86</v>
      </c>
      <c r="AV458" s="14" t="s">
        <v>86</v>
      </c>
      <c r="AW458" s="14" t="s">
        <v>37</v>
      </c>
      <c r="AX458" s="14" t="s">
        <v>84</v>
      </c>
      <c r="AY458" s="256" t="s">
        <v>219</v>
      </c>
    </row>
    <row r="459" s="2" customFormat="1" ht="16.5" customHeight="1">
      <c r="A459" s="40"/>
      <c r="B459" s="41"/>
      <c r="C459" s="216" t="s">
        <v>839</v>
      </c>
      <c r="D459" s="216" t="s">
        <v>221</v>
      </c>
      <c r="E459" s="217" t="s">
        <v>1782</v>
      </c>
      <c r="F459" s="218" t="s">
        <v>1783</v>
      </c>
      <c r="G459" s="219" t="s">
        <v>158</v>
      </c>
      <c r="H459" s="220">
        <v>20</v>
      </c>
      <c r="I459" s="221"/>
      <c r="J459" s="222">
        <f>ROUND(I459*H459,2)</f>
        <v>0</v>
      </c>
      <c r="K459" s="218" t="s">
        <v>19</v>
      </c>
      <c r="L459" s="46"/>
      <c r="M459" s="223" t="s">
        <v>19</v>
      </c>
      <c r="N459" s="224" t="s">
        <v>47</v>
      </c>
      <c r="O459" s="86"/>
      <c r="P459" s="225">
        <f>O459*H459</f>
        <v>0</v>
      </c>
      <c r="Q459" s="225">
        <v>0.01975</v>
      </c>
      <c r="R459" s="225">
        <f>Q459*H459</f>
        <v>0.39500000000000002</v>
      </c>
      <c r="S459" s="225">
        <v>0</v>
      </c>
      <c r="T459" s="226">
        <f>S459*H459</f>
        <v>0</v>
      </c>
      <c r="U459" s="40"/>
      <c r="V459" s="40"/>
      <c r="W459" s="40"/>
      <c r="X459" s="40"/>
      <c r="Y459" s="40"/>
      <c r="Z459" s="40"/>
      <c r="AA459" s="40"/>
      <c r="AB459" s="40"/>
      <c r="AC459" s="40"/>
      <c r="AD459" s="40"/>
      <c r="AE459" s="40"/>
      <c r="AR459" s="227" t="s">
        <v>369</v>
      </c>
      <c r="AT459" s="227" t="s">
        <v>221</v>
      </c>
      <c r="AU459" s="227" t="s">
        <v>86</v>
      </c>
      <c r="AY459" s="19" t="s">
        <v>219</v>
      </c>
      <c r="BE459" s="228">
        <f>IF(N459="základní",J459,0)</f>
        <v>0</v>
      </c>
      <c r="BF459" s="228">
        <f>IF(N459="snížená",J459,0)</f>
        <v>0</v>
      </c>
      <c r="BG459" s="228">
        <f>IF(N459="zákl. přenesená",J459,0)</f>
        <v>0</v>
      </c>
      <c r="BH459" s="228">
        <f>IF(N459="sníž. přenesená",J459,0)</f>
        <v>0</v>
      </c>
      <c r="BI459" s="228">
        <f>IF(N459="nulová",J459,0)</f>
        <v>0</v>
      </c>
      <c r="BJ459" s="19" t="s">
        <v>84</v>
      </c>
      <c r="BK459" s="228">
        <f>ROUND(I459*H459,2)</f>
        <v>0</v>
      </c>
      <c r="BL459" s="19" t="s">
        <v>369</v>
      </c>
      <c r="BM459" s="227" t="s">
        <v>1784</v>
      </c>
    </row>
    <row r="460" s="2" customFormat="1">
      <c r="A460" s="40"/>
      <c r="B460" s="41"/>
      <c r="C460" s="42"/>
      <c r="D460" s="229" t="s">
        <v>227</v>
      </c>
      <c r="E460" s="42"/>
      <c r="F460" s="230" t="s">
        <v>1783</v>
      </c>
      <c r="G460" s="42"/>
      <c r="H460" s="42"/>
      <c r="I460" s="231"/>
      <c r="J460" s="42"/>
      <c r="K460" s="42"/>
      <c r="L460" s="46"/>
      <c r="M460" s="232"/>
      <c r="N460" s="233"/>
      <c r="O460" s="86"/>
      <c r="P460" s="86"/>
      <c r="Q460" s="86"/>
      <c r="R460" s="86"/>
      <c r="S460" s="86"/>
      <c r="T460" s="87"/>
      <c r="U460" s="40"/>
      <c r="V460" s="40"/>
      <c r="W460" s="40"/>
      <c r="X460" s="40"/>
      <c r="Y460" s="40"/>
      <c r="Z460" s="40"/>
      <c r="AA460" s="40"/>
      <c r="AB460" s="40"/>
      <c r="AC460" s="40"/>
      <c r="AD460" s="40"/>
      <c r="AE460" s="40"/>
      <c r="AT460" s="19" t="s">
        <v>227</v>
      </c>
      <c r="AU460" s="19" t="s">
        <v>86</v>
      </c>
    </row>
    <row r="461" s="2" customFormat="1">
      <c r="A461" s="40"/>
      <c r="B461" s="41"/>
      <c r="C461" s="42"/>
      <c r="D461" s="229" t="s">
        <v>275</v>
      </c>
      <c r="E461" s="42"/>
      <c r="F461" s="268" t="s">
        <v>1780</v>
      </c>
      <c r="G461" s="42"/>
      <c r="H461" s="42"/>
      <c r="I461" s="231"/>
      <c r="J461" s="42"/>
      <c r="K461" s="42"/>
      <c r="L461" s="46"/>
      <c r="M461" s="232"/>
      <c r="N461" s="233"/>
      <c r="O461" s="86"/>
      <c r="P461" s="86"/>
      <c r="Q461" s="86"/>
      <c r="R461" s="86"/>
      <c r="S461" s="86"/>
      <c r="T461" s="87"/>
      <c r="U461" s="40"/>
      <c r="V461" s="40"/>
      <c r="W461" s="40"/>
      <c r="X461" s="40"/>
      <c r="Y461" s="40"/>
      <c r="Z461" s="40"/>
      <c r="AA461" s="40"/>
      <c r="AB461" s="40"/>
      <c r="AC461" s="40"/>
      <c r="AD461" s="40"/>
      <c r="AE461" s="40"/>
      <c r="AT461" s="19" t="s">
        <v>275</v>
      </c>
      <c r="AU461" s="19" t="s">
        <v>86</v>
      </c>
    </row>
    <row r="462" s="14" customFormat="1">
      <c r="A462" s="14"/>
      <c r="B462" s="246"/>
      <c r="C462" s="247"/>
      <c r="D462" s="229" t="s">
        <v>231</v>
      </c>
      <c r="E462" s="248" t="s">
        <v>19</v>
      </c>
      <c r="F462" s="249" t="s">
        <v>1785</v>
      </c>
      <c r="G462" s="247"/>
      <c r="H462" s="250">
        <v>20</v>
      </c>
      <c r="I462" s="251"/>
      <c r="J462" s="247"/>
      <c r="K462" s="247"/>
      <c r="L462" s="252"/>
      <c r="M462" s="253"/>
      <c r="N462" s="254"/>
      <c r="O462" s="254"/>
      <c r="P462" s="254"/>
      <c r="Q462" s="254"/>
      <c r="R462" s="254"/>
      <c r="S462" s="254"/>
      <c r="T462" s="255"/>
      <c r="U462" s="14"/>
      <c r="V462" s="14"/>
      <c r="W462" s="14"/>
      <c r="X462" s="14"/>
      <c r="Y462" s="14"/>
      <c r="Z462" s="14"/>
      <c r="AA462" s="14"/>
      <c r="AB462" s="14"/>
      <c r="AC462" s="14"/>
      <c r="AD462" s="14"/>
      <c r="AE462" s="14"/>
      <c r="AT462" s="256" t="s">
        <v>231</v>
      </c>
      <c r="AU462" s="256" t="s">
        <v>86</v>
      </c>
      <c r="AV462" s="14" t="s">
        <v>86</v>
      </c>
      <c r="AW462" s="14" t="s">
        <v>37</v>
      </c>
      <c r="AX462" s="14" t="s">
        <v>84</v>
      </c>
      <c r="AY462" s="256" t="s">
        <v>219</v>
      </c>
    </row>
    <row r="463" s="12" customFormat="1" ht="22.8" customHeight="1">
      <c r="A463" s="12"/>
      <c r="B463" s="200"/>
      <c r="C463" s="201"/>
      <c r="D463" s="202" t="s">
        <v>75</v>
      </c>
      <c r="E463" s="214" t="s">
        <v>1786</v>
      </c>
      <c r="F463" s="214" t="s">
        <v>1787</v>
      </c>
      <c r="G463" s="201"/>
      <c r="H463" s="201"/>
      <c r="I463" s="204"/>
      <c r="J463" s="215">
        <f>BK463</f>
        <v>0</v>
      </c>
      <c r="K463" s="201"/>
      <c r="L463" s="206"/>
      <c r="M463" s="207"/>
      <c r="N463" s="208"/>
      <c r="O463" s="208"/>
      <c r="P463" s="209">
        <f>SUM(P464:P542)</f>
        <v>0</v>
      </c>
      <c r="Q463" s="208"/>
      <c r="R463" s="209">
        <f>SUM(R464:R542)</f>
        <v>0.40079000000000004</v>
      </c>
      <c r="S463" s="208"/>
      <c r="T463" s="210">
        <f>SUM(T464:T542)</f>
        <v>0</v>
      </c>
      <c r="U463" s="12"/>
      <c r="V463" s="12"/>
      <c r="W463" s="12"/>
      <c r="X463" s="12"/>
      <c r="Y463" s="12"/>
      <c r="Z463" s="12"/>
      <c r="AA463" s="12"/>
      <c r="AB463" s="12"/>
      <c r="AC463" s="12"/>
      <c r="AD463" s="12"/>
      <c r="AE463" s="12"/>
      <c r="AR463" s="211" t="s">
        <v>86</v>
      </c>
      <c r="AT463" s="212" t="s">
        <v>75</v>
      </c>
      <c r="AU463" s="212" t="s">
        <v>84</v>
      </c>
      <c r="AY463" s="211" t="s">
        <v>219</v>
      </c>
      <c r="BK463" s="213">
        <f>SUM(BK464:BK542)</f>
        <v>0</v>
      </c>
    </row>
    <row r="464" s="2" customFormat="1" ht="16.5" customHeight="1">
      <c r="A464" s="40"/>
      <c r="B464" s="41"/>
      <c r="C464" s="216" t="s">
        <v>841</v>
      </c>
      <c r="D464" s="216" t="s">
        <v>221</v>
      </c>
      <c r="E464" s="217" t="s">
        <v>1788</v>
      </c>
      <c r="F464" s="218" t="s">
        <v>1789</v>
      </c>
      <c r="G464" s="219" t="s">
        <v>517</v>
      </c>
      <c r="H464" s="220">
        <v>2</v>
      </c>
      <c r="I464" s="221"/>
      <c r="J464" s="222">
        <f>ROUND(I464*H464,2)</f>
        <v>0</v>
      </c>
      <c r="K464" s="218" t="s">
        <v>224</v>
      </c>
      <c r="L464" s="46"/>
      <c r="M464" s="223" t="s">
        <v>19</v>
      </c>
      <c r="N464" s="224" t="s">
        <v>47</v>
      </c>
      <c r="O464" s="86"/>
      <c r="P464" s="225">
        <f>O464*H464</f>
        <v>0</v>
      </c>
      <c r="Q464" s="225">
        <v>0</v>
      </c>
      <c r="R464" s="225">
        <f>Q464*H464</f>
        <v>0</v>
      </c>
      <c r="S464" s="225">
        <v>0</v>
      </c>
      <c r="T464" s="226">
        <f>S464*H464</f>
        <v>0</v>
      </c>
      <c r="U464" s="40"/>
      <c r="V464" s="40"/>
      <c r="W464" s="40"/>
      <c r="X464" s="40"/>
      <c r="Y464" s="40"/>
      <c r="Z464" s="40"/>
      <c r="AA464" s="40"/>
      <c r="AB464" s="40"/>
      <c r="AC464" s="40"/>
      <c r="AD464" s="40"/>
      <c r="AE464" s="40"/>
      <c r="AR464" s="227" t="s">
        <v>369</v>
      </c>
      <c r="AT464" s="227" t="s">
        <v>221</v>
      </c>
      <c r="AU464" s="227" t="s">
        <v>86</v>
      </c>
      <c r="AY464" s="19" t="s">
        <v>219</v>
      </c>
      <c r="BE464" s="228">
        <f>IF(N464="základní",J464,0)</f>
        <v>0</v>
      </c>
      <c r="BF464" s="228">
        <f>IF(N464="snížená",J464,0)</f>
        <v>0</v>
      </c>
      <c r="BG464" s="228">
        <f>IF(N464="zákl. přenesená",J464,0)</f>
        <v>0</v>
      </c>
      <c r="BH464" s="228">
        <f>IF(N464="sníž. přenesená",J464,0)</f>
        <v>0</v>
      </c>
      <c r="BI464" s="228">
        <f>IF(N464="nulová",J464,0)</f>
        <v>0</v>
      </c>
      <c r="BJ464" s="19" t="s">
        <v>84</v>
      </c>
      <c r="BK464" s="228">
        <f>ROUND(I464*H464,2)</f>
        <v>0</v>
      </c>
      <c r="BL464" s="19" t="s">
        <v>369</v>
      </c>
      <c r="BM464" s="227" t="s">
        <v>1790</v>
      </c>
    </row>
    <row r="465" s="2" customFormat="1">
      <c r="A465" s="40"/>
      <c r="B465" s="41"/>
      <c r="C465" s="42"/>
      <c r="D465" s="229" t="s">
        <v>227</v>
      </c>
      <c r="E465" s="42"/>
      <c r="F465" s="230" t="s">
        <v>1791</v>
      </c>
      <c r="G465" s="42"/>
      <c r="H465" s="42"/>
      <c r="I465" s="231"/>
      <c r="J465" s="42"/>
      <c r="K465" s="42"/>
      <c r="L465" s="46"/>
      <c r="M465" s="232"/>
      <c r="N465" s="233"/>
      <c r="O465" s="86"/>
      <c r="P465" s="86"/>
      <c r="Q465" s="86"/>
      <c r="R465" s="86"/>
      <c r="S465" s="86"/>
      <c r="T465" s="87"/>
      <c r="U465" s="40"/>
      <c r="V465" s="40"/>
      <c r="W465" s="40"/>
      <c r="X465" s="40"/>
      <c r="Y465" s="40"/>
      <c r="Z465" s="40"/>
      <c r="AA465" s="40"/>
      <c r="AB465" s="40"/>
      <c r="AC465" s="40"/>
      <c r="AD465" s="40"/>
      <c r="AE465" s="40"/>
      <c r="AT465" s="19" t="s">
        <v>227</v>
      </c>
      <c r="AU465" s="19" t="s">
        <v>86</v>
      </c>
    </row>
    <row r="466" s="2" customFormat="1">
      <c r="A466" s="40"/>
      <c r="B466" s="41"/>
      <c r="C466" s="42"/>
      <c r="D466" s="234" t="s">
        <v>229</v>
      </c>
      <c r="E466" s="42"/>
      <c r="F466" s="235" t="s">
        <v>1792</v>
      </c>
      <c r="G466" s="42"/>
      <c r="H466" s="42"/>
      <c r="I466" s="231"/>
      <c r="J466" s="42"/>
      <c r="K466" s="42"/>
      <c r="L466" s="46"/>
      <c r="M466" s="232"/>
      <c r="N466" s="233"/>
      <c r="O466" s="86"/>
      <c r="P466" s="86"/>
      <c r="Q466" s="86"/>
      <c r="R466" s="86"/>
      <c r="S466" s="86"/>
      <c r="T466" s="87"/>
      <c r="U466" s="40"/>
      <c r="V466" s="40"/>
      <c r="W466" s="40"/>
      <c r="X466" s="40"/>
      <c r="Y466" s="40"/>
      <c r="Z466" s="40"/>
      <c r="AA466" s="40"/>
      <c r="AB466" s="40"/>
      <c r="AC466" s="40"/>
      <c r="AD466" s="40"/>
      <c r="AE466" s="40"/>
      <c r="AT466" s="19" t="s">
        <v>229</v>
      </c>
      <c r="AU466" s="19" t="s">
        <v>86</v>
      </c>
    </row>
    <row r="467" s="2" customFormat="1">
      <c r="A467" s="40"/>
      <c r="B467" s="41"/>
      <c r="C467" s="42"/>
      <c r="D467" s="229" t="s">
        <v>275</v>
      </c>
      <c r="E467" s="42"/>
      <c r="F467" s="268" t="s">
        <v>1793</v>
      </c>
      <c r="G467" s="42"/>
      <c r="H467" s="42"/>
      <c r="I467" s="231"/>
      <c r="J467" s="42"/>
      <c r="K467" s="42"/>
      <c r="L467" s="46"/>
      <c r="M467" s="232"/>
      <c r="N467" s="233"/>
      <c r="O467" s="86"/>
      <c r="P467" s="86"/>
      <c r="Q467" s="86"/>
      <c r="R467" s="86"/>
      <c r="S467" s="86"/>
      <c r="T467" s="87"/>
      <c r="U467" s="40"/>
      <c r="V467" s="40"/>
      <c r="W467" s="40"/>
      <c r="X467" s="40"/>
      <c r="Y467" s="40"/>
      <c r="Z467" s="40"/>
      <c r="AA467" s="40"/>
      <c r="AB467" s="40"/>
      <c r="AC467" s="40"/>
      <c r="AD467" s="40"/>
      <c r="AE467" s="40"/>
      <c r="AT467" s="19" t="s">
        <v>275</v>
      </c>
      <c r="AU467" s="19" t="s">
        <v>86</v>
      </c>
    </row>
    <row r="468" s="14" customFormat="1">
      <c r="A468" s="14"/>
      <c r="B468" s="246"/>
      <c r="C468" s="247"/>
      <c r="D468" s="229" t="s">
        <v>231</v>
      </c>
      <c r="E468" s="248" t="s">
        <v>19</v>
      </c>
      <c r="F468" s="249" t="s">
        <v>1794</v>
      </c>
      <c r="G468" s="247"/>
      <c r="H468" s="250">
        <v>2</v>
      </c>
      <c r="I468" s="251"/>
      <c r="J468" s="247"/>
      <c r="K468" s="247"/>
      <c r="L468" s="252"/>
      <c r="M468" s="253"/>
      <c r="N468" s="254"/>
      <c r="O468" s="254"/>
      <c r="P468" s="254"/>
      <c r="Q468" s="254"/>
      <c r="R468" s="254"/>
      <c r="S468" s="254"/>
      <c r="T468" s="255"/>
      <c r="U468" s="14"/>
      <c r="V468" s="14"/>
      <c r="W468" s="14"/>
      <c r="X468" s="14"/>
      <c r="Y468" s="14"/>
      <c r="Z468" s="14"/>
      <c r="AA468" s="14"/>
      <c r="AB468" s="14"/>
      <c r="AC468" s="14"/>
      <c r="AD468" s="14"/>
      <c r="AE468" s="14"/>
      <c r="AT468" s="256" t="s">
        <v>231</v>
      </c>
      <c r="AU468" s="256" t="s">
        <v>86</v>
      </c>
      <c r="AV468" s="14" t="s">
        <v>86</v>
      </c>
      <c r="AW468" s="14" t="s">
        <v>37</v>
      </c>
      <c r="AX468" s="14" t="s">
        <v>84</v>
      </c>
      <c r="AY468" s="256" t="s">
        <v>219</v>
      </c>
    </row>
    <row r="469" s="2" customFormat="1" ht="16.5" customHeight="1">
      <c r="A469" s="40"/>
      <c r="B469" s="41"/>
      <c r="C469" s="283" t="s">
        <v>1396</v>
      </c>
      <c r="D469" s="283" t="s">
        <v>623</v>
      </c>
      <c r="E469" s="284" t="s">
        <v>1795</v>
      </c>
      <c r="F469" s="285" t="s">
        <v>1796</v>
      </c>
      <c r="G469" s="286" t="s">
        <v>517</v>
      </c>
      <c r="H469" s="287">
        <v>2</v>
      </c>
      <c r="I469" s="288"/>
      <c r="J469" s="289">
        <f>ROUND(I469*H469,2)</f>
        <v>0</v>
      </c>
      <c r="K469" s="285" t="s">
        <v>224</v>
      </c>
      <c r="L469" s="290"/>
      <c r="M469" s="291" t="s">
        <v>19</v>
      </c>
      <c r="N469" s="292" t="s">
        <v>47</v>
      </c>
      <c r="O469" s="86"/>
      <c r="P469" s="225">
        <f>O469*H469</f>
        <v>0</v>
      </c>
      <c r="Q469" s="225">
        <v>0.033000000000000002</v>
      </c>
      <c r="R469" s="225">
        <f>Q469*H469</f>
        <v>0.066000000000000003</v>
      </c>
      <c r="S469" s="225">
        <v>0</v>
      </c>
      <c r="T469" s="226">
        <f>S469*H469</f>
        <v>0</v>
      </c>
      <c r="U469" s="40"/>
      <c r="V469" s="40"/>
      <c r="W469" s="40"/>
      <c r="X469" s="40"/>
      <c r="Y469" s="40"/>
      <c r="Z469" s="40"/>
      <c r="AA469" s="40"/>
      <c r="AB469" s="40"/>
      <c r="AC469" s="40"/>
      <c r="AD469" s="40"/>
      <c r="AE469" s="40"/>
      <c r="AR469" s="227" t="s">
        <v>493</v>
      </c>
      <c r="AT469" s="227" t="s">
        <v>623</v>
      </c>
      <c r="AU469" s="227" t="s">
        <v>86</v>
      </c>
      <c r="AY469" s="19" t="s">
        <v>219</v>
      </c>
      <c r="BE469" s="228">
        <f>IF(N469="základní",J469,0)</f>
        <v>0</v>
      </c>
      <c r="BF469" s="228">
        <f>IF(N469="snížená",J469,0)</f>
        <v>0</v>
      </c>
      <c r="BG469" s="228">
        <f>IF(N469="zákl. přenesená",J469,0)</f>
        <v>0</v>
      </c>
      <c r="BH469" s="228">
        <f>IF(N469="sníž. přenesená",J469,0)</f>
        <v>0</v>
      </c>
      <c r="BI469" s="228">
        <f>IF(N469="nulová",J469,0)</f>
        <v>0</v>
      </c>
      <c r="BJ469" s="19" t="s">
        <v>84</v>
      </c>
      <c r="BK469" s="228">
        <f>ROUND(I469*H469,2)</f>
        <v>0</v>
      </c>
      <c r="BL469" s="19" t="s">
        <v>369</v>
      </c>
      <c r="BM469" s="227" t="s">
        <v>1797</v>
      </c>
    </row>
    <row r="470" s="2" customFormat="1">
      <c r="A470" s="40"/>
      <c r="B470" s="41"/>
      <c r="C470" s="42"/>
      <c r="D470" s="229" t="s">
        <v>227</v>
      </c>
      <c r="E470" s="42"/>
      <c r="F470" s="230" t="s">
        <v>1796</v>
      </c>
      <c r="G470" s="42"/>
      <c r="H470" s="42"/>
      <c r="I470" s="231"/>
      <c r="J470" s="42"/>
      <c r="K470" s="42"/>
      <c r="L470" s="46"/>
      <c r="M470" s="232"/>
      <c r="N470" s="233"/>
      <c r="O470" s="86"/>
      <c r="P470" s="86"/>
      <c r="Q470" s="86"/>
      <c r="R470" s="86"/>
      <c r="S470" s="86"/>
      <c r="T470" s="87"/>
      <c r="U470" s="40"/>
      <c r="V470" s="40"/>
      <c r="W470" s="40"/>
      <c r="X470" s="40"/>
      <c r="Y470" s="40"/>
      <c r="Z470" s="40"/>
      <c r="AA470" s="40"/>
      <c r="AB470" s="40"/>
      <c r="AC470" s="40"/>
      <c r="AD470" s="40"/>
      <c r="AE470" s="40"/>
      <c r="AT470" s="19" t="s">
        <v>227</v>
      </c>
      <c r="AU470" s="19" t="s">
        <v>86</v>
      </c>
    </row>
    <row r="471" s="14" customFormat="1">
      <c r="A471" s="14"/>
      <c r="B471" s="246"/>
      <c r="C471" s="247"/>
      <c r="D471" s="229" t="s">
        <v>231</v>
      </c>
      <c r="E471" s="248" t="s">
        <v>19</v>
      </c>
      <c r="F471" s="249" t="s">
        <v>1798</v>
      </c>
      <c r="G471" s="247"/>
      <c r="H471" s="250">
        <v>2</v>
      </c>
      <c r="I471" s="251"/>
      <c r="J471" s="247"/>
      <c r="K471" s="247"/>
      <c r="L471" s="252"/>
      <c r="M471" s="253"/>
      <c r="N471" s="254"/>
      <c r="O471" s="254"/>
      <c r="P471" s="254"/>
      <c r="Q471" s="254"/>
      <c r="R471" s="254"/>
      <c r="S471" s="254"/>
      <c r="T471" s="255"/>
      <c r="U471" s="14"/>
      <c r="V471" s="14"/>
      <c r="W471" s="14"/>
      <c r="X471" s="14"/>
      <c r="Y471" s="14"/>
      <c r="Z471" s="14"/>
      <c r="AA471" s="14"/>
      <c r="AB471" s="14"/>
      <c r="AC471" s="14"/>
      <c r="AD471" s="14"/>
      <c r="AE471" s="14"/>
      <c r="AT471" s="256" t="s">
        <v>231</v>
      </c>
      <c r="AU471" s="256" t="s">
        <v>86</v>
      </c>
      <c r="AV471" s="14" t="s">
        <v>86</v>
      </c>
      <c r="AW471" s="14" t="s">
        <v>37</v>
      </c>
      <c r="AX471" s="14" t="s">
        <v>84</v>
      </c>
      <c r="AY471" s="256" t="s">
        <v>219</v>
      </c>
    </row>
    <row r="472" s="2" customFormat="1" ht="16.5" customHeight="1">
      <c r="A472" s="40"/>
      <c r="B472" s="41"/>
      <c r="C472" s="216" t="s">
        <v>1401</v>
      </c>
      <c r="D472" s="216" t="s">
        <v>221</v>
      </c>
      <c r="E472" s="217" t="s">
        <v>1799</v>
      </c>
      <c r="F472" s="218" t="s">
        <v>1800</v>
      </c>
      <c r="G472" s="219" t="s">
        <v>420</v>
      </c>
      <c r="H472" s="220">
        <v>1</v>
      </c>
      <c r="I472" s="221"/>
      <c r="J472" s="222">
        <f>ROUND(I472*H472,2)</f>
        <v>0</v>
      </c>
      <c r="K472" s="218" t="s">
        <v>19</v>
      </c>
      <c r="L472" s="46"/>
      <c r="M472" s="223" t="s">
        <v>19</v>
      </c>
      <c r="N472" s="224" t="s">
        <v>47</v>
      </c>
      <c r="O472" s="86"/>
      <c r="P472" s="225">
        <f>O472*H472</f>
        <v>0</v>
      </c>
      <c r="Q472" s="225">
        <v>0</v>
      </c>
      <c r="R472" s="225">
        <f>Q472*H472</f>
        <v>0</v>
      </c>
      <c r="S472" s="225">
        <v>0</v>
      </c>
      <c r="T472" s="226">
        <f>S472*H472</f>
        <v>0</v>
      </c>
      <c r="U472" s="40"/>
      <c r="V472" s="40"/>
      <c r="W472" s="40"/>
      <c r="X472" s="40"/>
      <c r="Y472" s="40"/>
      <c r="Z472" s="40"/>
      <c r="AA472" s="40"/>
      <c r="AB472" s="40"/>
      <c r="AC472" s="40"/>
      <c r="AD472" s="40"/>
      <c r="AE472" s="40"/>
      <c r="AR472" s="227" t="s">
        <v>369</v>
      </c>
      <c r="AT472" s="227" t="s">
        <v>221</v>
      </c>
      <c r="AU472" s="227" t="s">
        <v>86</v>
      </c>
      <c r="AY472" s="19" t="s">
        <v>219</v>
      </c>
      <c r="BE472" s="228">
        <f>IF(N472="základní",J472,0)</f>
        <v>0</v>
      </c>
      <c r="BF472" s="228">
        <f>IF(N472="snížená",J472,0)</f>
        <v>0</v>
      </c>
      <c r="BG472" s="228">
        <f>IF(N472="zákl. přenesená",J472,0)</f>
        <v>0</v>
      </c>
      <c r="BH472" s="228">
        <f>IF(N472="sníž. přenesená",J472,0)</f>
        <v>0</v>
      </c>
      <c r="BI472" s="228">
        <f>IF(N472="nulová",J472,0)</f>
        <v>0</v>
      </c>
      <c r="BJ472" s="19" t="s">
        <v>84</v>
      </c>
      <c r="BK472" s="228">
        <f>ROUND(I472*H472,2)</f>
        <v>0</v>
      </c>
      <c r="BL472" s="19" t="s">
        <v>369</v>
      </c>
      <c r="BM472" s="227" t="s">
        <v>1801</v>
      </c>
    </row>
    <row r="473" s="2" customFormat="1">
      <c r="A473" s="40"/>
      <c r="B473" s="41"/>
      <c r="C473" s="42"/>
      <c r="D473" s="229" t="s">
        <v>227</v>
      </c>
      <c r="E473" s="42"/>
      <c r="F473" s="230" t="s">
        <v>1802</v>
      </c>
      <c r="G473" s="42"/>
      <c r="H473" s="42"/>
      <c r="I473" s="231"/>
      <c r="J473" s="42"/>
      <c r="K473" s="42"/>
      <c r="L473" s="46"/>
      <c r="M473" s="232"/>
      <c r="N473" s="233"/>
      <c r="O473" s="86"/>
      <c r="P473" s="86"/>
      <c r="Q473" s="86"/>
      <c r="R473" s="86"/>
      <c r="S473" s="86"/>
      <c r="T473" s="87"/>
      <c r="U473" s="40"/>
      <c r="V473" s="40"/>
      <c r="W473" s="40"/>
      <c r="X473" s="40"/>
      <c r="Y473" s="40"/>
      <c r="Z473" s="40"/>
      <c r="AA473" s="40"/>
      <c r="AB473" s="40"/>
      <c r="AC473" s="40"/>
      <c r="AD473" s="40"/>
      <c r="AE473" s="40"/>
      <c r="AT473" s="19" t="s">
        <v>227</v>
      </c>
      <c r="AU473" s="19" t="s">
        <v>86</v>
      </c>
    </row>
    <row r="474" s="2" customFormat="1">
      <c r="A474" s="40"/>
      <c r="B474" s="41"/>
      <c r="C474" s="42"/>
      <c r="D474" s="229" t="s">
        <v>275</v>
      </c>
      <c r="E474" s="42"/>
      <c r="F474" s="268" t="s">
        <v>1803</v>
      </c>
      <c r="G474" s="42"/>
      <c r="H474" s="42"/>
      <c r="I474" s="231"/>
      <c r="J474" s="42"/>
      <c r="K474" s="42"/>
      <c r="L474" s="46"/>
      <c r="M474" s="232"/>
      <c r="N474" s="233"/>
      <c r="O474" s="86"/>
      <c r="P474" s="86"/>
      <c r="Q474" s="86"/>
      <c r="R474" s="86"/>
      <c r="S474" s="86"/>
      <c r="T474" s="87"/>
      <c r="U474" s="40"/>
      <c r="V474" s="40"/>
      <c r="W474" s="40"/>
      <c r="X474" s="40"/>
      <c r="Y474" s="40"/>
      <c r="Z474" s="40"/>
      <c r="AA474" s="40"/>
      <c r="AB474" s="40"/>
      <c r="AC474" s="40"/>
      <c r="AD474" s="40"/>
      <c r="AE474" s="40"/>
      <c r="AT474" s="19" t="s">
        <v>275</v>
      </c>
      <c r="AU474" s="19" t="s">
        <v>86</v>
      </c>
    </row>
    <row r="475" s="2" customFormat="1" ht="16.5" customHeight="1">
      <c r="A475" s="40"/>
      <c r="B475" s="41"/>
      <c r="C475" s="216" t="s">
        <v>1407</v>
      </c>
      <c r="D475" s="216" t="s">
        <v>221</v>
      </c>
      <c r="E475" s="217" t="s">
        <v>1804</v>
      </c>
      <c r="F475" s="218" t="s">
        <v>1805</v>
      </c>
      <c r="G475" s="219" t="s">
        <v>420</v>
      </c>
      <c r="H475" s="220">
        <v>1</v>
      </c>
      <c r="I475" s="221"/>
      <c r="J475" s="222">
        <f>ROUND(I475*H475,2)</f>
        <v>0</v>
      </c>
      <c r="K475" s="218" t="s">
        <v>19</v>
      </c>
      <c r="L475" s="46"/>
      <c r="M475" s="223" t="s">
        <v>19</v>
      </c>
      <c r="N475" s="224" t="s">
        <v>47</v>
      </c>
      <c r="O475" s="86"/>
      <c r="P475" s="225">
        <f>O475*H475</f>
        <v>0</v>
      </c>
      <c r="Q475" s="225">
        <v>0</v>
      </c>
      <c r="R475" s="225">
        <f>Q475*H475</f>
        <v>0</v>
      </c>
      <c r="S475" s="225">
        <v>0</v>
      </c>
      <c r="T475" s="226">
        <f>S475*H475</f>
        <v>0</v>
      </c>
      <c r="U475" s="40"/>
      <c r="V475" s="40"/>
      <c r="W475" s="40"/>
      <c r="X475" s="40"/>
      <c r="Y475" s="40"/>
      <c r="Z475" s="40"/>
      <c r="AA475" s="40"/>
      <c r="AB475" s="40"/>
      <c r="AC475" s="40"/>
      <c r="AD475" s="40"/>
      <c r="AE475" s="40"/>
      <c r="AR475" s="227" t="s">
        <v>369</v>
      </c>
      <c r="AT475" s="227" t="s">
        <v>221</v>
      </c>
      <c r="AU475" s="227" t="s">
        <v>86</v>
      </c>
      <c r="AY475" s="19" t="s">
        <v>219</v>
      </c>
      <c r="BE475" s="228">
        <f>IF(N475="základní",J475,0)</f>
        <v>0</v>
      </c>
      <c r="BF475" s="228">
        <f>IF(N475="snížená",J475,0)</f>
        <v>0</v>
      </c>
      <c r="BG475" s="228">
        <f>IF(N475="zákl. přenesená",J475,0)</f>
        <v>0</v>
      </c>
      <c r="BH475" s="228">
        <f>IF(N475="sníž. přenesená",J475,0)</f>
        <v>0</v>
      </c>
      <c r="BI475" s="228">
        <f>IF(N475="nulová",J475,0)</f>
        <v>0</v>
      </c>
      <c r="BJ475" s="19" t="s">
        <v>84</v>
      </c>
      <c r="BK475" s="228">
        <f>ROUND(I475*H475,2)</f>
        <v>0</v>
      </c>
      <c r="BL475" s="19" t="s">
        <v>369</v>
      </c>
      <c r="BM475" s="227" t="s">
        <v>1806</v>
      </c>
    </row>
    <row r="476" s="2" customFormat="1">
      <c r="A476" s="40"/>
      <c r="B476" s="41"/>
      <c r="C476" s="42"/>
      <c r="D476" s="229" t="s">
        <v>227</v>
      </c>
      <c r="E476" s="42"/>
      <c r="F476" s="230" t="s">
        <v>1805</v>
      </c>
      <c r="G476" s="42"/>
      <c r="H476" s="42"/>
      <c r="I476" s="231"/>
      <c r="J476" s="42"/>
      <c r="K476" s="42"/>
      <c r="L476" s="46"/>
      <c r="M476" s="232"/>
      <c r="N476" s="233"/>
      <c r="O476" s="86"/>
      <c r="P476" s="86"/>
      <c r="Q476" s="86"/>
      <c r="R476" s="86"/>
      <c r="S476" s="86"/>
      <c r="T476" s="87"/>
      <c r="U476" s="40"/>
      <c r="V476" s="40"/>
      <c r="W476" s="40"/>
      <c r="X476" s="40"/>
      <c r="Y476" s="40"/>
      <c r="Z476" s="40"/>
      <c r="AA476" s="40"/>
      <c r="AB476" s="40"/>
      <c r="AC476" s="40"/>
      <c r="AD476" s="40"/>
      <c r="AE476" s="40"/>
      <c r="AT476" s="19" t="s">
        <v>227</v>
      </c>
      <c r="AU476" s="19" t="s">
        <v>86</v>
      </c>
    </row>
    <row r="477" s="2" customFormat="1">
      <c r="A477" s="40"/>
      <c r="B477" s="41"/>
      <c r="C477" s="42"/>
      <c r="D477" s="229" t="s">
        <v>275</v>
      </c>
      <c r="E477" s="42"/>
      <c r="F477" s="268" t="s">
        <v>1803</v>
      </c>
      <c r="G477" s="42"/>
      <c r="H477" s="42"/>
      <c r="I477" s="231"/>
      <c r="J477" s="42"/>
      <c r="K477" s="42"/>
      <c r="L477" s="46"/>
      <c r="M477" s="232"/>
      <c r="N477" s="233"/>
      <c r="O477" s="86"/>
      <c r="P477" s="86"/>
      <c r="Q477" s="86"/>
      <c r="R477" s="86"/>
      <c r="S477" s="86"/>
      <c r="T477" s="87"/>
      <c r="U477" s="40"/>
      <c r="V477" s="40"/>
      <c r="W477" s="40"/>
      <c r="X477" s="40"/>
      <c r="Y477" s="40"/>
      <c r="Z477" s="40"/>
      <c r="AA477" s="40"/>
      <c r="AB477" s="40"/>
      <c r="AC477" s="40"/>
      <c r="AD477" s="40"/>
      <c r="AE477" s="40"/>
      <c r="AT477" s="19" t="s">
        <v>275</v>
      </c>
      <c r="AU477" s="19" t="s">
        <v>86</v>
      </c>
    </row>
    <row r="478" s="2" customFormat="1" ht="16.5" customHeight="1">
      <c r="A478" s="40"/>
      <c r="B478" s="41"/>
      <c r="C478" s="216" t="s">
        <v>1417</v>
      </c>
      <c r="D478" s="216" t="s">
        <v>221</v>
      </c>
      <c r="E478" s="217" t="s">
        <v>1807</v>
      </c>
      <c r="F478" s="218" t="s">
        <v>1808</v>
      </c>
      <c r="G478" s="219" t="s">
        <v>517</v>
      </c>
      <c r="H478" s="220">
        <v>2</v>
      </c>
      <c r="I478" s="221"/>
      <c r="J478" s="222">
        <f>ROUND(I478*H478,2)</f>
        <v>0</v>
      </c>
      <c r="K478" s="218" t="s">
        <v>224</v>
      </c>
      <c r="L478" s="46"/>
      <c r="M478" s="223" t="s">
        <v>19</v>
      </c>
      <c r="N478" s="224" t="s">
        <v>47</v>
      </c>
      <c r="O478" s="86"/>
      <c r="P478" s="225">
        <f>O478*H478</f>
        <v>0</v>
      </c>
      <c r="Q478" s="225">
        <v>0</v>
      </c>
      <c r="R478" s="225">
        <f>Q478*H478</f>
        <v>0</v>
      </c>
      <c r="S478" s="225">
        <v>0</v>
      </c>
      <c r="T478" s="226">
        <f>S478*H478</f>
        <v>0</v>
      </c>
      <c r="U478" s="40"/>
      <c r="V478" s="40"/>
      <c r="W478" s="40"/>
      <c r="X478" s="40"/>
      <c r="Y478" s="40"/>
      <c r="Z478" s="40"/>
      <c r="AA478" s="40"/>
      <c r="AB478" s="40"/>
      <c r="AC478" s="40"/>
      <c r="AD478" s="40"/>
      <c r="AE478" s="40"/>
      <c r="AR478" s="227" t="s">
        <v>369</v>
      </c>
      <c r="AT478" s="227" t="s">
        <v>221</v>
      </c>
      <c r="AU478" s="227" t="s">
        <v>86</v>
      </c>
      <c r="AY478" s="19" t="s">
        <v>219</v>
      </c>
      <c r="BE478" s="228">
        <f>IF(N478="základní",J478,0)</f>
        <v>0</v>
      </c>
      <c r="BF478" s="228">
        <f>IF(N478="snížená",J478,0)</f>
        <v>0</v>
      </c>
      <c r="BG478" s="228">
        <f>IF(N478="zákl. přenesená",J478,0)</f>
        <v>0</v>
      </c>
      <c r="BH478" s="228">
        <f>IF(N478="sníž. přenesená",J478,0)</f>
        <v>0</v>
      </c>
      <c r="BI478" s="228">
        <f>IF(N478="nulová",J478,0)</f>
        <v>0</v>
      </c>
      <c r="BJ478" s="19" t="s">
        <v>84</v>
      </c>
      <c r="BK478" s="228">
        <f>ROUND(I478*H478,2)</f>
        <v>0</v>
      </c>
      <c r="BL478" s="19" t="s">
        <v>369</v>
      </c>
      <c r="BM478" s="227" t="s">
        <v>1809</v>
      </c>
    </row>
    <row r="479" s="2" customFormat="1">
      <c r="A479" s="40"/>
      <c r="B479" s="41"/>
      <c r="C479" s="42"/>
      <c r="D479" s="229" t="s">
        <v>227</v>
      </c>
      <c r="E479" s="42"/>
      <c r="F479" s="230" t="s">
        <v>1810</v>
      </c>
      <c r="G479" s="42"/>
      <c r="H479" s="42"/>
      <c r="I479" s="231"/>
      <c r="J479" s="42"/>
      <c r="K479" s="42"/>
      <c r="L479" s="46"/>
      <c r="M479" s="232"/>
      <c r="N479" s="233"/>
      <c r="O479" s="86"/>
      <c r="P479" s="86"/>
      <c r="Q479" s="86"/>
      <c r="R479" s="86"/>
      <c r="S479" s="86"/>
      <c r="T479" s="87"/>
      <c r="U479" s="40"/>
      <c r="V479" s="40"/>
      <c r="W479" s="40"/>
      <c r="X479" s="40"/>
      <c r="Y479" s="40"/>
      <c r="Z479" s="40"/>
      <c r="AA479" s="40"/>
      <c r="AB479" s="40"/>
      <c r="AC479" s="40"/>
      <c r="AD479" s="40"/>
      <c r="AE479" s="40"/>
      <c r="AT479" s="19" t="s">
        <v>227</v>
      </c>
      <c r="AU479" s="19" t="s">
        <v>86</v>
      </c>
    </row>
    <row r="480" s="2" customFormat="1">
      <c r="A480" s="40"/>
      <c r="B480" s="41"/>
      <c r="C480" s="42"/>
      <c r="D480" s="234" t="s">
        <v>229</v>
      </c>
      <c r="E480" s="42"/>
      <c r="F480" s="235" t="s">
        <v>1811</v>
      </c>
      <c r="G480" s="42"/>
      <c r="H480" s="42"/>
      <c r="I480" s="231"/>
      <c r="J480" s="42"/>
      <c r="K480" s="42"/>
      <c r="L480" s="46"/>
      <c r="M480" s="232"/>
      <c r="N480" s="233"/>
      <c r="O480" s="86"/>
      <c r="P480" s="86"/>
      <c r="Q480" s="86"/>
      <c r="R480" s="86"/>
      <c r="S480" s="86"/>
      <c r="T480" s="87"/>
      <c r="U480" s="40"/>
      <c r="V480" s="40"/>
      <c r="W480" s="40"/>
      <c r="X480" s="40"/>
      <c r="Y480" s="40"/>
      <c r="Z480" s="40"/>
      <c r="AA480" s="40"/>
      <c r="AB480" s="40"/>
      <c r="AC480" s="40"/>
      <c r="AD480" s="40"/>
      <c r="AE480" s="40"/>
      <c r="AT480" s="19" t="s">
        <v>229</v>
      </c>
      <c r="AU480" s="19" t="s">
        <v>86</v>
      </c>
    </row>
    <row r="481" s="2" customFormat="1">
      <c r="A481" s="40"/>
      <c r="B481" s="41"/>
      <c r="C481" s="42"/>
      <c r="D481" s="229" t="s">
        <v>275</v>
      </c>
      <c r="E481" s="42"/>
      <c r="F481" s="268" t="s">
        <v>1793</v>
      </c>
      <c r="G481" s="42"/>
      <c r="H481" s="42"/>
      <c r="I481" s="231"/>
      <c r="J481" s="42"/>
      <c r="K481" s="42"/>
      <c r="L481" s="46"/>
      <c r="M481" s="232"/>
      <c r="N481" s="233"/>
      <c r="O481" s="86"/>
      <c r="P481" s="86"/>
      <c r="Q481" s="86"/>
      <c r="R481" s="86"/>
      <c r="S481" s="86"/>
      <c r="T481" s="87"/>
      <c r="U481" s="40"/>
      <c r="V481" s="40"/>
      <c r="W481" s="40"/>
      <c r="X481" s="40"/>
      <c r="Y481" s="40"/>
      <c r="Z481" s="40"/>
      <c r="AA481" s="40"/>
      <c r="AB481" s="40"/>
      <c r="AC481" s="40"/>
      <c r="AD481" s="40"/>
      <c r="AE481" s="40"/>
      <c r="AT481" s="19" t="s">
        <v>275</v>
      </c>
      <c r="AU481" s="19" t="s">
        <v>86</v>
      </c>
    </row>
    <row r="482" s="14" customFormat="1">
      <c r="A482" s="14"/>
      <c r="B482" s="246"/>
      <c r="C482" s="247"/>
      <c r="D482" s="229" t="s">
        <v>231</v>
      </c>
      <c r="E482" s="248" t="s">
        <v>19</v>
      </c>
      <c r="F482" s="249" t="s">
        <v>1794</v>
      </c>
      <c r="G482" s="247"/>
      <c r="H482" s="250">
        <v>2</v>
      </c>
      <c r="I482" s="251"/>
      <c r="J482" s="247"/>
      <c r="K482" s="247"/>
      <c r="L482" s="252"/>
      <c r="M482" s="253"/>
      <c r="N482" s="254"/>
      <c r="O482" s="254"/>
      <c r="P482" s="254"/>
      <c r="Q482" s="254"/>
      <c r="R482" s="254"/>
      <c r="S482" s="254"/>
      <c r="T482" s="255"/>
      <c r="U482" s="14"/>
      <c r="V482" s="14"/>
      <c r="W482" s="14"/>
      <c r="X482" s="14"/>
      <c r="Y482" s="14"/>
      <c r="Z482" s="14"/>
      <c r="AA482" s="14"/>
      <c r="AB482" s="14"/>
      <c r="AC482" s="14"/>
      <c r="AD482" s="14"/>
      <c r="AE482" s="14"/>
      <c r="AT482" s="256" t="s">
        <v>231</v>
      </c>
      <c r="AU482" s="256" t="s">
        <v>86</v>
      </c>
      <c r="AV482" s="14" t="s">
        <v>86</v>
      </c>
      <c r="AW482" s="14" t="s">
        <v>37</v>
      </c>
      <c r="AX482" s="14" t="s">
        <v>84</v>
      </c>
      <c r="AY482" s="256" t="s">
        <v>219</v>
      </c>
    </row>
    <row r="483" s="2" customFormat="1" ht="16.5" customHeight="1">
      <c r="A483" s="40"/>
      <c r="B483" s="41"/>
      <c r="C483" s="283" t="s">
        <v>1422</v>
      </c>
      <c r="D483" s="283" t="s">
        <v>623</v>
      </c>
      <c r="E483" s="284" t="s">
        <v>1812</v>
      </c>
      <c r="F483" s="285" t="s">
        <v>1813</v>
      </c>
      <c r="G483" s="286" t="s">
        <v>517</v>
      </c>
      <c r="H483" s="287">
        <v>1</v>
      </c>
      <c r="I483" s="288"/>
      <c r="J483" s="289">
        <f>ROUND(I483*H483,2)</f>
        <v>0</v>
      </c>
      <c r="K483" s="285" t="s">
        <v>19</v>
      </c>
      <c r="L483" s="290"/>
      <c r="M483" s="291" t="s">
        <v>19</v>
      </c>
      <c r="N483" s="292" t="s">
        <v>47</v>
      </c>
      <c r="O483" s="86"/>
      <c r="P483" s="225">
        <f>O483*H483</f>
        <v>0</v>
      </c>
      <c r="Q483" s="225">
        <v>0.012800000000000001</v>
      </c>
      <c r="R483" s="225">
        <f>Q483*H483</f>
        <v>0.012800000000000001</v>
      </c>
      <c r="S483" s="225">
        <v>0</v>
      </c>
      <c r="T483" s="226">
        <f>S483*H483</f>
        <v>0</v>
      </c>
      <c r="U483" s="40"/>
      <c r="V483" s="40"/>
      <c r="W483" s="40"/>
      <c r="X483" s="40"/>
      <c r="Y483" s="40"/>
      <c r="Z483" s="40"/>
      <c r="AA483" s="40"/>
      <c r="AB483" s="40"/>
      <c r="AC483" s="40"/>
      <c r="AD483" s="40"/>
      <c r="AE483" s="40"/>
      <c r="AR483" s="227" t="s">
        <v>493</v>
      </c>
      <c r="AT483" s="227" t="s">
        <v>623</v>
      </c>
      <c r="AU483" s="227" t="s">
        <v>86</v>
      </c>
      <c r="AY483" s="19" t="s">
        <v>219</v>
      </c>
      <c r="BE483" s="228">
        <f>IF(N483="základní",J483,0)</f>
        <v>0</v>
      </c>
      <c r="BF483" s="228">
        <f>IF(N483="snížená",J483,0)</f>
        <v>0</v>
      </c>
      <c r="BG483" s="228">
        <f>IF(N483="zákl. přenesená",J483,0)</f>
        <v>0</v>
      </c>
      <c r="BH483" s="228">
        <f>IF(N483="sníž. přenesená",J483,0)</f>
        <v>0</v>
      </c>
      <c r="BI483" s="228">
        <f>IF(N483="nulová",J483,0)</f>
        <v>0</v>
      </c>
      <c r="BJ483" s="19" t="s">
        <v>84</v>
      </c>
      <c r="BK483" s="228">
        <f>ROUND(I483*H483,2)</f>
        <v>0</v>
      </c>
      <c r="BL483" s="19" t="s">
        <v>369</v>
      </c>
      <c r="BM483" s="227" t="s">
        <v>1814</v>
      </c>
    </row>
    <row r="484" s="2" customFormat="1">
      <c r="A484" s="40"/>
      <c r="B484" s="41"/>
      <c r="C484" s="42"/>
      <c r="D484" s="229" t="s">
        <v>227</v>
      </c>
      <c r="E484" s="42"/>
      <c r="F484" s="230" t="s">
        <v>1813</v>
      </c>
      <c r="G484" s="42"/>
      <c r="H484" s="42"/>
      <c r="I484" s="231"/>
      <c r="J484" s="42"/>
      <c r="K484" s="42"/>
      <c r="L484" s="46"/>
      <c r="M484" s="232"/>
      <c r="N484" s="233"/>
      <c r="O484" s="86"/>
      <c r="P484" s="86"/>
      <c r="Q484" s="86"/>
      <c r="R484" s="86"/>
      <c r="S484" s="86"/>
      <c r="T484" s="87"/>
      <c r="U484" s="40"/>
      <c r="V484" s="40"/>
      <c r="W484" s="40"/>
      <c r="X484" s="40"/>
      <c r="Y484" s="40"/>
      <c r="Z484" s="40"/>
      <c r="AA484" s="40"/>
      <c r="AB484" s="40"/>
      <c r="AC484" s="40"/>
      <c r="AD484" s="40"/>
      <c r="AE484" s="40"/>
      <c r="AT484" s="19" t="s">
        <v>227</v>
      </c>
      <c r="AU484" s="19" t="s">
        <v>86</v>
      </c>
    </row>
    <row r="485" s="13" customFormat="1">
      <c r="A485" s="13"/>
      <c r="B485" s="236"/>
      <c r="C485" s="237"/>
      <c r="D485" s="229" t="s">
        <v>231</v>
      </c>
      <c r="E485" s="238" t="s">
        <v>19</v>
      </c>
      <c r="F485" s="239" t="s">
        <v>1103</v>
      </c>
      <c r="G485" s="237"/>
      <c r="H485" s="238" t="s">
        <v>19</v>
      </c>
      <c r="I485" s="240"/>
      <c r="J485" s="237"/>
      <c r="K485" s="237"/>
      <c r="L485" s="241"/>
      <c r="M485" s="242"/>
      <c r="N485" s="243"/>
      <c r="O485" s="243"/>
      <c r="P485" s="243"/>
      <c r="Q485" s="243"/>
      <c r="R485" s="243"/>
      <c r="S485" s="243"/>
      <c r="T485" s="244"/>
      <c r="U485" s="13"/>
      <c r="V485" s="13"/>
      <c r="W485" s="13"/>
      <c r="X485" s="13"/>
      <c r="Y485" s="13"/>
      <c r="Z485" s="13"/>
      <c r="AA485" s="13"/>
      <c r="AB485" s="13"/>
      <c r="AC485" s="13"/>
      <c r="AD485" s="13"/>
      <c r="AE485" s="13"/>
      <c r="AT485" s="245" t="s">
        <v>231</v>
      </c>
      <c r="AU485" s="245" t="s">
        <v>86</v>
      </c>
      <c r="AV485" s="13" t="s">
        <v>84</v>
      </c>
      <c r="AW485" s="13" t="s">
        <v>37</v>
      </c>
      <c r="AX485" s="13" t="s">
        <v>76</v>
      </c>
      <c r="AY485" s="245" t="s">
        <v>219</v>
      </c>
    </row>
    <row r="486" s="14" customFormat="1">
      <c r="A486" s="14"/>
      <c r="B486" s="246"/>
      <c r="C486" s="247"/>
      <c r="D486" s="229" t="s">
        <v>231</v>
      </c>
      <c r="E486" s="248" t="s">
        <v>19</v>
      </c>
      <c r="F486" s="249" t="s">
        <v>1815</v>
      </c>
      <c r="G486" s="247"/>
      <c r="H486" s="250">
        <v>1</v>
      </c>
      <c r="I486" s="251"/>
      <c r="J486" s="247"/>
      <c r="K486" s="247"/>
      <c r="L486" s="252"/>
      <c r="M486" s="253"/>
      <c r="N486" s="254"/>
      <c r="O486" s="254"/>
      <c r="P486" s="254"/>
      <c r="Q486" s="254"/>
      <c r="R486" s="254"/>
      <c r="S486" s="254"/>
      <c r="T486" s="255"/>
      <c r="U486" s="14"/>
      <c r="V486" s="14"/>
      <c r="W486" s="14"/>
      <c r="X486" s="14"/>
      <c r="Y486" s="14"/>
      <c r="Z486" s="14"/>
      <c r="AA486" s="14"/>
      <c r="AB486" s="14"/>
      <c r="AC486" s="14"/>
      <c r="AD486" s="14"/>
      <c r="AE486" s="14"/>
      <c r="AT486" s="256" t="s">
        <v>231</v>
      </c>
      <c r="AU486" s="256" t="s">
        <v>86</v>
      </c>
      <c r="AV486" s="14" t="s">
        <v>86</v>
      </c>
      <c r="AW486" s="14" t="s">
        <v>37</v>
      </c>
      <c r="AX486" s="14" t="s">
        <v>84</v>
      </c>
      <c r="AY486" s="256" t="s">
        <v>219</v>
      </c>
    </row>
    <row r="487" s="2" customFormat="1" ht="16.5" customHeight="1">
      <c r="A487" s="40"/>
      <c r="B487" s="41"/>
      <c r="C487" s="283" t="s">
        <v>1429</v>
      </c>
      <c r="D487" s="283" t="s">
        <v>623</v>
      </c>
      <c r="E487" s="284" t="s">
        <v>1816</v>
      </c>
      <c r="F487" s="285" t="s">
        <v>1817</v>
      </c>
      <c r="G487" s="286" t="s">
        <v>517</v>
      </c>
      <c r="H487" s="287">
        <v>1</v>
      </c>
      <c r="I487" s="288"/>
      <c r="J487" s="289">
        <f>ROUND(I487*H487,2)</f>
        <v>0</v>
      </c>
      <c r="K487" s="285" t="s">
        <v>19</v>
      </c>
      <c r="L487" s="290"/>
      <c r="M487" s="291" t="s">
        <v>19</v>
      </c>
      <c r="N487" s="292" t="s">
        <v>47</v>
      </c>
      <c r="O487" s="86"/>
      <c r="P487" s="225">
        <f>O487*H487</f>
        <v>0</v>
      </c>
      <c r="Q487" s="225">
        <v>0.012800000000000001</v>
      </c>
      <c r="R487" s="225">
        <f>Q487*H487</f>
        <v>0.012800000000000001</v>
      </c>
      <c r="S487" s="225">
        <v>0</v>
      </c>
      <c r="T487" s="226">
        <f>S487*H487</f>
        <v>0</v>
      </c>
      <c r="U487" s="40"/>
      <c r="V487" s="40"/>
      <c r="W487" s="40"/>
      <c r="X487" s="40"/>
      <c r="Y487" s="40"/>
      <c r="Z487" s="40"/>
      <c r="AA487" s="40"/>
      <c r="AB487" s="40"/>
      <c r="AC487" s="40"/>
      <c r="AD487" s="40"/>
      <c r="AE487" s="40"/>
      <c r="AR487" s="227" t="s">
        <v>493</v>
      </c>
      <c r="AT487" s="227" t="s">
        <v>623</v>
      </c>
      <c r="AU487" s="227" t="s">
        <v>86</v>
      </c>
      <c r="AY487" s="19" t="s">
        <v>219</v>
      </c>
      <c r="BE487" s="228">
        <f>IF(N487="základní",J487,0)</f>
        <v>0</v>
      </c>
      <c r="BF487" s="228">
        <f>IF(N487="snížená",J487,0)</f>
        <v>0</v>
      </c>
      <c r="BG487" s="228">
        <f>IF(N487="zákl. přenesená",J487,0)</f>
        <v>0</v>
      </c>
      <c r="BH487" s="228">
        <f>IF(N487="sníž. přenesená",J487,0)</f>
        <v>0</v>
      </c>
      <c r="BI487" s="228">
        <f>IF(N487="nulová",J487,0)</f>
        <v>0</v>
      </c>
      <c r="BJ487" s="19" t="s">
        <v>84</v>
      </c>
      <c r="BK487" s="228">
        <f>ROUND(I487*H487,2)</f>
        <v>0</v>
      </c>
      <c r="BL487" s="19" t="s">
        <v>369</v>
      </c>
      <c r="BM487" s="227" t="s">
        <v>1818</v>
      </c>
    </row>
    <row r="488" s="2" customFormat="1">
      <c r="A488" s="40"/>
      <c r="B488" s="41"/>
      <c r="C488" s="42"/>
      <c r="D488" s="229" t="s">
        <v>227</v>
      </c>
      <c r="E488" s="42"/>
      <c r="F488" s="230" t="s">
        <v>1817</v>
      </c>
      <c r="G488" s="42"/>
      <c r="H488" s="42"/>
      <c r="I488" s="231"/>
      <c r="J488" s="42"/>
      <c r="K488" s="42"/>
      <c r="L488" s="46"/>
      <c r="M488" s="232"/>
      <c r="N488" s="233"/>
      <c r="O488" s="86"/>
      <c r="P488" s="86"/>
      <c r="Q488" s="86"/>
      <c r="R488" s="86"/>
      <c r="S488" s="86"/>
      <c r="T488" s="87"/>
      <c r="U488" s="40"/>
      <c r="V488" s="40"/>
      <c r="W488" s="40"/>
      <c r="X488" s="40"/>
      <c r="Y488" s="40"/>
      <c r="Z488" s="40"/>
      <c r="AA488" s="40"/>
      <c r="AB488" s="40"/>
      <c r="AC488" s="40"/>
      <c r="AD488" s="40"/>
      <c r="AE488" s="40"/>
      <c r="AT488" s="19" t="s">
        <v>227</v>
      </c>
      <c r="AU488" s="19" t="s">
        <v>86</v>
      </c>
    </row>
    <row r="489" s="14" customFormat="1">
      <c r="A489" s="14"/>
      <c r="B489" s="246"/>
      <c r="C489" s="247"/>
      <c r="D489" s="229" t="s">
        <v>231</v>
      </c>
      <c r="E489" s="248" t="s">
        <v>19</v>
      </c>
      <c r="F489" s="249" t="s">
        <v>1815</v>
      </c>
      <c r="G489" s="247"/>
      <c r="H489" s="250">
        <v>1</v>
      </c>
      <c r="I489" s="251"/>
      <c r="J489" s="247"/>
      <c r="K489" s="247"/>
      <c r="L489" s="252"/>
      <c r="M489" s="253"/>
      <c r="N489" s="254"/>
      <c r="O489" s="254"/>
      <c r="P489" s="254"/>
      <c r="Q489" s="254"/>
      <c r="R489" s="254"/>
      <c r="S489" s="254"/>
      <c r="T489" s="255"/>
      <c r="U489" s="14"/>
      <c r="V489" s="14"/>
      <c r="W489" s="14"/>
      <c r="X489" s="14"/>
      <c r="Y489" s="14"/>
      <c r="Z489" s="14"/>
      <c r="AA489" s="14"/>
      <c r="AB489" s="14"/>
      <c r="AC489" s="14"/>
      <c r="AD489" s="14"/>
      <c r="AE489" s="14"/>
      <c r="AT489" s="256" t="s">
        <v>231</v>
      </c>
      <c r="AU489" s="256" t="s">
        <v>86</v>
      </c>
      <c r="AV489" s="14" t="s">
        <v>86</v>
      </c>
      <c r="AW489" s="14" t="s">
        <v>37</v>
      </c>
      <c r="AX489" s="14" t="s">
        <v>84</v>
      </c>
      <c r="AY489" s="256" t="s">
        <v>219</v>
      </c>
    </row>
    <row r="490" s="2" customFormat="1" ht="16.5" customHeight="1">
      <c r="A490" s="40"/>
      <c r="B490" s="41"/>
      <c r="C490" s="216" t="s">
        <v>1434</v>
      </c>
      <c r="D490" s="216" t="s">
        <v>221</v>
      </c>
      <c r="E490" s="217" t="s">
        <v>1819</v>
      </c>
      <c r="F490" s="218" t="s">
        <v>1820</v>
      </c>
      <c r="G490" s="219" t="s">
        <v>517</v>
      </c>
      <c r="H490" s="220">
        <v>1</v>
      </c>
      <c r="I490" s="221"/>
      <c r="J490" s="222">
        <f>ROUND(I490*H490,2)</f>
        <v>0</v>
      </c>
      <c r="K490" s="218" t="s">
        <v>19</v>
      </c>
      <c r="L490" s="46"/>
      <c r="M490" s="223" t="s">
        <v>19</v>
      </c>
      <c r="N490" s="224" t="s">
        <v>47</v>
      </c>
      <c r="O490" s="86"/>
      <c r="P490" s="225">
        <f>O490*H490</f>
        <v>0</v>
      </c>
      <c r="Q490" s="225">
        <v>0.0015</v>
      </c>
      <c r="R490" s="225">
        <f>Q490*H490</f>
        <v>0.0015</v>
      </c>
      <c r="S490" s="225">
        <v>0</v>
      </c>
      <c r="T490" s="226">
        <f>S490*H490</f>
        <v>0</v>
      </c>
      <c r="U490" s="40"/>
      <c r="V490" s="40"/>
      <c r="W490" s="40"/>
      <c r="X490" s="40"/>
      <c r="Y490" s="40"/>
      <c r="Z490" s="40"/>
      <c r="AA490" s="40"/>
      <c r="AB490" s="40"/>
      <c r="AC490" s="40"/>
      <c r="AD490" s="40"/>
      <c r="AE490" s="40"/>
      <c r="AR490" s="227" t="s">
        <v>369</v>
      </c>
      <c r="AT490" s="227" t="s">
        <v>221</v>
      </c>
      <c r="AU490" s="227" t="s">
        <v>86</v>
      </c>
      <c r="AY490" s="19" t="s">
        <v>219</v>
      </c>
      <c r="BE490" s="228">
        <f>IF(N490="základní",J490,0)</f>
        <v>0</v>
      </c>
      <c r="BF490" s="228">
        <f>IF(N490="snížená",J490,0)</f>
        <v>0</v>
      </c>
      <c r="BG490" s="228">
        <f>IF(N490="zákl. přenesená",J490,0)</f>
        <v>0</v>
      </c>
      <c r="BH490" s="228">
        <f>IF(N490="sníž. přenesená",J490,0)</f>
        <v>0</v>
      </c>
      <c r="BI490" s="228">
        <f>IF(N490="nulová",J490,0)</f>
        <v>0</v>
      </c>
      <c r="BJ490" s="19" t="s">
        <v>84</v>
      </c>
      <c r="BK490" s="228">
        <f>ROUND(I490*H490,2)</f>
        <v>0</v>
      </c>
      <c r="BL490" s="19" t="s">
        <v>369</v>
      </c>
      <c r="BM490" s="227" t="s">
        <v>1821</v>
      </c>
    </row>
    <row r="491" s="2" customFormat="1">
      <c r="A491" s="40"/>
      <c r="B491" s="41"/>
      <c r="C491" s="42"/>
      <c r="D491" s="229" t="s">
        <v>227</v>
      </c>
      <c r="E491" s="42"/>
      <c r="F491" s="230" t="s">
        <v>1820</v>
      </c>
      <c r="G491" s="42"/>
      <c r="H491" s="42"/>
      <c r="I491" s="231"/>
      <c r="J491" s="42"/>
      <c r="K491" s="42"/>
      <c r="L491" s="46"/>
      <c r="M491" s="232"/>
      <c r="N491" s="233"/>
      <c r="O491" s="86"/>
      <c r="P491" s="86"/>
      <c r="Q491" s="86"/>
      <c r="R491" s="86"/>
      <c r="S491" s="86"/>
      <c r="T491" s="87"/>
      <c r="U491" s="40"/>
      <c r="V491" s="40"/>
      <c r="W491" s="40"/>
      <c r="X491" s="40"/>
      <c r="Y491" s="40"/>
      <c r="Z491" s="40"/>
      <c r="AA491" s="40"/>
      <c r="AB491" s="40"/>
      <c r="AC491" s="40"/>
      <c r="AD491" s="40"/>
      <c r="AE491" s="40"/>
      <c r="AT491" s="19" t="s">
        <v>227</v>
      </c>
      <c r="AU491" s="19" t="s">
        <v>86</v>
      </c>
    </row>
    <row r="492" s="14" customFormat="1">
      <c r="A492" s="14"/>
      <c r="B492" s="246"/>
      <c r="C492" s="247"/>
      <c r="D492" s="229" t="s">
        <v>231</v>
      </c>
      <c r="E492" s="248" t="s">
        <v>19</v>
      </c>
      <c r="F492" s="249" t="s">
        <v>1815</v>
      </c>
      <c r="G492" s="247"/>
      <c r="H492" s="250">
        <v>1</v>
      </c>
      <c r="I492" s="251"/>
      <c r="J492" s="247"/>
      <c r="K492" s="247"/>
      <c r="L492" s="252"/>
      <c r="M492" s="253"/>
      <c r="N492" s="254"/>
      <c r="O492" s="254"/>
      <c r="P492" s="254"/>
      <c r="Q492" s="254"/>
      <c r="R492" s="254"/>
      <c r="S492" s="254"/>
      <c r="T492" s="255"/>
      <c r="U492" s="14"/>
      <c r="V492" s="14"/>
      <c r="W492" s="14"/>
      <c r="X492" s="14"/>
      <c r="Y492" s="14"/>
      <c r="Z492" s="14"/>
      <c r="AA492" s="14"/>
      <c r="AB492" s="14"/>
      <c r="AC492" s="14"/>
      <c r="AD492" s="14"/>
      <c r="AE492" s="14"/>
      <c r="AT492" s="256" t="s">
        <v>231</v>
      </c>
      <c r="AU492" s="256" t="s">
        <v>86</v>
      </c>
      <c r="AV492" s="14" t="s">
        <v>86</v>
      </c>
      <c r="AW492" s="14" t="s">
        <v>37</v>
      </c>
      <c r="AX492" s="14" t="s">
        <v>84</v>
      </c>
      <c r="AY492" s="256" t="s">
        <v>219</v>
      </c>
    </row>
    <row r="493" s="2" customFormat="1" ht="16.5" customHeight="1">
      <c r="A493" s="40"/>
      <c r="B493" s="41"/>
      <c r="C493" s="216" t="s">
        <v>1442</v>
      </c>
      <c r="D493" s="216" t="s">
        <v>221</v>
      </c>
      <c r="E493" s="217" t="s">
        <v>1822</v>
      </c>
      <c r="F493" s="218" t="s">
        <v>1823</v>
      </c>
      <c r="G493" s="219" t="s">
        <v>517</v>
      </c>
      <c r="H493" s="220">
        <v>1</v>
      </c>
      <c r="I493" s="221"/>
      <c r="J493" s="222">
        <f>ROUND(I493*H493,2)</f>
        <v>0</v>
      </c>
      <c r="K493" s="218" t="s">
        <v>19</v>
      </c>
      <c r="L493" s="46"/>
      <c r="M493" s="223" t="s">
        <v>19</v>
      </c>
      <c r="N493" s="224" t="s">
        <v>47</v>
      </c>
      <c r="O493" s="86"/>
      <c r="P493" s="225">
        <f>O493*H493</f>
        <v>0</v>
      </c>
      <c r="Q493" s="225">
        <v>0.0015</v>
      </c>
      <c r="R493" s="225">
        <f>Q493*H493</f>
        <v>0.0015</v>
      </c>
      <c r="S493" s="225">
        <v>0</v>
      </c>
      <c r="T493" s="226">
        <f>S493*H493</f>
        <v>0</v>
      </c>
      <c r="U493" s="40"/>
      <c r="V493" s="40"/>
      <c r="W493" s="40"/>
      <c r="X493" s="40"/>
      <c r="Y493" s="40"/>
      <c r="Z493" s="40"/>
      <c r="AA493" s="40"/>
      <c r="AB493" s="40"/>
      <c r="AC493" s="40"/>
      <c r="AD493" s="40"/>
      <c r="AE493" s="40"/>
      <c r="AR493" s="227" t="s">
        <v>369</v>
      </c>
      <c r="AT493" s="227" t="s">
        <v>221</v>
      </c>
      <c r="AU493" s="227" t="s">
        <v>86</v>
      </c>
      <c r="AY493" s="19" t="s">
        <v>219</v>
      </c>
      <c r="BE493" s="228">
        <f>IF(N493="základní",J493,0)</f>
        <v>0</v>
      </c>
      <c r="BF493" s="228">
        <f>IF(N493="snížená",J493,0)</f>
        <v>0</v>
      </c>
      <c r="BG493" s="228">
        <f>IF(N493="zákl. přenesená",J493,0)</f>
        <v>0</v>
      </c>
      <c r="BH493" s="228">
        <f>IF(N493="sníž. přenesená",J493,0)</f>
        <v>0</v>
      </c>
      <c r="BI493" s="228">
        <f>IF(N493="nulová",J493,0)</f>
        <v>0</v>
      </c>
      <c r="BJ493" s="19" t="s">
        <v>84</v>
      </c>
      <c r="BK493" s="228">
        <f>ROUND(I493*H493,2)</f>
        <v>0</v>
      </c>
      <c r="BL493" s="19" t="s">
        <v>369</v>
      </c>
      <c r="BM493" s="227" t="s">
        <v>1824</v>
      </c>
    </row>
    <row r="494" s="2" customFormat="1">
      <c r="A494" s="40"/>
      <c r="B494" s="41"/>
      <c r="C494" s="42"/>
      <c r="D494" s="229" t="s">
        <v>227</v>
      </c>
      <c r="E494" s="42"/>
      <c r="F494" s="230" t="s">
        <v>1820</v>
      </c>
      <c r="G494" s="42"/>
      <c r="H494" s="42"/>
      <c r="I494" s="231"/>
      <c r="J494" s="42"/>
      <c r="K494" s="42"/>
      <c r="L494" s="46"/>
      <c r="M494" s="232"/>
      <c r="N494" s="233"/>
      <c r="O494" s="86"/>
      <c r="P494" s="86"/>
      <c r="Q494" s="86"/>
      <c r="R494" s="86"/>
      <c r="S494" s="86"/>
      <c r="T494" s="87"/>
      <c r="U494" s="40"/>
      <c r="V494" s="40"/>
      <c r="W494" s="40"/>
      <c r="X494" s="40"/>
      <c r="Y494" s="40"/>
      <c r="Z494" s="40"/>
      <c r="AA494" s="40"/>
      <c r="AB494" s="40"/>
      <c r="AC494" s="40"/>
      <c r="AD494" s="40"/>
      <c r="AE494" s="40"/>
      <c r="AT494" s="19" t="s">
        <v>227</v>
      </c>
      <c r="AU494" s="19" t="s">
        <v>86</v>
      </c>
    </row>
    <row r="495" s="14" customFormat="1">
      <c r="A495" s="14"/>
      <c r="B495" s="246"/>
      <c r="C495" s="247"/>
      <c r="D495" s="229" t="s">
        <v>231</v>
      </c>
      <c r="E495" s="248" t="s">
        <v>19</v>
      </c>
      <c r="F495" s="249" t="s">
        <v>1815</v>
      </c>
      <c r="G495" s="247"/>
      <c r="H495" s="250">
        <v>1</v>
      </c>
      <c r="I495" s="251"/>
      <c r="J495" s="247"/>
      <c r="K495" s="247"/>
      <c r="L495" s="252"/>
      <c r="M495" s="253"/>
      <c r="N495" s="254"/>
      <c r="O495" s="254"/>
      <c r="P495" s="254"/>
      <c r="Q495" s="254"/>
      <c r="R495" s="254"/>
      <c r="S495" s="254"/>
      <c r="T495" s="255"/>
      <c r="U495" s="14"/>
      <c r="V495" s="14"/>
      <c r="W495" s="14"/>
      <c r="X495" s="14"/>
      <c r="Y495" s="14"/>
      <c r="Z495" s="14"/>
      <c r="AA495" s="14"/>
      <c r="AB495" s="14"/>
      <c r="AC495" s="14"/>
      <c r="AD495" s="14"/>
      <c r="AE495" s="14"/>
      <c r="AT495" s="256" t="s">
        <v>231</v>
      </c>
      <c r="AU495" s="256" t="s">
        <v>86</v>
      </c>
      <c r="AV495" s="14" t="s">
        <v>86</v>
      </c>
      <c r="AW495" s="14" t="s">
        <v>37</v>
      </c>
      <c r="AX495" s="14" t="s">
        <v>84</v>
      </c>
      <c r="AY495" s="256" t="s">
        <v>219</v>
      </c>
    </row>
    <row r="496" s="2" customFormat="1" ht="16.5" customHeight="1">
      <c r="A496" s="40"/>
      <c r="B496" s="41"/>
      <c r="C496" s="216" t="s">
        <v>1447</v>
      </c>
      <c r="D496" s="216" t="s">
        <v>221</v>
      </c>
      <c r="E496" s="217" t="s">
        <v>1825</v>
      </c>
      <c r="F496" s="218" t="s">
        <v>1826</v>
      </c>
      <c r="G496" s="219" t="s">
        <v>517</v>
      </c>
      <c r="H496" s="220">
        <v>1</v>
      </c>
      <c r="I496" s="221"/>
      <c r="J496" s="222">
        <f>ROUND(I496*H496,2)</f>
        <v>0</v>
      </c>
      <c r="K496" s="218" t="s">
        <v>19</v>
      </c>
      <c r="L496" s="46"/>
      <c r="M496" s="223" t="s">
        <v>19</v>
      </c>
      <c r="N496" s="224" t="s">
        <v>47</v>
      </c>
      <c r="O496" s="86"/>
      <c r="P496" s="225">
        <f>O496*H496</f>
        <v>0</v>
      </c>
      <c r="Q496" s="225">
        <v>0</v>
      </c>
      <c r="R496" s="225">
        <f>Q496*H496</f>
        <v>0</v>
      </c>
      <c r="S496" s="225">
        <v>0</v>
      </c>
      <c r="T496" s="226">
        <f>S496*H496</f>
        <v>0</v>
      </c>
      <c r="U496" s="40"/>
      <c r="V496" s="40"/>
      <c r="W496" s="40"/>
      <c r="X496" s="40"/>
      <c r="Y496" s="40"/>
      <c r="Z496" s="40"/>
      <c r="AA496" s="40"/>
      <c r="AB496" s="40"/>
      <c r="AC496" s="40"/>
      <c r="AD496" s="40"/>
      <c r="AE496" s="40"/>
      <c r="AR496" s="227" t="s">
        <v>369</v>
      </c>
      <c r="AT496" s="227" t="s">
        <v>221</v>
      </c>
      <c r="AU496" s="227" t="s">
        <v>86</v>
      </c>
      <c r="AY496" s="19" t="s">
        <v>219</v>
      </c>
      <c r="BE496" s="228">
        <f>IF(N496="základní",J496,0)</f>
        <v>0</v>
      </c>
      <c r="BF496" s="228">
        <f>IF(N496="snížená",J496,0)</f>
        <v>0</v>
      </c>
      <c r="BG496" s="228">
        <f>IF(N496="zákl. přenesená",J496,0)</f>
        <v>0</v>
      </c>
      <c r="BH496" s="228">
        <f>IF(N496="sníž. přenesená",J496,0)</f>
        <v>0</v>
      </c>
      <c r="BI496" s="228">
        <f>IF(N496="nulová",J496,0)</f>
        <v>0</v>
      </c>
      <c r="BJ496" s="19" t="s">
        <v>84</v>
      </c>
      <c r="BK496" s="228">
        <f>ROUND(I496*H496,2)</f>
        <v>0</v>
      </c>
      <c r="BL496" s="19" t="s">
        <v>369</v>
      </c>
      <c r="BM496" s="227" t="s">
        <v>1827</v>
      </c>
    </row>
    <row r="497" s="2" customFormat="1">
      <c r="A497" s="40"/>
      <c r="B497" s="41"/>
      <c r="C497" s="42"/>
      <c r="D497" s="229" t="s">
        <v>227</v>
      </c>
      <c r="E497" s="42"/>
      <c r="F497" s="230" t="s">
        <v>1826</v>
      </c>
      <c r="G497" s="42"/>
      <c r="H497" s="42"/>
      <c r="I497" s="231"/>
      <c r="J497" s="42"/>
      <c r="K497" s="42"/>
      <c r="L497" s="46"/>
      <c r="M497" s="232"/>
      <c r="N497" s="233"/>
      <c r="O497" s="86"/>
      <c r="P497" s="86"/>
      <c r="Q497" s="86"/>
      <c r="R497" s="86"/>
      <c r="S497" s="86"/>
      <c r="T497" s="87"/>
      <c r="U497" s="40"/>
      <c r="V497" s="40"/>
      <c r="W497" s="40"/>
      <c r="X497" s="40"/>
      <c r="Y497" s="40"/>
      <c r="Z497" s="40"/>
      <c r="AA497" s="40"/>
      <c r="AB497" s="40"/>
      <c r="AC497" s="40"/>
      <c r="AD497" s="40"/>
      <c r="AE497" s="40"/>
      <c r="AT497" s="19" t="s">
        <v>227</v>
      </c>
      <c r="AU497" s="19" t="s">
        <v>86</v>
      </c>
    </row>
    <row r="498" s="14" customFormat="1">
      <c r="A498" s="14"/>
      <c r="B498" s="246"/>
      <c r="C498" s="247"/>
      <c r="D498" s="229" t="s">
        <v>231</v>
      </c>
      <c r="E498" s="248" t="s">
        <v>19</v>
      </c>
      <c r="F498" s="249" t="s">
        <v>1828</v>
      </c>
      <c r="G498" s="247"/>
      <c r="H498" s="250">
        <v>1</v>
      </c>
      <c r="I498" s="251"/>
      <c r="J498" s="247"/>
      <c r="K498" s="247"/>
      <c r="L498" s="252"/>
      <c r="M498" s="253"/>
      <c r="N498" s="254"/>
      <c r="O498" s="254"/>
      <c r="P498" s="254"/>
      <c r="Q498" s="254"/>
      <c r="R498" s="254"/>
      <c r="S498" s="254"/>
      <c r="T498" s="255"/>
      <c r="U498" s="14"/>
      <c r="V498" s="14"/>
      <c r="W498" s="14"/>
      <c r="X498" s="14"/>
      <c r="Y498" s="14"/>
      <c r="Z498" s="14"/>
      <c r="AA498" s="14"/>
      <c r="AB498" s="14"/>
      <c r="AC498" s="14"/>
      <c r="AD498" s="14"/>
      <c r="AE498" s="14"/>
      <c r="AT498" s="256" t="s">
        <v>231</v>
      </c>
      <c r="AU498" s="256" t="s">
        <v>86</v>
      </c>
      <c r="AV498" s="14" t="s">
        <v>86</v>
      </c>
      <c r="AW498" s="14" t="s">
        <v>37</v>
      </c>
      <c r="AX498" s="14" t="s">
        <v>84</v>
      </c>
      <c r="AY498" s="256" t="s">
        <v>219</v>
      </c>
    </row>
    <row r="499" s="2" customFormat="1" ht="16.5" customHeight="1">
      <c r="A499" s="40"/>
      <c r="B499" s="41"/>
      <c r="C499" s="216" t="s">
        <v>1452</v>
      </c>
      <c r="D499" s="216" t="s">
        <v>221</v>
      </c>
      <c r="E499" s="217" t="s">
        <v>1829</v>
      </c>
      <c r="F499" s="218" t="s">
        <v>1830</v>
      </c>
      <c r="G499" s="219" t="s">
        <v>517</v>
      </c>
      <c r="H499" s="220">
        <v>1</v>
      </c>
      <c r="I499" s="221"/>
      <c r="J499" s="222">
        <f>ROUND(I499*H499,2)</f>
        <v>0</v>
      </c>
      <c r="K499" s="218" t="s">
        <v>19</v>
      </c>
      <c r="L499" s="46"/>
      <c r="M499" s="223" t="s">
        <v>19</v>
      </c>
      <c r="N499" s="224" t="s">
        <v>47</v>
      </c>
      <c r="O499" s="86"/>
      <c r="P499" s="225">
        <f>O499*H499</f>
        <v>0</v>
      </c>
      <c r="Q499" s="225">
        <v>0</v>
      </c>
      <c r="R499" s="225">
        <f>Q499*H499</f>
        <v>0</v>
      </c>
      <c r="S499" s="225">
        <v>0</v>
      </c>
      <c r="T499" s="226">
        <f>S499*H499</f>
        <v>0</v>
      </c>
      <c r="U499" s="40"/>
      <c r="V499" s="40"/>
      <c r="W499" s="40"/>
      <c r="X499" s="40"/>
      <c r="Y499" s="40"/>
      <c r="Z499" s="40"/>
      <c r="AA499" s="40"/>
      <c r="AB499" s="40"/>
      <c r="AC499" s="40"/>
      <c r="AD499" s="40"/>
      <c r="AE499" s="40"/>
      <c r="AR499" s="227" t="s">
        <v>369</v>
      </c>
      <c r="AT499" s="227" t="s">
        <v>221</v>
      </c>
      <c r="AU499" s="227" t="s">
        <v>86</v>
      </c>
      <c r="AY499" s="19" t="s">
        <v>219</v>
      </c>
      <c r="BE499" s="228">
        <f>IF(N499="základní",J499,0)</f>
        <v>0</v>
      </c>
      <c r="BF499" s="228">
        <f>IF(N499="snížená",J499,0)</f>
        <v>0</v>
      </c>
      <c r="BG499" s="228">
        <f>IF(N499="zákl. přenesená",J499,0)</f>
        <v>0</v>
      </c>
      <c r="BH499" s="228">
        <f>IF(N499="sníž. přenesená",J499,0)</f>
        <v>0</v>
      </c>
      <c r="BI499" s="228">
        <f>IF(N499="nulová",J499,0)</f>
        <v>0</v>
      </c>
      <c r="BJ499" s="19" t="s">
        <v>84</v>
      </c>
      <c r="BK499" s="228">
        <f>ROUND(I499*H499,2)</f>
        <v>0</v>
      </c>
      <c r="BL499" s="19" t="s">
        <v>369</v>
      </c>
      <c r="BM499" s="227" t="s">
        <v>1831</v>
      </c>
    </row>
    <row r="500" s="2" customFormat="1">
      <c r="A500" s="40"/>
      <c r="B500" s="41"/>
      <c r="C500" s="42"/>
      <c r="D500" s="229" t="s">
        <v>227</v>
      </c>
      <c r="E500" s="42"/>
      <c r="F500" s="230" t="s">
        <v>1830</v>
      </c>
      <c r="G500" s="42"/>
      <c r="H500" s="42"/>
      <c r="I500" s="231"/>
      <c r="J500" s="42"/>
      <c r="K500" s="42"/>
      <c r="L500" s="46"/>
      <c r="M500" s="232"/>
      <c r="N500" s="233"/>
      <c r="O500" s="86"/>
      <c r="P500" s="86"/>
      <c r="Q500" s="86"/>
      <c r="R500" s="86"/>
      <c r="S500" s="86"/>
      <c r="T500" s="87"/>
      <c r="U500" s="40"/>
      <c r="V500" s="40"/>
      <c r="W500" s="40"/>
      <c r="X500" s="40"/>
      <c r="Y500" s="40"/>
      <c r="Z500" s="40"/>
      <c r="AA500" s="40"/>
      <c r="AB500" s="40"/>
      <c r="AC500" s="40"/>
      <c r="AD500" s="40"/>
      <c r="AE500" s="40"/>
      <c r="AT500" s="19" t="s">
        <v>227</v>
      </c>
      <c r="AU500" s="19" t="s">
        <v>86</v>
      </c>
    </row>
    <row r="501" s="14" customFormat="1">
      <c r="A501" s="14"/>
      <c r="B501" s="246"/>
      <c r="C501" s="247"/>
      <c r="D501" s="229" t="s">
        <v>231</v>
      </c>
      <c r="E501" s="248" t="s">
        <v>19</v>
      </c>
      <c r="F501" s="249" t="s">
        <v>84</v>
      </c>
      <c r="G501" s="247"/>
      <c r="H501" s="250">
        <v>1</v>
      </c>
      <c r="I501" s="251"/>
      <c r="J501" s="247"/>
      <c r="K501" s="247"/>
      <c r="L501" s="252"/>
      <c r="M501" s="253"/>
      <c r="N501" s="254"/>
      <c r="O501" s="254"/>
      <c r="P501" s="254"/>
      <c r="Q501" s="254"/>
      <c r="R501" s="254"/>
      <c r="S501" s="254"/>
      <c r="T501" s="255"/>
      <c r="U501" s="14"/>
      <c r="V501" s="14"/>
      <c r="W501" s="14"/>
      <c r="X501" s="14"/>
      <c r="Y501" s="14"/>
      <c r="Z501" s="14"/>
      <c r="AA501" s="14"/>
      <c r="AB501" s="14"/>
      <c r="AC501" s="14"/>
      <c r="AD501" s="14"/>
      <c r="AE501" s="14"/>
      <c r="AT501" s="256" t="s">
        <v>231</v>
      </c>
      <c r="AU501" s="256" t="s">
        <v>86</v>
      </c>
      <c r="AV501" s="14" t="s">
        <v>86</v>
      </c>
      <c r="AW501" s="14" t="s">
        <v>37</v>
      </c>
      <c r="AX501" s="14" t="s">
        <v>84</v>
      </c>
      <c r="AY501" s="256" t="s">
        <v>219</v>
      </c>
    </row>
    <row r="502" s="2" customFormat="1" ht="21.75" customHeight="1">
      <c r="A502" s="40"/>
      <c r="B502" s="41"/>
      <c r="C502" s="216" t="s">
        <v>1832</v>
      </c>
      <c r="D502" s="216" t="s">
        <v>221</v>
      </c>
      <c r="E502" s="217" t="s">
        <v>1833</v>
      </c>
      <c r="F502" s="218" t="s">
        <v>1834</v>
      </c>
      <c r="G502" s="219" t="s">
        <v>158</v>
      </c>
      <c r="H502" s="220">
        <v>3</v>
      </c>
      <c r="I502" s="221"/>
      <c r="J502" s="222">
        <f>ROUND(I502*H502,2)</f>
        <v>0</v>
      </c>
      <c r="K502" s="218" t="s">
        <v>19</v>
      </c>
      <c r="L502" s="46"/>
      <c r="M502" s="223" t="s">
        <v>19</v>
      </c>
      <c r="N502" s="224" t="s">
        <v>47</v>
      </c>
      <c r="O502" s="86"/>
      <c r="P502" s="225">
        <f>O502*H502</f>
        <v>0</v>
      </c>
      <c r="Q502" s="225">
        <v>0.026689999999999998</v>
      </c>
      <c r="R502" s="225">
        <f>Q502*H502</f>
        <v>0.080070000000000002</v>
      </c>
      <c r="S502" s="225">
        <v>0</v>
      </c>
      <c r="T502" s="226">
        <f>S502*H502</f>
        <v>0</v>
      </c>
      <c r="U502" s="40"/>
      <c r="V502" s="40"/>
      <c r="W502" s="40"/>
      <c r="X502" s="40"/>
      <c r="Y502" s="40"/>
      <c r="Z502" s="40"/>
      <c r="AA502" s="40"/>
      <c r="AB502" s="40"/>
      <c r="AC502" s="40"/>
      <c r="AD502" s="40"/>
      <c r="AE502" s="40"/>
      <c r="AR502" s="227" t="s">
        <v>369</v>
      </c>
      <c r="AT502" s="227" t="s">
        <v>221</v>
      </c>
      <c r="AU502" s="227" t="s">
        <v>86</v>
      </c>
      <c r="AY502" s="19" t="s">
        <v>219</v>
      </c>
      <c r="BE502" s="228">
        <f>IF(N502="základní",J502,0)</f>
        <v>0</v>
      </c>
      <c r="BF502" s="228">
        <f>IF(N502="snížená",J502,0)</f>
        <v>0</v>
      </c>
      <c r="BG502" s="228">
        <f>IF(N502="zákl. přenesená",J502,0)</f>
        <v>0</v>
      </c>
      <c r="BH502" s="228">
        <f>IF(N502="sníž. přenesená",J502,0)</f>
        <v>0</v>
      </c>
      <c r="BI502" s="228">
        <f>IF(N502="nulová",J502,0)</f>
        <v>0</v>
      </c>
      <c r="BJ502" s="19" t="s">
        <v>84</v>
      </c>
      <c r="BK502" s="228">
        <f>ROUND(I502*H502,2)</f>
        <v>0</v>
      </c>
      <c r="BL502" s="19" t="s">
        <v>369</v>
      </c>
      <c r="BM502" s="227" t="s">
        <v>1835</v>
      </c>
    </row>
    <row r="503" s="2" customFormat="1">
      <c r="A503" s="40"/>
      <c r="B503" s="41"/>
      <c r="C503" s="42"/>
      <c r="D503" s="229" t="s">
        <v>227</v>
      </c>
      <c r="E503" s="42"/>
      <c r="F503" s="230" t="s">
        <v>1836</v>
      </c>
      <c r="G503" s="42"/>
      <c r="H503" s="42"/>
      <c r="I503" s="231"/>
      <c r="J503" s="42"/>
      <c r="K503" s="42"/>
      <c r="L503" s="46"/>
      <c r="M503" s="232"/>
      <c r="N503" s="233"/>
      <c r="O503" s="86"/>
      <c r="P503" s="86"/>
      <c r="Q503" s="86"/>
      <c r="R503" s="86"/>
      <c r="S503" s="86"/>
      <c r="T503" s="87"/>
      <c r="U503" s="40"/>
      <c r="V503" s="40"/>
      <c r="W503" s="40"/>
      <c r="X503" s="40"/>
      <c r="Y503" s="40"/>
      <c r="Z503" s="40"/>
      <c r="AA503" s="40"/>
      <c r="AB503" s="40"/>
      <c r="AC503" s="40"/>
      <c r="AD503" s="40"/>
      <c r="AE503" s="40"/>
      <c r="AT503" s="19" t="s">
        <v>227</v>
      </c>
      <c r="AU503" s="19" t="s">
        <v>86</v>
      </c>
    </row>
    <row r="504" s="14" customFormat="1">
      <c r="A504" s="14"/>
      <c r="B504" s="246"/>
      <c r="C504" s="247"/>
      <c r="D504" s="229" t="s">
        <v>231</v>
      </c>
      <c r="E504" s="248" t="s">
        <v>19</v>
      </c>
      <c r="F504" s="249" t="s">
        <v>1837</v>
      </c>
      <c r="G504" s="247"/>
      <c r="H504" s="250">
        <v>3</v>
      </c>
      <c r="I504" s="251"/>
      <c r="J504" s="247"/>
      <c r="K504" s="247"/>
      <c r="L504" s="252"/>
      <c r="M504" s="253"/>
      <c r="N504" s="254"/>
      <c r="O504" s="254"/>
      <c r="P504" s="254"/>
      <c r="Q504" s="254"/>
      <c r="R504" s="254"/>
      <c r="S504" s="254"/>
      <c r="T504" s="255"/>
      <c r="U504" s="14"/>
      <c r="V504" s="14"/>
      <c r="W504" s="14"/>
      <c r="X504" s="14"/>
      <c r="Y504" s="14"/>
      <c r="Z504" s="14"/>
      <c r="AA504" s="14"/>
      <c r="AB504" s="14"/>
      <c r="AC504" s="14"/>
      <c r="AD504" s="14"/>
      <c r="AE504" s="14"/>
      <c r="AT504" s="256" t="s">
        <v>231</v>
      </c>
      <c r="AU504" s="256" t="s">
        <v>86</v>
      </c>
      <c r="AV504" s="14" t="s">
        <v>86</v>
      </c>
      <c r="AW504" s="14" t="s">
        <v>37</v>
      </c>
      <c r="AX504" s="14" t="s">
        <v>84</v>
      </c>
      <c r="AY504" s="256" t="s">
        <v>219</v>
      </c>
    </row>
    <row r="505" s="2" customFormat="1" ht="24.15" customHeight="1">
      <c r="A505" s="40"/>
      <c r="B505" s="41"/>
      <c r="C505" s="216" t="s">
        <v>1838</v>
      </c>
      <c r="D505" s="216" t="s">
        <v>221</v>
      </c>
      <c r="E505" s="217" t="s">
        <v>1839</v>
      </c>
      <c r="F505" s="218" t="s">
        <v>1840</v>
      </c>
      <c r="G505" s="219" t="s">
        <v>158</v>
      </c>
      <c r="H505" s="220">
        <v>1</v>
      </c>
      <c r="I505" s="221"/>
      <c r="J505" s="222">
        <f>ROUND(I505*H505,2)</f>
        <v>0</v>
      </c>
      <c r="K505" s="218" t="s">
        <v>224</v>
      </c>
      <c r="L505" s="46"/>
      <c r="M505" s="223" t="s">
        <v>19</v>
      </c>
      <c r="N505" s="224" t="s">
        <v>47</v>
      </c>
      <c r="O505" s="86"/>
      <c r="P505" s="225">
        <f>O505*H505</f>
        <v>0</v>
      </c>
      <c r="Q505" s="225">
        <v>0.016240000000000001</v>
      </c>
      <c r="R505" s="225">
        <f>Q505*H505</f>
        <v>0.016240000000000001</v>
      </c>
      <c r="S505" s="225">
        <v>0</v>
      </c>
      <c r="T505" s="226">
        <f>S505*H505</f>
        <v>0</v>
      </c>
      <c r="U505" s="40"/>
      <c r="V505" s="40"/>
      <c r="W505" s="40"/>
      <c r="X505" s="40"/>
      <c r="Y505" s="40"/>
      <c r="Z505" s="40"/>
      <c r="AA505" s="40"/>
      <c r="AB505" s="40"/>
      <c r="AC505" s="40"/>
      <c r="AD505" s="40"/>
      <c r="AE505" s="40"/>
      <c r="AR505" s="227" t="s">
        <v>369</v>
      </c>
      <c r="AT505" s="227" t="s">
        <v>221</v>
      </c>
      <c r="AU505" s="227" t="s">
        <v>86</v>
      </c>
      <c r="AY505" s="19" t="s">
        <v>219</v>
      </c>
      <c r="BE505" s="228">
        <f>IF(N505="základní",J505,0)</f>
        <v>0</v>
      </c>
      <c r="BF505" s="228">
        <f>IF(N505="snížená",J505,0)</f>
        <v>0</v>
      </c>
      <c r="BG505" s="228">
        <f>IF(N505="zákl. přenesená",J505,0)</f>
        <v>0</v>
      </c>
      <c r="BH505" s="228">
        <f>IF(N505="sníž. přenesená",J505,0)</f>
        <v>0</v>
      </c>
      <c r="BI505" s="228">
        <f>IF(N505="nulová",J505,0)</f>
        <v>0</v>
      </c>
      <c r="BJ505" s="19" t="s">
        <v>84</v>
      </c>
      <c r="BK505" s="228">
        <f>ROUND(I505*H505,2)</f>
        <v>0</v>
      </c>
      <c r="BL505" s="19" t="s">
        <v>369</v>
      </c>
      <c r="BM505" s="227" t="s">
        <v>1841</v>
      </c>
    </row>
    <row r="506" s="2" customFormat="1">
      <c r="A506" s="40"/>
      <c r="B506" s="41"/>
      <c r="C506" s="42"/>
      <c r="D506" s="229" t="s">
        <v>227</v>
      </c>
      <c r="E506" s="42"/>
      <c r="F506" s="230" t="s">
        <v>1842</v>
      </c>
      <c r="G506" s="42"/>
      <c r="H506" s="42"/>
      <c r="I506" s="231"/>
      <c r="J506" s="42"/>
      <c r="K506" s="42"/>
      <c r="L506" s="46"/>
      <c r="M506" s="232"/>
      <c r="N506" s="233"/>
      <c r="O506" s="86"/>
      <c r="P506" s="86"/>
      <c r="Q506" s="86"/>
      <c r="R506" s="86"/>
      <c r="S506" s="86"/>
      <c r="T506" s="87"/>
      <c r="U506" s="40"/>
      <c r="V506" s="40"/>
      <c r="W506" s="40"/>
      <c r="X506" s="40"/>
      <c r="Y506" s="40"/>
      <c r="Z506" s="40"/>
      <c r="AA506" s="40"/>
      <c r="AB506" s="40"/>
      <c r="AC506" s="40"/>
      <c r="AD506" s="40"/>
      <c r="AE506" s="40"/>
      <c r="AT506" s="19" t="s">
        <v>227</v>
      </c>
      <c r="AU506" s="19" t="s">
        <v>86</v>
      </c>
    </row>
    <row r="507" s="2" customFormat="1">
      <c r="A507" s="40"/>
      <c r="B507" s="41"/>
      <c r="C507" s="42"/>
      <c r="D507" s="234" t="s">
        <v>229</v>
      </c>
      <c r="E507" s="42"/>
      <c r="F507" s="235" t="s">
        <v>1843</v>
      </c>
      <c r="G507" s="42"/>
      <c r="H507" s="42"/>
      <c r="I507" s="231"/>
      <c r="J507" s="42"/>
      <c r="K507" s="42"/>
      <c r="L507" s="46"/>
      <c r="M507" s="232"/>
      <c r="N507" s="233"/>
      <c r="O507" s="86"/>
      <c r="P507" s="86"/>
      <c r="Q507" s="86"/>
      <c r="R507" s="86"/>
      <c r="S507" s="86"/>
      <c r="T507" s="87"/>
      <c r="U507" s="40"/>
      <c r="V507" s="40"/>
      <c r="W507" s="40"/>
      <c r="X507" s="40"/>
      <c r="Y507" s="40"/>
      <c r="Z507" s="40"/>
      <c r="AA507" s="40"/>
      <c r="AB507" s="40"/>
      <c r="AC507" s="40"/>
      <c r="AD507" s="40"/>
      <c r="AE507" s="40"/>
      <c r="AT507" s="19" t="s">
        <v>229</v>
      </c>
      <c r="AU507" s="19" t="s">
        <v>86</v>
      </c>
    </row>
    <row r="508" s="14" customFormat="1">
      <c r="A508" s="14"/>
      <c r="B508" s="246"/>
      <c r="C508" s="247"/>
      <c r="D508" s="229" t="s">
        <v>231</v>
      </c>
      <c r="E508" s="248" t="s">
        <v>19</v>
      </c>
      <c r="F508" s="249" t="s">
        <v>84</v>
      </c>
      <c r="G508" s="247"/>
      <c r="H508" s="250">
        <v>1</v>
      </c>
      <c r="I508" s="251"/>
      <c r="J508" s="247"/>
      <c r="K508" s="247"/>
      <c r="L508" s="252"/>
      <c r="M508" s="253"/>
      <c r="N508" s="254"/>
      <c r="O508" s="254"/>
      <c r="P508" s="254"/>
      <c r="Q508" s="254"/>
      <c r="R508" s="254"/>
      <c r="S508" s="254"/>
      <c r="T508" s="255"/>
      <c r="U508" s="14"/>
      <c r="V508" s="14"/>
      <c r="W508" s="14"/>
      <c r="X508" s="14"/>
      <c r="Y508" s="14"/>
      <c r="Z508" s="14"/>
      <c r="AA508" s="14"/>
      <c r="AB508" s="14"/>
      <c r="AC508" s="14"/>
      <c r="AD508" s="14"/>
      <c r="AE508" s="14"/>
      <c r="AT508" s="256" t="s">
        <v>231</v>
      </c>
      <c r="AU508" s="256" t="s">
        <v>86</v>
      </c>
      <c r="AV508" s="14" t="s">
        <v>86</v>
      </c>
      <c r="AW508" s="14" t="s">
        <v>37</v>
      </c>
      <c r="AX508" s="14" t="s">
        <v>84</v>
      </c>
      <c r="AY508" s="256" t="s">
        <v>219</v>
      </c>
    </row>
    <row r="509" s="2" customFormat="1" ht="16.5" customHeight="1">
      <c r="A509" s="40"/>
      <c r="B509" s="41"/>
      <c r="C509" s="216" t="s">
        <v>1844</v>
      </c>
      <c r="D509" s="216" t="s">
        <v>221</v>
      </c>
      <c r="E509" s="217" t="s">
        <v>1845</v>
      </c>
      <c r="F509" s="218" t="s">
        <v>1846</v>
      </c>
      <c r="G509" s="219" t="s">
        <v>517</v>
      </c>
      <c r="H509" s="220">
        <v>2</v>
      </c>
      <c r="I509" s="221"/>
      <c r="J509" s="222">
        <f>ROUND(I509*H509,2)</f>
        <v>0</v>
      </c>
      <c r="K509" s="218" t="s">
        <v>224</v>
      </c>
      <c r="L509" s="46"/>
      <c r="M509" s="223" t="s">
        <v>19</v>
      </c>
      <c r="N509" s="224" t="s">
        <v>47</v>
      </c>
      <c r="O509" s="86"/>
      <c r="P509" s="225">
        <f>O509*H509</f>
        <v>0</v>
      </c>
      <c r="Q509" s="225">
        <v>0</v>
      </c>
      <c r="R509" s="225">
        <f>Q509*H509</f>
        <v>0</v>
      </c>
      <c r="S509" s="225">
        <v>0</v>
      </c>
      <c r="T509" s="226">
        <f>S509*H509</f>
        <v>0</v>
      </c>
      <c r="U509" s="40"/>
      <c r="V509" s="40"/>
      <c r="W509" s="40"/>
      <c r="X509" s="40"/>
      <c r="Y509" s="40"/>
      <c r="Z509" s="40"/>
      <c r="AA509" s="40"/>
      <c r="AB509" s="40"/>
      <c r="AC509" s="40"/>
      <c r="AD509" s="40"/>
      <c r="AE509" s="40"/>
      <c r="AR509" s="227" t="s">
        <v>369</v>
      </c>
      <c r="AT509" s="227" t="s">
        <v>221</v>
      </c>
      <c r="AU509" s="227" t="s">
        <v>86</v>
      </c>
      <c r="AY509" s="19" t="s">
        <v>219</v>
      </c>
      <c r="BE509" s="228">
        <f>IF(N509="základní",J509,0)</f>
        <v>0</v>
      </c>
      <c r="BF509" s="228">
        <f>IF(N509="snížená",J509,0)</f>
        <v>0</v>
      </c>
      <c r="BG509" s="228">
        <f>IF(N509="zákl. přenesená",J509,0)</f>
        <v>0</v>
      </c>
      <c r="BH509" s="228">
        <f>IF(N509="sníž. přenesená",J509,0)</f>
        <v>0</v>
      </c>
      <c r="BI509" s="228">
        <f>IF(N509="nulová",J509,0)</f>
        <v>0</v>
      </c>
      <c r="BJ509" s="19" t="s">
        <v>84</v>
      </c>
      <c r="BK509" s="228">
        <f>ROUND(I509*H509,2)</f>
        <v>0</v>
      </c>
      <c r="BL509" s="19" t="s">
        <v>369</v>
      </c>
      <c r="BM509" s="227" t="s">
        <v>1847</v>
      </c>
    </row>
    <row r="510" s="2" customFormat="1">
      <c r="A510" s="40"/>
      <c r="B510" s="41"/>
      <c r="C510" s="42"/>
      <c r="D510" s="229" t="s">
        <v>227</v>
      </c>
      <c r="E510" s="42"/>
      <c r="F510" s="230" t="s">
        <v>1848</v>
      </c>
      <c r="G510" s="42"/>
      <c r="H510" s="42"/>
      <c r="I510" s="231"/>
      <c r="J510" s="42"/>
      <c r="K510" s="42"/>
      <c r="L510" s="46"/>
      <c r="M510" s="232"/>
      <c r="N510" s="233"/>
      <c r="O510" s="86"/>
      <c r="P510" s="86"/>
      <c r="Q510" s="86"/>
      <c r="R510" s="86"/>
      <c r="S510" s="86"/>
      <c r="T510" s="87"/>
      <c r="U510" s="40"/>
      <c r="V510" s="40"/>
      <c r="W510" s="40"/>
      <c r="X510" s="40"/>
      <c r="Y510" s="40"/>
      <c r="Z510" s="40"/>
      <c r="AA510" s="40"/>
      <c r="AB510" s="40"/>
      <c r="AC510" s="40"/>
      <c r="AD510" s="40"/>
      <c r="AE510" s="40"/>
      <c r="AT510" s="19" t="s">
        <v>227</v>
      </c>
      <c r="AU510" s="19" t="s">
        <v>86</v>
      </c>
    </row>
    <row r="511" s="2" customFormat="1">
      <c r="A511" s="40"/>
      <c r="B511" s="41"/>
      <c r="C511" s="42"/>
      <c r="D511" s="234" t="s">
        <v>229</v>
      </c>
      <c r="E511" s="42"/>
      <c r="F511" s="235" t="s">
        <v>1849</v>
      </c>
      <c r="G511" s="42"/>
      <c r="H511" s="42"/>
      <c r="I511" s="231"/>
      <c r="J511" s="42"/>
      <c r="K511" s="42"/>
      <c r="L511" s="46"/>
      <c r="M511" s="232"/>
      <c r="N511" s="233"/>
      <c r="O511" s="86"/>
      <c r="P511" s="86"/>
      <c r="Q511" s="86"/>
      <c r="R511" s="86"/>
      <c r="S511" s="86"/>
      <c r="T511" s="87"/>
      <c r="U511" s="40"/>
      <c r="V511" s="40"/>
      <c r="W511" s="40"/>
      <c r="X511" s="40"/>
      <c r="Y511" s="40"/>
      <c r="Z511" s="40"/>
      <c r="AA511" s="40"/>
      <c r="AB511" s="40"/>
      <c r="AC511" s="40"/>
      <c r="AD511" s="40"/>
      <c r="AE511" s="40"/>
      <c r="AT511" s="19" t="s">
        <v>229</v>
      </c>
      <c r="AU511" s="19" t="s">
        <v>86</v>
      </c>
    </row>
    <row r="512" s="2" customFormat="1">
      <c r="A512" s="40"/>
      <c r="B512" s="41"/>
      <c r="C512" s="42"/>
      <c r="D512" s="229" t="s">
        <v>275</v>
      </c>
      <c r="E512" s="42"/>
      <c r="F512" s="268" t="s">
        <v>1793</v>
      </c>
      <c r="G512" s="42"/>
      <c r="H512" s="42"/>
      <c r="I512" s="231"/>
      <c r="J512" s="42"/>
      <c r="K512" s="42"/>
      <c r="L512" s="46"/>
      <c r="M512" s="232"/>
      <c r="N512" s="233"/>
      <c r="O512" s="86"/>
      <c r="P512" s="86"/>
      <c r="Q512" s="86"/>
      <c r="R512" s="86"/>
      <c r="S512" s="86"/>
      <c r="T512" s="87"/>
      <c r="U512" s="40"/>
      <c r="V512" s="40"/>
      <c r="W512" s="40"/>
      <c r="X512" s="40"/>
      <c r="Y512" s="40"/>
      <c r="Z512" s="40"/>
      <c r="AA512" s="40"/>
      <c r="AB512" s="40"/>
      <c r="AC512" s="40"/>
      <c r="AD512" s="40"/>
      <c r="AE512" s="40"/>
      <c r="AT512" s="19" t="s">
        <v>275</v>
      </c>
      <c r="AU512" s="19" t="s">
        <v>86</v>
      </c>
    </row>
    <row r="513" s="14" customFormat="1">
      <c r="A513" s="14"/>
      <c r="B513" s="246"/>
      <c r="C513" s="247"/>
      <c r="D513" s="229" t="s">
        <v>231</v>
      </c>
      <c r="E513" s="248" t="s">
        <v>19</v>
      </c>
      <c r="F513" s="249" t="s">
        <v>1850</v>
      </c>
      <c r="G513" s="247"/>
      <c r="H513" s="250">
        <v>2</v>
      </c>
      <c r="I513" s="251"/>
      <c r="J513" s="247"/>
      <c r="K513" s="247"/>
      <c r="L513" s="252"/>
      <c r="M513" s="253"/>
      <c r="N513" s="254"/>
      <c r="O513" s="254"/>
      <c r="P513" s="254"/>
      <c r="Q513" s="254"/>
      <c r="R513" s="254"/>
      <c r="S513" s="254"/>
      <c r="T513" s="255"/>
      <c r="U513" s="14"/>
      <c r="V513" s="14"/>
      <c r="W513" s="14"/>
      <c r="X513" s="14"/>
      <c r="Y513" s="14"/>
      <c r="Z513" s="14"/>
      <c r="AA513" s="14"/>
      <c r="AB513" s="14"/>
      <c r="AC513" s="14"/>
      <c r="AD513" s="14"/>
      <c r="AE513" s="14"/>
      <c r="AT513" s="256" t="s">
        <v>231</v>
      </c>
      <c r="AU513" s="256" t="s">
        <v>86</v>
      </c>
      <c r="AV513" s="14" t="s">
        <v>86</v>
      </c>
      <c r="AW513" s="14" t="s">
        <v>37</v>
      </c>
      <c r="AX513" s="14" t="s">
        <v>84</v>
      </c>
      <c r="AY513" s="256" t="s">
        <v>219</v>
      </c>
    </row>
    <row r="514" s="2" customFormat="1" ht="16.5" customHeight="1">
      <c r="A514" s="40"/>
      <c r="B514" s="41"/>
      <c r="C514" s="283" t="s">
        <v>1851</v>
      </c>
      <c r="D514" s="283" t="s">
        <v>623</v>
      </c>
      <c r="E514" s="284" t="s">
        <v>1852</v>
      </c>
      <c r="F514" s="285" t="s">
        <v>1853</v>
      </c>
      <c r="G514" s="286" t="s">
        <v>517</v>
      </c>
      <c r="H514" s="287">
        <v>3</v>
      </c>
      <c r="I514" s="288"/>
      <c r="J514" s="289">
        <f>ROUND(I514*H514,2)</f>
        <v>0</v>
      </c>
      <c r="K514" s="285" t="s">
        <v>19</v>
      </c>
      <c r="L514" s="290"/>
      <c r="M514" s="291" t="s">
        <v>19</v>
      </c>
      <c r="N514" s="292" t="s">
        <v>47</v>
      </c>
      <c r="O514" s="86"/>
      <c r="P514" s="225">
        <f>O514*H514</f>
        <v>0</v>
      </c>
      <c r="Q514" s="225">
        <v>0.052560000000000003</v>
      </c>
      <c r="R514" s="225">
        <f>Q514*H514</f>
        <v>0.15768000000000002</v>
      </c>
      <c r="S514" s="225">
        <v>0</v>
      </c>
      <c r="T514" s="226">
        <f>S514*H514</f>
        <v>0</v>
      </c>
      <c r="U514" s="40"/>
      <c r="V514" s="40"/>
      <c r="W514" s="40"/>
      <c r="X514" s="40"/>
      <c r="Y514" s="40"/>
      <c r="Z514" s="40"/>
      <c r="AA514" s="40"/>
      <c r="AB514" s="40"/>
      <c r="AC514" s="40"/>
      <c r="AD514" s="40"/>
      <c r="AE514" s="40"/>
      <c r="AR514" s="227" t="s">
        <v>493</v>
      </c>
      <c r="AT514" s="227" t="s">
        <v>623</v>
      </c>
      <c r="AU514" s="227" t="s">
        <v>86</v>
      </c>
      <c r="AY514" s="19" t="s">
        <v>219</v>
      </c>
      <c r="BE514" s="228">
        <f>IF(N514="základní",J514,0)</f>
        <v>0</v>
      </c>
      <c r="BF514" s="228">
        <f>IF(N514="snížená",J514,0)</f>
        <v>0</v>
      </c>
      <c r="BG514" s="228">
        <f>IF(N514="zákl. přenesená",J514,0)</f>
        <v>0</v>
      </c>
      <c r="BH514" s="228">
        <f>IF(N514="sníž. přenesená",J514,0)</f>
        <v>0</v>
      </c>
      <c r="BI514" s="228">
        <f>IF(N514="nulová",J514,0)</f>
        <v>0</v>
      </c>
      <c r="BJ514" s="19" t="s">
        <v>84</v>
      </c>
      <c r="BK514" s="228">
        <f>ROUND(I514*H514,2)</f>
        <v>0</v>
      </c>
      <c r="BL514" s="19" t="s">
        <v>369</v>
      </c>
      <c r="BM514" s="227" t="s">
        <v>1854</v>
      </c>
    </row>
    <row r="515" s="2" customFormat="1">
      <c r="A515" s="40"/>
      <c r="B515" s="41"/>
      <c r="C515" s="42"/>
      <c r="D515" s="229" t="s">
        <v>227</v>
      </c>
      <c r="E515" s="42"/>
      <c r="F515" s="230" t="s">
        <v>1853</v>
      </c>
      <c r="G515" s="42"/>
      <c r="H515" s="42"/>
      <c r="I515" s="231"/>
      <c r="J515" s="42"/>
      <c r="K515" s="42"/>
      <c r="L515" s="46"/>
      <c r="M515" s="232"/>
      <c r="N515" s="233"/>
      <c r="O515" s="86"/>
      <c r="P515" s="86"/>
      <c r="Q515" s="86"/>
      <c r="R515" s="86"/>
      <c r="S515" s="86"/>
      <c r="T515" s="87"/>
      <c r="U515" s="40"/>
      <c r="V515" s="40"/>
      <c r="W515" s="40"/>
      <c r="X515" s="40"/>
      <c r="Y515" s="40"/>
      <c r="Z515" s="40"/>
      <c r="AA515" s="40"/>
      <c r="AB515" s="40"/>
      <c r="AC515" s="40"/>
      <c r="AD515" s="40"/>
      <c r="AE515" s="40"/>
      <c r="AT515" s="19" t="s">
        <v>227</v>
      </c>
      <c r="AU515" s="19" t="s">
        <v>86</v>
      </c>
    </row>
    <row r="516" s="14" customFormat="1">
      <c r="A516" s="14"/>
      <c r="B516" s="246"/>
      <c r="C516" s="247"/>
      <c r="D516" s="229" t="s">
        <v>231</v>
      </c>
      <c r="E516" s="248" t="s">
        <v>19</v>
      </c>
      <c r="F516" s="249" t="s">
        <v>1850</v>
      </c>
      <c r="G516" s="247"/>
      <c r="H516" s="250">
        <v>2</v>
      </c>
      <c r="I516" s="251"/>
      <c r="J516" s="247"/>
      <c r="K516" s="247"/>
      <c r="L516" s="252"/>
      <c r="M516" s="253"/>
      <c r="N516" s="254"/>
      <c r="O516" s="254"/>
      <c r="P516" s="254"/>
      <c r="Q516" s="254"/>
      <c r="R516" s="254"/>
      <c r="S516" s="254"/>
      <c r="T516" s="255"/>
      <c r="U516" s="14"/>
      <c r="V516" s="14"/>
      <c r="W516" s="14"/>
      <c r="X516" s="14"/>
      <c r="Y516" s="14"/>
      <c r="Z516" s="14"/>
      <c r="AA516" s="14"/>
      <c r="AB516" s="14"/>
      <c r="AC516" s="14"/>
      <c r="AD516" s="14"/>
      <c r="AE516" s="14"/>
      <c r="AT516" s="256" t="s">
        <v>231</v>
      </c>
      <c r="AU516" s="256" t="s">
        <v>86</v>
      </c>
      <c r="AV516" s="14" t="s">
        <v>86</v>
      </c>
      <c r="AW516" s="14" t="s">
        <v>37</v>
      </c>
      <c r="AX516" s="14" t="s">
        <v>76</v>
      </c>
      <c r="AY516" s="256" t="s">
        <v>219</v>
      </c>
    </row>
    <row r="517" s="14" customFormat="1">
      <c r="A517" s="14"/>
      <c r="B517" s="246"/>
      <c r="C517" s="247"/>
      <c r="D517" s="229" t="s">
        <v>231</v>
      </c>
      <c r="E517" s="248" t="s">
        <v>19</v>
      </c>
      <c r="F517" s="249" t="s">
        <v>1855</v>
      </c>
      <c r="G517" s="247"/>
      <c r="H517" s="250">
        <v>1</v>
      </c>
      <c r="I517" s="251"/>
      <c r="J517" s="247"/>
      <c r="K517" s="247"/>
      <c r="L517" s="252"/>
      <c r="M517" s="253"/>
      <c r="N517" s="254"/>
      <c r="O517" s="254"/>
      <c r="P517" s="254"/>
      <c r="Q517" s="254"/>
      <c r="R517" s="254"/>
      <c r="S517" s="254"/>
      <c r="T517" s="255"/>
      <c r="U517" s="14"/>
      <c r="V517" s="14"/>
      <c r="W517" s="14"/>
      <c r="X517" s="14"/>
      <c r="Y517" s="14"/>
      <c r="Z517" s="14"/>
      <c r="AA517" s="14"/>
      <c r="AB517" s="14"/>
      <c r="AC517" s="14"/>
      <c r="AD517" s="14"/>
      <c r="AE517" s="14"/>
      <c r="AT517" s="256" t="s">
        <v>231</v>
      </c>
      <c r="AU517" s="256" t="s">
        <v>86</v>
      </c>
      <c r="AV517" s="14" t="s">
        <v>86</v>
      </c>
      <c r="AW517" s="14" t="s">
        <v>37</v>
      </c>
      <c r="AX517" s="14" t="s">
        <v>76</v>
      </c>
      <c r="AY517" s="256" t="s">
        <v>219</v>
      </c>
    </row>
    <row r="518" s="15" customFormat="1">
      <c r="A518" s="15"/>
      <c r="B518" s="257"/>
      <c r="C518" s="258"/>
      <c r="D518" s="229" t="s">
        <v>231</v>
      </c>
      <c r="E518" s="259" t="s">
        <v>19</v>
      </c>
      <c r="F518" s="260" t="s">
        <v>236</v>
      </c>
      <c r="G518" s="258"/>
      <c r="H518" s="261">
        <v>3</v>
      </c>
      <c r="I518" s="262"/>
      <c r="J518" s="258"/>
      <c r="K518" s="258"/>
      <c r="L518" s="263"/>
      <c r="M518" s="264"/>
      <c r="N518" s="265"/>
      <c r="O518" s="265"/>
      <c r="P518" s="265"/>
      <c r="Q518" s="265"/>
      <c r="R518" s="265"/>
      <c r="S518" s="265"/>
      <c r="T518" s="266"/>
      <c r="U518" s="15"/>
      <c r="V518" s="15"/>
      <c r="W518" s="15"/>
      <c r="X518" s="15"/>
      <c r="Y518" s="15"/>
      <c r="Z518" s="15"/>
      <c r="AA518" s="15"/>
      <c r="AB518" s="15"/>
      <c r="AC518" s="15"/>
      <c r="AD518" s="15"/>
      <c r="AE518" s="15"/>
      <c r="AT518" s="267" t="s">
        <v>231</v>
      </c>
      <c r="AU518" s="267" t="s">
        <v>86</v>
      </c>
      <c r="AV518" s="15" t="s">
        <v>225</v>
      </c>
      <c r="AW518" s="15" t="s">
        <v>37</v>
      </c>
      <c r="AX518" s="15" t="s">
        <v>84</v>
      </c>
      <c r="AY518" s="267" t="s">
        <v>219</v>
      </c>
    </row>
    <row r="519" s="2" customFormat="1" ht="24.15" customHeight="1">
      <c r="A519" s="40"/>
      <c r="B519" s="41"/>
      <c r="C519" s="216" t="s">
        <v>1856</v>
      </c>
      <c r="D519" s="216" t="s">
        <v>221</v>
      </c>
      <c r="E519" s="217" t="s">
        <v>1857</v>
      </c>
      <c r="F519" s="218" t="s">
        <v>1858</v>
      </c>
      <c r="G519" s="219" t="s">
        <v>517</v>
      </c>
      <c r="H519" s="220">
        <v>4</v>
      </c>
      <c r="I519" s="221"/>
      <c r="J519" s="222">
        <f>ROUND(I519*H519,2)</f>
        <v>0</v>
      </c>
      <c r="K519" s="218" t="s">
        <v>224</v>
      </c>
      <c r="L519" s="46"/>
      <c r="M519" s="223" t="s">
        <v>19</v>
      </c>
      <c r="N519" s="224" t="s">
        <v>47</v>
      </c>
      <c r="O519" s="86"/>
      <c r="P519" s="225">
        <f>O519*H519</f>
        <v>0</v>
      </c>
      <c r="Q519" s="225">
        <v>0</v>
      </c>
      <c r="R519" s="225">
        <f>Q519*H519</f>
        <v>0</v>
      </c>
      <c r="S519" s="225">
        <v>0</v>
      </c>
      <c r="T519" s="226">
        <f>S519*H519</f>
        <v>0</v>
      </c>
      <c r="U519" s="40"/>
      <c r="V519" s="40"/>
      <c r="W519" s="40"/>
      <c r="X519" s="40"/>
      <c r="Y519" s="40"/>
      <c r="Z519" s="40"/>
      <c r="AA519" s="40"/>
      <c r="AB519" s="40"/>
      <c r="AC519" s="40"/>
      <c r="AD519" s="40"/>
      <c r="AE519" s="40"/>
      <c r="AR519" s="227" t="s">
        <v>369</v>
      </c>
      <c r="AT519" s="227" t="s">
        <v>221</v>
      </c>
      <c r="AU519" s="227" t="s">
        <v>86</v>
      </c>
      <c r="AY519" s="19" t="s">
        <v>219</v>
      </c>
      <c r="BE519" s="228">
        <f>IF(N519="základní",J519,0)</f>
        <v>0</v>
      </c>
      <c r="BF519" s="228">
        <f>IF(N519="snížená",J519,0)</f>
        <v>0</v>
      </c>
      <c r="BG519" s="228">
        <f>IF(N519="zákl. přenesená",J519,0)</f>
        <v>0</v>
      </c>
      <c r="BH519" s="228">
        <f>IF(N519="sníž. přenesená",J519,0)</f>
        <v>0</v>
      </c>
      <c r="BI519" s="228">
        <f>IF(N519="nulová",J519,0)</f>
        <v>0</v>
      </c>
      <c r="BJ519" s="19" t="s">
        <v>84</v>
      </c>
      <c r="BK519" s="228">
        <f>ROUND(I519*H519,2)</f>
        <v>0</v>
      </c>
      <c r="BL519" s="19" t="s">
        <v>369</v>
      </c>
      <c r="BM519" s="227" t="s">
        <v>1859</v>
      </c>
    </row>
    <row r="520" s="2" customFormat="1">
      <c r="A520" s="40"/>
      <c r="B520" s="41"/>
      <c r="C520" s="42"/>
      <c r="D520" s="229" t="s">
        <v>227</v>
      </c>
      <c r="E520" s="42"/>
      <c r="F520" s="230" t="s">
        <v>1860</v>
      </c>
      <c r="G520" s="42"/>
      <c r="H520" s="42"/>
      <c r="I520" s="231"/>
      <c r="J520" s="42"/>
      <c r="K520" s="42"/>
      <c r="L520" s="46"/>
      <c r="M520" s="232"/>
      <c r="N520" s="233"/>
      <c r="O520" s="86"/>
      <c r="P520" s="86"/>
      <c r="Q520" s="86"/>
      <c r="R520" s="86"/>
      <c r="S520" s="86"/>
      <c r="T520" s="87"/>
      <c r="U520" s="40"/>
      <c r="V520" s="40"/>
      <c r="W520" s="40"/>
      <c r="X520" s="40"/>
      <c r="Y520" s="40"/>
      <c r="Z520" s="40"/>
      <c r="AA520" s="40"/>
      <c r="AB520" s="40"/>
      <c r="AC520" s="40"/>
      <c r="AD520" s="40"/>
      <c r="AE520" s="40"/>
      <c r="AT520" s="19" t="s">
        <v>227</v>
      </c>
      <c r="AU520" s="19" t="s">
        <v>86</v>
      </c>
    </row>
    <row r="521" s="2" customFormat="1">
      <c r="A521" s="40"/>
      <c r="B521" s="41"/>
      <c r="C521" s="42"/>
      <c r="D521" s="234" t="s">
        <v>229</v>
      </c>
      <c r="E521" s="42"/>
      <c r="F521" s="235" t="s">
        <v>1861</v>
      </c>
      <c r="G521" s="42"/>
      <c r="H521" s="42"/>
      <c r="I521" s="231"/>
      <c r="J521" s="42"/>
      <c r="K521" s="42"/>
      <c r="L521" s="46"/>
      <c r="M521" s="232"/>
      <c r="N521" s="233"/>
      <c r="O521" s="86"/>
      <c r="P521" s="86"/>
      <c r="Q521" s="86"/>
      <c r="R521" s="86"/>
      <c r="S521" s="86"/>
      <c r="T521" s="87"/>
      <c r="U521" s="40"/>
      <c r="V521" s="40"/>
      <c r="W521" s="40"/>
      <c r="X521" s="40"/>
      <c r="Y521" s="40"/>
      <c r="Z521" s="40"/>
      <c r="AA521" s="40"/>
      <c r="AB521" s="40"/>
      <c r="AC521" s="40"/>
      <c r="AD521" s="40"/>
      <c r="AE521" s="40"/>
      <c r="AT521" s="19" t="s">
        <v>229</v>
      </c>
      <c r="AU521" s="19" t="s">
        <v>86</v>
      </c>
    </row>
    <row r="522" s="2" customFormat="1">
      <c r="A522" s="40"/>
      <c r="B522" s="41"/>
      <c r="C522" s="42"/>
      <c r="D522" s="229" t="s">
        <v>275</v>
      </c>
      <c r="E522" s="42"/>
      <c r="F522" s="268" t="s">
        <v>1793</v>
      </c>
      <c r="G522" s="42"/>
      <c r="H522" s="42"/>
      <c r="I522" s="231"/>
      <c r="J522" s="42"/>
      <c r="K522" s="42"/>
      <c r="L522" s="46"/>
      <c r="M522" s="232"/>
      <c r="N522" s="233"/>
      <c r="O522" s="86"/>
      <c r="P522" s="86"/>
      <c r="Q522" s="86"/>
      <c r="R522" s="86"/>
      <c r="S522" s="86"/>
      <c r="T522" s="87"/>
      <c r="U522" s="40"/>
      <c r="V522" s="40"/>
      <c r="W522" s="40"/>
      <c r="X522" s="40"/>
      <c r="Y522" s="40"/>
      <c r="Z522" s="40"/>
      <c r="AA522" s="40"/>
      <c r="AB522" s="40"/>
      <c r="AC522" s="40"/>
      <c r="AD522" s="40"/>
      <c r="AE522" s="40"/>
      <c r="AT522" s="19" t="s">
        <v>275</v>
      </c>
      <c r="AU522" s="19" t="s">
        <v>86</v>
      </c>
    </row>
    <row r="523" s="14" customFormat="1">
      <c r="A523" s="14"/>
      <c r="B523" s="246"/>
      <c r="C523" s="247"/>
      <c r="D523" s="229" t="s">
        <v>231</v>
      </c>
      <c r="E523" s="248" t="s">
        <v>19</v>
      </c>
      <c r="F523" s="249" t="s">
        <v>1862</v>
      </c>
      <c r="G523" s="247"/>
      <c r="H523" s="250">
        <v>1</v>
      </c>
      <c r="I523" s="251"/>
      <c r="J523" s="247"/>
      <c r="K523" s="247"/>
      <c r="L523" s="252"/>
      <c r="M523" s="253"/>
      <c r="N523" s="254"/>
      <c r="O523" s="254"/>
      <c r="P523" s="254"/>
      <c r="Q523" s="254"/>
      <c r="R523" s="254"/>
      <c r="S523" s="254"/>
      <c r="T523" s="255"/>
      <c r="U523" s="14"/>
      <c r="V523" s="14"/>
      <c r="W523" s="14"/>
      <c r="X523" s="14"/>
      <c r="Y523" s="14"/>
      <c r="Z523" s="14"/>
      <c r="AA523" s="14"/>
      <c r="AB523" s="14"/>
      <c r="AC523" s="14"/>
      <c r="AD523" s="14"/>
      <c r="AE523" s="14"/>
      <c r="AT523" s="256" t="s">
        <v>231</v>
      </c>
      <c r="AU523" s="256" t="s">
        <v>86</v>
      </c>
      <c r="AV523" s="14" t="s">
        <v>86</v>
      </c>
      <c r="AW523" s="14" t="s">
        <v>37</v>
      </c>
      <c r="AX523" s="14" t="s">
        <v>76</v>
      </c>
      <c r="AY523" s="256" t="s">
        <v>219</v>
      </c>
    </row>
    <row r="524" s="14" customFormat="1">
      <c r="A524" s="14"/>
      <c r="B524" s="246"/>
      <c r="C524" s="247"/>
      <c r="D524" s="229" t="s">
        <v>231</v>
      </c>
      <c r="E524" s="248" t="s">
        <v>19</v>
      </c>
      <c r="F524" s="249" t="s">
        <v>1863</v>
      </c>
      <c r="G524" s="247"/>
      <c r="H524" s="250">
        <v>1</v>
      </c>
      <c r="I524" s="251"/>
      <c r="J524" s="247"/>
      <c r="K524" s="247"/>
      <c r="L524" s="252"/>
      <c r="M524" s="253"/>
      <c r="N524" s="254"/>
      <c r="O524" s="254"/>
      <c r="P524" s="254"/>
      <c r="Q524" s="254"/>
      <c r="R524" s="254"/>
      <c r="S524" s="254"/>
      <c r="T524" s="255"/>
      <c r="U524" s="14"/>
      <c r="V524" s="14"/>
      <c r="W524" s="14"/>
      <c r="X524" s="14"/>
      <c r="Y524" s="14"/>
      <c r="Z524" s="14"/>
      <c r="AA524" s="14"/>
      <c r="AB524" s="14"/>
      <c r="AC524" s="14"/>
      <c r="AD524" s="14"/>
      <c r="AE524" s="14"/>
      <c r="AT524" s="256" t="s">
        <v>231</v>
      </c>
      <c r="AU524" s="256" t="s">
        <v>86</v>
      </c>
      <c r="AV524" s="14" t="s">
        <v>86</v>
      </c>
      <c r="AW524" s="14" t="s">
        <v>37</v>
      </c>
      <c r="AX524" s="14" t="s">
        <v>76</v>
      </c>
      <c r="AY524" s="256" t="s">
        <v>219</v>
      </c>
    </row>
    <row r="525" s="14" customFormat="1">
      <c r="A525" s="14"/>
      <c r="B525" s="246"/>
      <c r="C525" s="247"/>
      <c r="D525" s="229" t="s">
        <v>231</v>
      </c>
      <c r="E525" s="248" t="s">
        <v>19</v>
      </c>
      <c r="F525" s="249" t="s">
        <v>1864</v>
      </c>
      <c r="G525" s="247"/>
      <c r="H525" s="250">
        <v>2</v>
      </c>
      <c r="I525" s="251"/>
      <c r="J525" s="247"/>
      <c r="K525" s="247"/>
      <c r="L525" s="252"/>
      <c r="M525" s="253"/>
      <c r="N525" s="254"/>
      <c r="O525" s="254"/>
      <c r="P525" s="254"/>
      <c r="Q525" s="254"/>
      <c r="R525" s="254"/>
      <c r="S525" s="254"/>
      <c r="T525" s="255"/>
      <c r="U525" s="14"/>
      <c r="V525" s="14"/>
      <c r="W525" s="14"/>
      <c r="X525" s="14"/>
      <c r="Y525" s="14"/>
      <c r="Z525" s="14"/>
      <c r="AA525" s="14"/>
      <c r="AB525" s="14"/>
      <c r="AC525" s="14"/>
      <c r="AD525" s="14"/>
      <c r="AE525" s="14"/>
      <c r="AT525" s="256" t="s">
        <v>231</v>
      </c>
      <c r="AU525" s="256" t="s">
        <v>86</v>
      </c>
      <c r="AV525" s="14" t="s">
        <v>86</v>
      </c>
      <c r="AW525" s="14" t="s">
        <v>37</v>
      </c>
      <c r="AX525" s="14" t="s">
        <v>76</v>
      </c>
      <c r="AY525" s="256" t="s">
        <v>219</v>
      </c>
    </row>
    <row r="526" s="15" customFormat="1">
      <c r="A526" s="15"/>
      <c r="B526" s="257"/>
      <c r="C526" s="258"/>
      <c r="D526" s="229" t="s">
        <v>231</v>
      </c>
      <c r="E526" s="259" t="s">
        <v>19</v>
      </c>
      <c r="F526" s="260" t="s">
        <v>236</v>
      </c>
      <c r="G526" s="258"/>
      <c r="H526" s="261">
        <v>4</v>
      </c>
      <c r="I526" s="262"/>
      <c r="J526" s="258"/>
      <c r="K526" s="258"/>
      <c r="L526" s="263"/>
      <c r="M526" s="264"/>
      <c r="N526" s="265"/>
      <c r="O526" s="265"/>
      <c r="P526" s="265"/>
      <c r="Q526" s="265"/>
      <c r="R526" s="265"/>
      <c r="S526" s="265"/>
      <c r="T526" s="266"/>
      <c r="U526" s="15"/>
      <c r="V526" s="15"/>
      <c r="W526" s="15"/>
      <c r="X526" s="15"/>
      <c r="Y526" s="15"/>
      <c r="Z526" s="15"/>
      <c r="AA526" s="15"/>
      <c r="AB526" s="15"/>
      <c r="AC526" s="15"/>
      <c r="AD526" s="15"/>
      <c r="AE526" s="15"/>
      <c r="AT526" s="267" t="s">
        <v>231</v>
      </c>
      <c r="AU526" s="267" t="s">
        <v>86</v>
      </c>
      <c r="AV526" s="15" t="s">
        <v>225</v>
      </c>
      <c r="AW526" s="15" t="s">
        <v>37</v>
      </c>
      <c r="AX526" s="15" t="s">
        <v>84</v>
      </c>
      <c r="AY526" s="267" t="s">
        <v>219</v>
      </c>
    </row>
    <row r="527" s="2" customFormat="1" ht="16.5" customHeight="1">
      <c r="A527" s="40"/>
      <c r="B527" s="41"/>
      <c r="C527" s="283" t="s">
        <v>860</v>
      </c>
      <c r="D527" s="283" t="s">
        <v>623</v>
      </c>
      <c r="E527" s="284" t="s">
        <v>1865</v>
      </c>
      <c r="F527" s="285" t="s">
        <v>1866</v>
      </c>
      <c r="G527" s="286" t="s">
        <v>158</v>
      </c>
      <c r="H527" s="287">
        <v>5</v>
      </c>
      <c r="I527" s="288"/>
      <c r="J527" s="289">
        <f>ROUND(I527*H527,2)</f>
        <v>0</v>
      </c>
      <c r="K527" s="285" t="s">
        <v>19</v>
      </c>
      <c r="L527" s="290"/>
      <c r="M527" s="291" t="s">
        <v>19</v>
      </c>
      <c r="N527" s="292" t="s">
        <v>47</v>
      </c>
      <c r="O527" s="86"/>
      <c r="P527" s="225">
        <f>O527*H527</f>
        <v>0</v>
      </c>
      <c r="Q527" s="225">
        <v>0.0093600000000000003</v>
      </c>
      <c r="R527" s="225">
        <f>Q527*H527</f>
        <v>0.046800000000000001</v>
      </c>
      <c r="S527" s="225">
        <v>0</v>
      </c>
      <c r="T527" s="226">
        <f>S527*H527</f>
        <v>0</v>
      </c>
      <c r="U527" s="40"/>
      <c r="V527" s="40"/>
      <c r="W527" s="40"/>
      <c r="X527" s="40"/>
      <c r="Y527" s="40"/>
      <c r="Z527" s="40"/>
      <c r="AA527" s="40"/>
      <c r="AB527" s="40"/>
      <c r="AC527" s="40"/>
      <c r="AD527" s="40"/>
      <c r="AE527" s="40"/>
      <c r="AR527" s="227" t="s">
        <v>493</v>
      </c>
      <c r="AT527" s="227" t="s">
        <v>623</v>
      </c>
      <c r="AU527" s="227" t="s">
        <v>86</v>
      </c>
      <c r="AY527" s="19" t="s">
        <v>219</v>
      </c>
      <c r="BE527" s="228">
        <f>IF(N527="základní",J527,0)</f>
        <v>0</v>
      </c>
      <c r="BF527" s="228">
        <f>IF(N527="snížená",J527,0)</f>
        <v>0</v>
      </c>
      <c r="BG527" s="228">
        <f>IF(N527="zákl. přenesená",J527,0)</f>
        <v>0</v>
      </c>
      <c r="BH527" s="228">
        <f>IF(N527="sníž. přenesená",J527,0)</f>
        <v>0</v>
      </c>
      <c r="BI527" s="228">
        <f>IF(N527="nulová",J527,0)</f>
        <v>0</v>
      </c>
      <c r="BJ527" s="19" t="s">
        <v>84</v>
      </c>
      <c r="BK527" s="228">
        <f>ROUND(I527*H527,2)</f>
        <v>0</v>
      </c>
      <c r="BL527" s="19" t="s">
        <v>369</v>
      </c>
      <c r="BM527" s="227" t="s">
        <v>1867</v>
      </c>
    </row>
    <row r="528" s="2" customFormat="1">
      <c r="A528" s="40"/>
      <c r="B528" s="41"/>
      <c r="C528" s="42"/>
      <c r="D528" s="229" t="s">
        <v>227</v>
      </c>
      <c r="E528" s="42"/>
      <c r="F528" s="230" t="s">
        <v>1866</v>
      </c>
      <c r="G528" s="42"/>
      <c r="H528" s="42"/>
      <c r="I528" s="231"/>
      <c r="J528" s="42"/>
      <c r="K528" s="42"/>
      <c r="L528" s="46"/>
      <c r="M528" s="232"/>
      <c r="N528" s="233"/>
      <c r="O528" s="86"/>
      <c r="P528" s="86"/>
      <c r="Q528" s="86"/>
      <c r="R528" s="86"/>
      <c r="S528" s="86"/>
      <c r="T528" s="87"/>
      <c r="U528" s="40"/>
      <c r="V528" s="40"/>
      <c r="W528" s="40"/>
      <c r="X528" s="40"/>
      <c r="Y528" s="40"/>
      <c r="Z528" s="40"/>
      <c r="AA528" s="40"/>
      <c r="AB528" s="40"/>
      <c r="AC528" s="40"/>
      <c r="AD528" s="40"/>
      <c r="AE528" s="40"/>
      <c r="AT528" s="19" t="s">
        <v>227</v>
      </c>
      <c r="AU528" s="19" t="s">
        <v>86</v>
      </c>
    </row>
    <row r="529" s="14" customFormat="1">
      <c r="A529" s="14"/>
      <c r="B529" s="246"/>
      <c r="C529" s="247"/>
      <c r="D529" s="229" t="s">
        <v>231</v>
      </c>
      <c r="E529" s="248" t="s">
        <v>19</v>
      </c>
      <c r="F529" s="249" t="s">
        <v>1868</v>
      </c>
      <c r="G529" s="247"/>
      <c r="H529" s="250">
        <v>1</v>
      </c>
      <c r="I529" s="251"/>
      <c r="J529" s="247"/>
      <c r="K529" s="247"/>
      <c r="L529" s="252"/>
      <c r="M529" s="253"/>
      <c r="N529" s="254"/>
      <c r="O529" s="254"/>
      <c r="P529" s="254"/>
      <c r="Q529" s="254"/>
      <c r="R529" s="254"/>
      <c r="S529" s="254"/>
      <c r="T529" s="255"/>
      <c r="U529" s="14"/>
      <c r="V529" s="14"/>
      <c r="W529" s="14"/>
      <c r="X529" s="14"/>
      <c r="Y529" s="14"/>
      <c r="Z529" s="14"/>
      <c r="AA529" s="14"/>
      <c r="AB529" s="14"/>
      <c r="AC529" s="14"/>
      <c r="AD529" s="14"/>
      <c r="AE529" s="14"/>
      <c r="AT529" s="256" t="s">
        <v>231</v>
      </c>
      <c r="AU529" s="256" t="s">
        <v>86</v>
      </c>
      <c r="AV529" s="14" t="s">
        <v>86</v>
      </c>
      <c r="AW529" s="14" t="s">
        <v>37</v>
      </c>
      <c r="AX529" s="14" t="s">
        <v>76</v>
      </c>
      <c r="AY529" s="256" t="s">
        <v>219</v>
      </c>
    </row>
    <row r="530" s="14" customFormat="1">
      <c r="A530" s="14"/>
      <c r="B530" s="246"/>
      <c r="C530" s="247"/>
      <c r="D530" s="229" t="s">
        <v>231</v>
      </c>
      <c r="E530" s="248" t="s">
        <v>19</v>
      </c>
      <c r="F530" s="249" t="s">
        <v>1869</v>
      </c>
      <c r="G530" s="247"/>
      <c r="H530" s="250">
        <v>1</v>
      </c>
      <c r="I530" s="251"/>
      <c r="J530" s="247"/>
      <c r="K530" s="247"/>
      <c r="L530" s="252"/>
      <c r="M530" s="253"/>
      <c r="N530" s="254"/>
      <c r="O530" s="254"/>
      <c r="P530" s="254"/>
      <c r="Q530" s="254"/>
      <c r="R530" s="254"/>
      <c r="S530" s="254"/>
      <c r="T530" s="255"/>
      <c r="U530" s="14"/>
      <c r="V530" s="14"/>
      <c r="W530" s="14"/>
      <c r="X530" s="14"/>
      <c r="Y530" s="14"/>
      <c r="Z530" s="14"/>
      <c r="AA530" s="14"/>
      <c r="AB530" s="14"/>
      <c r="AC530" s="14"/>
      <c r="AD530" s="14"/>
      <c r="AE530" s="14"/>
      <c r="AT530" s="256" t="s">
        <v>231</v>
      </c>
      <c r="AU530" s="256" t="s">
        <v>86</v>
      </c>
      <c r="AV530" s="14" t="s">
        <v>86</v>
      </c>
      <c r="AW530" s="14" t="s">
        <v>37</v>
      </c>
      <c r="AX530" s="14" t="s">
        <v>76</v>
      </c>
      <c r="AY530" s="256" t="s">
        <v>219</v>
      </c>
    </row>
    <row r="531" s="14" customFormat="1">
      <c r="A531" s="14"/>
      <c r="B531" s="246"/>
      <c r="C531" s="247"/>
      <c r="D531" s="229" t="s">
        <v>231</v>
      </c>
      <c r="E531" s="248" t="s">
        <v>19</v>
      </c>
      <c r="F531" s="249" t="s">
        <v>1870</v>
      </c>
      <c r="G531" s="247"/>
      <c r="H531" s="250">
        <v>3</v>
      </c>
      <c r="I531" s="251"/>
      <c r="J531" s="247"/>
      <c r="K531" s="247"/>
      <c r="L531" s="252"/>
      <c r="M531" s="253"/>
      <c r="N531" s="254"/>
      <c r="O531" s="254"/>
      <c r="P531" s="254"/>
      <c r="Q531" s="254"/>
      <c r="R531" s="254"/>
      <c r="S531" s="254"/>
      <c r="T531" s="255"/>
      <c r="U531" s="14"/>
      <c r="V531" s="14"/>
      <c r="W531" s="14"/>
      <c r="X531" s="14"/>
      <c r="Y531" s="14"/>
      <c r="Z531" s="14"/>
      <c r="AA531" s="14"/>
      <c r="AB531" s="14"/>
      <c r="AC531" s="14"/>
      <c r="AD531" s="14"/>
      <c r="AE531" s="14"/>
      <c r="AT531" s="256" t="s">
        <v>231</v>
      </c>
      <c r="AU531" s="256" t="s">
        <v>86</v>
      </c>
      <c r="AV531" s="14" t="s">
        <v>86</v>
      </c>
      <c r="AW531" s="14" t="s">
        <v>37</v>
      </c>
      <c r="AX531" s="14" t="s">
        <v>76</v>
      </c>
      <c r="AY531" s="256" t="s">
        <v>219</v>
      </c>
    </row>
    <row r="532" s="15" customFormat="1">
      <c r="A532" s="15"/>
      <c r="B532" s="257"/>
      <c r="C532" s="258"/>
      <c r="D532" s="229" t="s">
        <v>231</v>
      </c>
      <c r="E532" s="259" t="s">
        <v>19</v>
      </c>
      <c r="F532" s="260" t="s">
        <v>236</v>
      </c>
      <c r="G532" s="258"/>
      <c r="H532" s="261">
        <v>5</v>
      </c>
      <c r="I532" s="262"/>
      <c r="J532" s="258"/>
      <c r="K532" s="258"/>
      <c r="L532" s="263"/>
      <c r="M532" s="264"/>
      <c r="N532" s="265"/>
      <c r="O532" s="265"/>
      <c r="P532" s="265"/>
      <c r="Q532" s="265"/>
      <c r="R532" s="265"/>
      <c r="S532" s="265"/>
      <c r="T532" s="266"/>
      <c r="U532" s="15"/>
      <c r="V532" s="15"/>
      <c r="W532" s="15"/>
      <c r="X532" s="15"/>
      <c r="Y532" s="15"/>
      <c r="Z532" s="15"/>
      <c r="AA532" s="15"/>
      <c r="AB532" s="15"/>
      <c r="AC532" s="15"/>
      <c r="AD532" s="15"/>
      <c r="AE532" s="15"/>
      <c r="AT532" s="267" t="s">
        <v>231</v>
      </c>
      <c r="AU532" s="267" t="s">
        <v>86</v>
      </c>
      <c r="AV532" s="15" t="s">
        <v>225</v>
      </c>
      <c r="AW532" s="15" t="s">
        <v>37</v>
      </c>
      <c r="AX532" s="15" t="s">
        <v>84</v>
      </c>
      <c r="AY532" s="267" t="s">
        <v>219</v>
      </c>
    </row>
    <row r="533" s="2" customFormat="1" ht="21.75" customHeight="1">
      <c r="A533" s="40"/>
      <c r="B533" s="41"/>
      <c r="C533" s="216" t="s">
        <v>1871</v>
      </c>
      <c r="D533" s="216" t="s">
        <v>221</v>
      </c>
      <c r="E533" s="217" t="s">
        <v>1872</v>
      </c>
      <c r="F533" s="218" t="s">
        <v>1873</v>
      </c>
      <c r="G533" s="219" t="s">
        <v>517</v>
      </c>
      <c r="H533" s="220">
        <v>1</v>
      </c>
      <c r="I533" s="221"/>
      <c r="J533" s="222">
        <f>ROUND(I533*H533,2)</f>
        <v>0</v>
      </c>
      <c r="K533" s="218" t="s">
        <v>224</v>
      </c>
      <c r="L533" s="46"/>
      <c r="M533" s="223" t="s">
        <v>19</v>
      </c>
      <c r="N533" s="224" t="s">
        <v>47</v>
      </c>
      <c r="O533" s="86"/>
      <c r="P533" s="225">
        <f>O533*H533</f>
        <v>0</v>
      </c>
      <c r="Q533" s="225">
        <v>0</v>
      </c>
      <c r="R533" s="225">
        <f>Q533*H533</f>
        <v>0</v>
      </c>
      <c r="S533" s="225">
        <v>0</v>
      </c>
      <c r="T533" s="226">
        <f>S533*H533</f>
        <v>0</v>
      </c>
      <c r="U533" s="40"/>
      <c r="V533" s="40"/>
      <c r="W533" s="40"/>
      <c r="X533" s="40"/>
      <c r="Y533" s="40"/>
      <c r="Z533" s="40"/>
      <c r="AA533" s="40"/>
      <c r="AB533" s="40"/>
      <c r="AC533" s="40"/>
      <c r="AD533" s="40"/>
      <c r="AE533" s="40"/>
      <c r="AR533" s="227" t="s">
        <v>369</v>
      </c>
      <c r="AT533" s="227" t="s">
        <v>221</v>
      </c>
      <c r="AU533" s="227" t="s">
        <v>86</v>
      </c>
      <c r="AY533" s="19" t="s">
        <v>219</v>
      </c>
      <c r="BE533" s="228">
        <f>IF(N533="základní",J533,0)</f>
        <v>0</v>
      </c>
      <c r="BF533" s="228">
        <f>IF(N533="snížená",J533,0)</f>
        <v>0</v>
      </c>
      <c r="BG533" s="228">
        <f>IF(N533="zákl. přenesená",J533,0)</f>
        <v>0</v>
      </c>
      <c r="BH533" s="228">
        <f>IF(N533="sníž. přenesená",J533,0)</f>
        <v>0</v>
      </c>
      <c r="BI533" s="228">
        <f>IF(N533="nulová",J533,0)</f>
        <v>0</v>
      </c>
      <c r="BJ533" s="19" t="s">
        <v>84</v>
      </c>
      <c r="BK533" s="228">
        <f>ROUND(I533*H533,2)</f>
        <v>0</v>
      </c>
      <c r="BL533" s="19" t="s">
        <v>369</v>
      </c>
      <c r="BM533" s="227" t="s">
        <v>1874</v>
      </c>
    </row>
    <row r="534" s="2" customFormat="1">
      <c r="A534" s="40"/>
      <c r="B534" s="41"/>
      <c r="C534" s="42"/>
      <c r="D534" s="229" t="s">
        <v>227</v>
      </c>
      <c r="E534" s="42"/>
      <c r="F534" s="230" t="s">
        <v>1875</v>
      </c>
      <c r="G534" s="42"/>
      <c r="H534" s="42"/>
      <c r="I534" s="231"/>
      <c r="J534" s="42"/>
      <c r="K534" s="42"/>
      <c r="L534" s="46"/>
      <c r="M534" s="232"/>
      <c r="N534" s="233"/>
      <c r="O534" s="86"/>
      <c r="P534" s="86"/>
      <c r="Q534" s="86"/>
      <c r="R534" s="86"/>
      <c r="S534" s="86"/>
      <c r="T534" s="87"/>
      <c r="U534" s="40"/>
      <c r="V534" s="40"/>
      <c r="W534" s="40"/>
      <c r="X534" s="40"/>
      <c r="Y534" s="40"/>
      <c r="Z534" s="40"/>
      <c r="AA534" s="40"/>
      <c r="AB534" s="40"/>
      <c r="AC534" s="40"/>
      <c r="AD534" s="40"/>
      <c r="AE534" s="40"/>
      <c r="AT534" s="19" t="s">
        <v>227</v>
      </c>
      <c r="AU534" s="19" t="s">
        <v>86</v>
      </c>
    </row>
    <row r="535" s="2" customFormat="1">
      <c r="A535" s="40"/>
      <c r="B535" s="41"/>
      <c r="C535" s="42"/>
      <c r="D535" s="234" t="s">
        <v>229</v>
      </c>
      <c r="E535" s="42"/>
      <c r="F535" s="235" t="s">
        <v>1876</v>
      </c>
      <c r="G535" s="42"/>
      <c r="H535" s="42"/>
      <c r="I535" s="231"/>
      <c r="J535" s="42"/>
      <c r="K535" s="42"/>
      <c r="L535" s="46"/>
      <c r="M535" s="232"/>
      <c r="N535" s="233"/>
      <c r="O535" s="86"/>
      <c r="P535" s="86"/>
      <c r="Q535" s="86"/>
      <c r="R535" s="86"/>
      <c r="S535" s="86"/>
      <c r="T535" s="87"/>
      <c r="U535" s="40"/>
      <c r="V535" s="40"/>
      <c r="W535" s="40"/>
      <c r="X535" s="40"/>
      <c r="Y535" s="40"/>
      <c r="Z535" s="40"/>
      <c r="AA535" s="40"/>
      <c r="AB535" s="40"/>
      <c r="AC535" s="40"/>
      <c r="AD535" s="40"/>
      <c r="AE535" s="40"/>
      <c r="AT535" s="19" t="s">
        <v>229</v>
      </c>
      <c r="AU535" s="19" t="s">
        <v>86</v>
      </c>
    </row>
    <row r="536" s="2" customFormat="1">
      <c r="A536" s="40"/>
      <c r="B536" s="41"/>
      <c r="C536" s="42"/>
      <c r="D536" s="229" t="s">
        <v>275</v>
      </c>
      <c r="E536" s="42"/>
      <c r="F536" s="268" t="s">
        <v>1793</v>
      </c>
      <c r="G536" s="42"/>
      <c r="H536" s="42"/>
      <c r="I536" s="231"/>
      <c r="J536" s="42"/>
      <c r="K536" s="42"/>
      <c r="L536" s="46"/>
      <c r="M536" s="232"/>
      <c r="N536" s="233"/>
      <c r="O536" s="86"/>
      <c r="P536" s="86"/>
      <c r="Q536" s="86"/>
      <c r="R536" s="86"/>
      <c r="S536" s="86"/>
      <c r="T536" s="87"/>
      <c r="U536" s="40"/>
      <c r="V536" s="40"/>
      <c r="W536" s="40"/>
      <c r="X536" s="40"/>
      <c r="Y536" s="40"/>
      <c r="Z536" s="40"/>
      <c r="AA536" s="40"/>
      <c r="AB536" s="40"/>
      <c r="AC536" s="40"/>
      <c r="AD536" s="40"/>
      <c r="AE536" s="40"/>
      <c r="AT536" s="19" t="s">
        <v>275</v>
      </c>
      <c r="AU536" s="19" t="s">
        <v>86</v>
      </c>
    </row>
    <row r="537" s="14" customFormat="1">
      <c r="A537" s="14"/>
      <c r="B537" s="246"/>
      <c r="C537" s="247"/>
      <c r="D537" s="229" t="s">
        <v>231</v>
      </c>
      <c r="E537" s="248" t="s">
        <v>19</v>
      </c>
      <c r="F537" s="249" t="s">
        <v>84</v>
      </c>
      <c r="G537" s="247"/>
      <c r="H537" s="250">
        <v>1</v>
      </c>
      <c r="I537" s="251"/>
      <c r="J537" s="247"/>
      <c r="K537" s="247"/>
      <c r="L537" s="252"/>
      <c r="M537" s="253"/>
      <c r="N537" s="254"/>
      <c r="O537" s="254"/>
      <c r="P537" s="254"/>
      <c r="Q537" s="254"/>
      <c r="R537" s="254"/>
      <c r="S537" s="254"/>
      <c r="T537" s="255"/>
      <c r="U537" s="14"/>
      <c r="V537" s="14"/>
      <c r="W537" s="14"/>
      <c r="X537" s="14"/>
      <c r="Y537" s="14"/>
      <c r="Z537" s="14"/>
      <c r="AA537" s="14"/>
      <c r="AB537" s="14"/>
      <c r="AC537" s="14"/>
      <c r="AD537" s="14"/>
      <c r="AE537" s="14"/>
      <c r="AT537" s="256" t="s">
        <v>231</v>
      </c>
      <c r="AU537" s="256" t="s">
        <v>86</v>
      </c>
      <c r="AV537" s="14" t="s">
        <v>86</v>
      </c>
      <c r="AW537" s="14" t="s">
        <v>37</v>
      </c>
      <c r="AX537" s="14" t="s">
        <v>84</v>
      </c>
      <c r="AY537" s="256" t="s">
        <v>219</v>
      </c>
    </row>
    <row r="538" s="2" customFormat="1" ht="16.5" customHeight="1">
      <c r="A538" s="40"/>
      <c r="B538" s="41"/>
      <c r="C538" s="283" t="s">
        <v>1877</v>
      </c>
      <c r="D538" s="283" t="s">
        <v>623</v>
      </c>
      <c r="E538" s="284" t="s">
        <v>1878</v>
      </c>
      <c r="F538" s="285" t="s">
        <v>1879</v>
      </c>
      <c r="G538" s="286" t="s">
        <v>517</v>
      </c>
      <c r="H538" s="287">
        <v>3</v>
      </c>
      <c r="I538" s="288"/>
      <c r="J538" s="289">
        <f>ROUND(I538*H538,2)</f>
        <v>0</v>
      </c>
      <c r="K538" s="285" t="s">
        <v>224</v>
      </c>
      <c r="L538" s="290"/>
      <c r="M538" s="291" t="s">
        <v>19</v>
      </c>
      <c r="N538" s="292" t="s">
        <v>47</v>
      </c>
      <c r="O538" s="86"/>
      <c r="P538" s="225">
        <f>O538*H538</f>
        <v>0</v>
      </c>
      <c r="Q538" s="225">
        <v>0.0018</v>
      </c>
      <c r="R538" s="225">
        <f>Q538*H538</f>
        <v>0.0054000000000000003</v>
      </c>
      <c r="S538" s="225">
        <v>0</v>
      </c>
      <c r="T538" s="226">
        <f>S538*H538</f>
        <v>0</v>
      </c>
      <c r="U538" s="40"/>
      <c r="V538" s="40"/>
      <c r="W538" s="40"/>
      <c r="X538" s="40"/>
      <c r="Y538" s="40"/>
      <c r="Z538" s="40"/>
      <c r="AA538" s="40"/>
      <c r="AB538" s="40"/>
      <c r="AC538" s="40"/>
      <c r="AD538" s="40"/>
      <c r="AE538" s="40"/>
      <c r="AR538" s="227" t="s">
        <v>493</v>
      </c>
      <c r="AT538" s="227" t="s">
        <v>623</v>
      </c>
      <c r="AU538" s="227" t="s">
        <v>86</v>
      </c>
      <c r="AY538" s="19" t="s">
        <v>219</v>
      </c>
      <c r="BE538" s="228">
        <f>IF(N538="základní",J538,0)</f>
        <v>0</v>
      </c>
      <c r="BF538" s="228">
        <f>IF(N538="snížená",J538,0)</f>
        <v>0</v>
      </c>
      <c r="BG538" s="228">
        <f>IF(N538="zákl. přenesená",J538,0)</f>
        <v>0</v>
      </c>
      <c r="BH538" s="228">
        <f>IF(N538="sníž. přenesená",J538,0)</f>
        <v>0</v>
      </c>
      <c r="BI538" s="228">
        <f>IF(N538="nulová",J538,0)</f>
        <v>0</v>
      </c>
      <c r="BJ538" s="19" t="s">
        <v>84</v>
      </c>
      <c r="BK538" s="228">
        <f>ROUND(I538*H538,2)</f>
        <v>0</v>
      </c>
      <c r="BL538" s="19" t="s">
        <v>369</v>
      </c>
      <c r="BM538" s="227" t="s">
        <v>1880</v>
      </c>
    </row>
    <row r="539" s="2" customFormat="1">
      <c r="A539" s="40"/>
      <c r="B539" s="41"/>
      <c r="C539" s="42"/>
      <c r="D539" s="229" t="s">
        <v>227</v>
      </c>
      <c r="E539" s="42"/>
      <c r="F539" s="230" t="s">
        <v>1879</v>
      </c>
      <c r="G539" s="42"/>
      <c r="H539" s="42"/>
      <c r="I539" s="231"/>
      <c r="J539" s="42"/>
      <c r="K539" s="42"/>
      <c r="L539" s="46"/>
      <c r="M539" s="232"/>
      <c r="N539" s="233"/>
      <c r="O539" s="86"/>
      <c r="P539" s="86"/>
      <c r="Q539" s="86"/>
      <c r="R539" s="86"/>
      <c r="S539" s="86"/>
      <c r="T539" s="87"/>
      <c r="U539" s="40"/>
      <c r="V539" s="40"/>
      <c r="W539" s="40"/>
      <c r="X539" s="40"/>
      <c r="Y539" s="40"/>
      <c r="Z539" s="40"/>
      <c r="AA539" s="40"/>
      <c r="AB539" s="40"/>
      <c r="AC539" s="40"/>
      <c r="AD539" s="40"/>
      <c r="AE539" s="40"/>
      <c r="AT539" s="19" t="s">
        <v>227</v>
      </c>
      <c r="AU539" s="19" t="s">
        <v>86</v>
      </c>
    </row>
    <row r="540" s="14" customFormat="1">
      <c r="A540" s="14"/>
      <c r="B540" s="246"/>
      <c r="C540" s="247"/>
      <c r="D540" s="229" t="s">
        <v>231</v>
      </c>
      <c r="E540" s="248" t="s">
        <v>19</v>
      </c>
      <c r="F540" s="249" t="s">
        <v>1881</v>
      </c>
      <c r="G540" s="247"/>
      <c r="H540" s="250">
        <v>3</v>
      </c>
      <c r="I540" s="251"/>
      <c r="J540" s="247"/>
      <c r="K540" s="247"/>
      <c r="L540" s="252"/>
      <c r="M540" s="253"/>
      <c r="N540" s="254"/>
      <c r="O540" s="254"/>
      <c r="P540" s="254"/>
      <c r="Q540" s="254"/>
      <c r="R540" s="254"/>
      <c r="S540" s="254"/>
      <c r="T540" s="255"/>
      <c r="U540" s="14"/>
      <c r="V540" s="14"/>
      <c r="W540" s="14"/>
      <c r="X540" s="14"/>
      <c r="Y540" s="14"/>
      <c r="Z540" s="14"/>
      <c r="AA540" s="14"/>
      <c r="AB540" s="14"/>
      <c r="AC540" s="14"/>
      <c r="AD540" s="14"/>
      <c r="AE540" s="14"/>
      <c r="AT540" s="256" t="s">
        <v>231</v>
      </c>
      <c r="AU540" s="256" t="s">
        <v>86</v>
      </c>
      <c r="AV540" s="14" t="s">
        <v>86</v>
      </c>
      <c r="AW540" s="14" t="s">
        <v>37</v>
      </c>
      <c r="AX540" s="14" t="s">
        <v>84</v>
      </c>
      <c r="AY540" s="256" t="s">
        <v>219</v>
      </c>
    </row>
    <row r="541" s="2" customFormat="1" ht="16.5" customHeight="1">
      <c r="A541" s="40"/>
      <c r="B541" s="41"/>
      <c r="C541" s="216" t="s">
        <v>1882</v>
      </c>
      <c r="D541" s="216" t="s">
        <v>221</v>
      </c>
      <c r="E541" s="217" t="s">
        <v>1883</v>
      </c>
      <c r="F541" s="218" t="s">
        <v>1884</v>
      </c>
      <c r="G541" s="219" t="s">
        <v>182</v>
      </c>
      <c r="H541" s="220">
        <v>0.40100000000000002</v>
      </c>
      <c r="I541" s="221"/>
      <c r="J541" s="222">
        <f>ROUND(I541*H541,2)</f>
        <v>0</v>
      </c>
      <c r="K541" s="218" t="s">
        <v>19</v>
      </c>
      <c r="L541" s="46"/>
      <c r="M541" s="223" t="s">
        <v>19</v>
      </c>
      <c r="N541" s="224" t="s">
        <v>47</v>
      </c>
      <c r="O541" s="86"/>
      <c r="P541" s="225">
        <f>O541*H541</f>
        <v>0</v>
      </c>
      <c r="Q541" s="225">
        <v>0</v>
      </c>
      <c r="R541" s="225">
        <f>Q541*H541</f>
        <v>0</v>
      </c>
      <c r="S541" s="225">
        <v>0</v>
      </c>
      <c r="T541" s="226">
        <f>S541*H541</f>
        <v>0</v>
      </c>
      <c r="U541" s="40"/>
      <c r="V541" s="40"/>
      <c r="W541" s="40"/>
      <c r="X541" s="40"/>
      <c r="Y541" s="40"/>
      <c r="Z541" s="40"/>
      <c r="AA541" s="40"/>
      <c r="AB541" s="40"/>
      <c r="AC541" s="40"/>
      <c r="AD541" s="40"/>
      <c r="AE541" s="40"/>
      <c r="AR541" s="227" t="s">
        <v>369</v>
      </c>
      <c r="AT541" s="227" t="s">
        <v>221</v>
      </c>
      <c r="AU541" s="227" t="s">
        <v>86</v>
      </c>
      <c r="AY541" s="19" t="s">
        <v>219</v>
      </c>
      <c r="BE541" s="228">
        <f>IF(N541="základní",J541,0)</f>
        <v>0</v>
      </c>
      <c r="BF541" s="228">
        <f>IF(N541="snížená",J541,0)</f>
        <v>0</v>
      </c>
      <c r="BG541" s="228">
        <f>IF(N541="zákl. přenesená",J541,0)</f>
        <v>0</v>
      </c>
      <c r="BH541" s="228">
        <f>IF(N541="sníž. přenesená",J541,0)</f>
        <v>0</v>
      </c>
      <c r="BI541" s="228">
        <f>IF(N541="nulová",J541,0)</f>
        <v>0</v>
      </c>
      <c r="BJ541" s="19" t="s">
        <v>84</v>
      </c>
      <c r="BK541" s="228">
        <f>ROUND(I541*H541,2)</f>
        <v>0</v>
      </c>
      <c r="BL541" s="19" t="s">
        <v>369</v>
      </c>
      <c r="BM541" s="227" t="s">
        <v>1885</v>
      </c>
    </row>
    <row r="542" s="2" customFormat="1">
      <c r="A542" s="40"/>
      <c r="B542" s="41"/>
      <c r="C542" s="42"/>
      <c r="D542" s="229" t="s">
        <v>227</v>
      </c>
      <c r="E542" s="42"/>
      <c r="F542" s="230" t="s">
        <v>1886</v>
      </c>
      <c r="G542" s="42"/>
      <c r="H542" s="42"/>
      <c r="I542" s="231"/>
      <c r="J542" s="42"/>
      <c r="K542" s="42"/>
      <c r="L542" s="46"/>
      <c r="M542" s="232"/>
      <c r="N542" s="233"/>
      <c r="O542" s="86"/>
      <c r="P542" s="86"/>
      <c r="Q542" s="86"/>
      <c r="R542" s="86"/>
      <c r="S542" s="86"/>
      <c r="T542" s="87"/>
      <c r="U542" s="40"/>
      <c r="V542" s="40"/>
      <c r="W542" s="40"/>
      <c r="X542" s="40"/>
      <c r="Y542" s="40"/>
      <c r="Z542" s="40"/>
      <c r="AA542" s="40"/>
      <c r="AB542" s="40"/>
      <c r="AC542" s="40"/>
      <c r="AD542" s="40"/>
      <c r="AE542" s="40"/>
      <c r="AT542" s="19" t="s">
        <v>227</v>
      </c>
      <c r="AU542" s="19" t="s">
        <v>86</v>
      </c>
    </row>
    <row r="543" s="12" customFormat="1" ht="22.8" customHeight="1">
      <c r="A543" s="12"/>
      <c r="B543" s="200"/>
      <c r="C543" s="201"/>
      <c r="D543" s="202" t="s">
        <v>75</v>
      </c>
      <c r="E543" s="214" t="s">
        <v>501</v>
      </c>
      <c r="F543" s="214" t="s">
        <v>502</v>
      </c>
      <c r="G543" s="201"/>
      <c r="H543" s="201"/>
      <c r="I543" s="204"/>
      <c r="J543" s="215">
        <f>BK543</f>
        <v>0</v>
      </c>
      <c r="K543" s="201"/>
      <c r="L543" s="206"/>
      <c r="M543" s="207"/>
      <c r="N543" s="208"/>
      <c r="O543" s="208"/>
      <c r="P543" s="209">
        <f>SUM(P544:P779)</f>
        <v>0</v>
      </c>
      <c r="Q543" s="208"/>
      <c r="R543" s="209">
        <f>SUM(R544:R779)</f>
        <v>11.712788000000003</v>
      </c>
      <c r="S543" s="208"/>
      <c r="T543" s="210">
        <f>SUM(T544:T779)</f>
        <v>0</v>
      </c>
      <c r="U543" s="12"/>
      <c r="V543" s="12"/>
      <c r="W543" s="12"/>
      <c r="X543" s="12"/>
      <c r="Y543" s="12"/>
      <c r="Z543" s="12"/>
      <c r="AA543" s="12"/>
      <c r="AB543" s="12"/>
      <c r="AC543" s="12"/>
      <c r="AD543" s="12"/>
      <c r="AE543" s="12"/>
      <c r="AR543" s="211" t="s">
        <v>86</v>
      </c>
      <c r="AT543" s="212" t="s">
        <v>75</v>
      </c>
      <c r="AU543" s="212" t="s">
        <v>84</v>
      </c>
      <c r="AY543" s="211" t="s">
        <v>219</v>
      </c>
      <c r="BK543" s="213">
        <f>SUM(BK544:BK779)</f>
        <v>0</v>
      </c>
    </row>
    <row r="544" s="2" customFormat="1" ht="16.5" customHeight="1">
      <c r="A544" s="40"/>
      <c r="B544" s="41"/>
      <c r="C544" s="216" t="s">
        <v>1887</v>
      </c>
      <c r="D544" s="216" t="s">
        <v>221</v>
      </c>
      <c r="E544" s="217" t="s">
        <v>1408</v>
      </c>
      <c r="F544" s="218" t="s">
        <v>1409</v>
      </c>
      <c r="G544" s="219" t="s">
        <v>158</v>
      </c>
      <c r="H544" s="220">
        <v>42.799999999999997</v>
      </c>
      <c r="I544" s="221"/>
      <c r="J544" s="222">
        <f>ROUND(I544*H544,2)</f>
        <v>0</v>
      </c>
      <c r="K544" s="218" t="s">
        <v>224</v>
      </c>
      <c r="L544" s="46"/>
      <c r="M544" s="223" t="s">
        <v>19</v>
      </c>
      <c r="N544" s="224" t="s">
        <v>47</v>
      </c>
      <c r="O544" s="86"/>
      <c r="P544" s="225">
        <f>O544*H544</f>
        <v>0</v>
      </c>
      <c r="Q544" s="225">
        <v>6.0000000000000002E-05</v>
      </c>
      <c r="R544" s="225">
        <f>Q544*H544</f>
        <v>0.002568</v>
      </c>
      <c r="S544" s="225">
        <v>0</v>
      </c>
      <c r="T544" s="226">
        <f>S544*H544</f>
        <v>0</v>
      </c>
      <c r="U544" s="40"/>
      <c r="V544" s="40"/>
      <c r="W544" s="40"/>
      <c r="X544" s="40"/>
      <c r="Y544" s="40"/>
      <c r="Z544" s="40"/>
      <c r="AA544" s="40"/>
      <c r="AB544" s="40"/>
      <c r="AC544" s="40"/>
      <c r="AD544" s="40"/>
      <c r="AE544" s="40"/>
      <c r="AR544" s="227" t="s">
        <v>225</v>
      </c>
      <c r="AT544" s="227" t="s">
        <v>221</v>
      </c>
      <c r="AU544" s="227" t="s">
        <v>86</v>
      </c>
      <c r="AY544" s="19" t="s">
        <v>219</v>
      </c>
      <c r="BE544" s="228">
        <f>IF(N544="základní",J544,0)</f>
        <v>0</v>
      </c>
      <c r="BF544" s="228">
        <f>IF(N544="snížená",J544,0)</f>
        <v>0</v>
      </c>
      <c r="BG544" s="228">
        <f>IF(N544="zákl. přenesená",J544,0)</f>
        <v>0</v>
      </c>
      <c r="BH544" s="228">
        <f>IF(N544="sníž. přenesená",J544,0)</f>
        <v>0</v>
      </c>
      <c r="BI544" s="228">
        <f>IF(N544="nulová",J544,0)</f>
        <v>0</v>
      </c>
      <c r="BJ544" s="19" t="s">
        <v>84</v>
      </c>
      <c r="BK544" s="228">
        <f>ROUND(I544*H544,2)</f>
        <v>0</v>
      </c>
      <c r="BL544" s="19" t="s">
        <v>225</v>
      </c>
      <c r="BM544" s="227" t="s">
        <v>1888</v>
      </c>
    </row>
    <row r="545" s="2" customFormat="1">
      <c r="A545" s="40"/>
      <c r="B545" s="41"/>
      <c r="C545" s="42"/>
      <c r="D545" s="229" t="s">
        <v>227</v>
      </c>
      <c r="E545" s="42"/>
      <c r="F545" s="230" t="s">
        <v>1411</v>
      </c>
      <c r="G545" s="42"/>
      <c r="H545" s="42"/>
      <c r="I545" s="231"/>
      <c r="J545" s="42"/>
      <c r="K545" s="42"/>
      <c r="L545" s="46"/>
      <c r="M545" s="232"/>
      <c r="N545" s="233"/>
      <c r="O545" s="86"/>
      <c r="P545" s="86"/>
      <c r="Q545" s="86"/>
      <c r="R545" s="86"/>
      <c r="S545" s="86"/>
      <c r="T545" s="87"/>
      <c r="U545" s="40"/>
      <c r="V545" s="40"/>
      <c r="W545" s="40"/>
      <c r="X545" s="40"/>
      <c r="Y545" s="40"/>
      <c r="Z545" s="40"/>
      <c r="AA545" s="40"/>
      <c r="AB545" s="40"/>
      <c r="AC545" s="40"/>
      <c r="AD545" s="40"/>
      <c r="AE545" s="40"/>
      <c r="AT545" s="19" t="s">
        <v>227</v>
      </c>
      <c r="AU545" s="19" t="s">
        <v>86</v>
      </c>
    </row>
    <row r="546" s="2" customFormat="1">
      <c r="A546" s="40"/>
      <c r="B546" s="41"/>
      <c r="C546" s="42"/>
      <c r="D546" s="234" t="s">
        <v>229</v>
      </c>
      <c r="E546" s="42"/>
      <c r="F546" s="235" t="s">
        <v>1412</v>
      </c>
      <c r="G546" s="42"/>
      <c r="H546" s="42"/>
      <c r="I546" s="231"/>
      <c r="J546" s="42"/>
      <c r="K546" s="42"/>
      <c r="L546" s="46"/>
      <c r="M546" s="232"/>
      <c r="N546" s="233"/>
      <c r="O546" s="86"/>
      <c r="P546" s="86"/>
      <c r="Q546" s="86"/>
      <c r="R546" s="86"/>
      <c r="S546" s="86"/>
      <c r="T546" s="87"/>
      <c r="U546" s="40"/>
      <c r="V546" s="40"/>
      <c r="W546" s="40"/>
      <c r="X546" s="40"/>
      <c r="Y546" s="40"/>
      <c r="Z546" s="40"/>
      <c r="AA546" s="40"/>
      <c r="AB546" s="40"/>
      <c r="AC546" s="40"/>
      <c r="AD546" s="40"/>
      <c r="AE546" s="40"/>
      <c r="AT546" s="19" t="s">
        <v>229</v>
      </c>
      <c r="AU546" s="19" t="s">
        <v>86</v>
      </c>
    </row>
    <row r="547" s="14" customFormat="1">
      <c r="A547" s="14"/>
      <c r="B547" s="246"/>
      <c r="C547" s="247"/>
      <c r="D547" s="229" t="s">
        <v>231</v>
      </c>
      <c r="E547" s="248" t="s">
        <v>19</v>
      </c>
      <c r="F547" s="249" t="s">
        <v>1889</v>
      </c>
      <c r="G547" s="247"/>
      <c r="H547" s="250">
        <v>3.6000000000000001</v>
      </c>
      <c r="I547" s="251"/>
      <c r="J547" s="247"/>
      <c r="K547" s="247"/>
      <c r="L547" s="252"/>
      <c r="M547" s="253"/>
      <c r="N547" s="254"/>
      <c r="O547" s="254"/>
      <c r="P547" s="254"/>
      <c r="Q547" s="254"/>
      <c r="R547" s="254"/>
      <c r="S547" s="254"/>
      <c r="T547" s="255"/>
      <c r="U547" s="14"/>
      <c r="V547" s="14"/>
      <c r="W547" s="14"/>
      <c r="X547" s="14"/>
      <c r="Y547" s="14"/>
      <c r="Z547" s="14"/>
      <c r="AA547" s="14"/>
      <c r="AB547" s="14"/>
      <c r="AC547" s="14"/>
      <c r="AD547" s="14"/>
      <c r="AE547" s="14"/>
      <c r="AT547" s="256" t="s">
        <v>231</v>
      </c>
      <c r="AU547" s="256" t="s">
        <v>86</v>
      </c>
      <c r="AV547" s="14" t="s">
        <v>86</v>
      </c>
      <c r="AW547" s="14" t="s">
        <v>37</v>
      </c>
      <c r="AX547" s="14" t="s">
        <v>76</v>
      </c>
      <c r="AY547" s="256" t="s">
        <v>219</v>
      </c>
    </row>
    <row r="548" s="14" customFormat="1">
      <c r="A548" s="14"/>
      <c r="B548" s="246"/>
      <c r="C548" s="247"/>
      <c r="D548" s="229" t="s">
        <v>231</v>
      </c>
      <c r="E548" s="248" t="s">
        <v>19</v>
      </c>
      <c r="F548" s="249" t="s">
        <v>1890</v>
      </c>
      <c r="G548" s="247"/>
      <c r="H548" s="250">
        <v>1.75</v>
      </c>
      <c r="I548" s="251"/>
      <c r="J548" s="247"/>
      <c r="K548" s="247"/>
      <c r="L548" s="252"/>
      <c r="M548" s="253"/>
      <c r="N548" s="254"/>
      <c r="O548" s="254"/>
      <c r="P548" s="254"/>
      <c r="Q548" s="254"/>
      <c r="R548" s="254"/>
      <c r="S548" s="254"/>
      <c r="T548" s="255"/>
      <c r="U548" s="14"/>
      <c r="V548" s="14"/>
      <c r="W548" s="14"/>
      <c r="X548" s="14"/>
      <c r="Y548" s="14"/>
      <c r="Z548" s="14"/>
      <c r="AA548" s="14"/>
      <c r="AB548" s="14"/>
      <c r="AC548" s="14"/>
      <c r="AD548" s="14"/>
      <c r="AE548" s="14"/>
      <c r="AT548" s="256" t="s">
        <v>231</v>
      </c>
      <c r="AU548" s="256" t="s">
        <v>86</v>
      </c>
      <c r="AV548" s="14" t="s">
        <v>86</v>
      </c>
      <c r="AW548" s="14" t="s">
        <v>37</v>
      </c>
      <c r="AX548" s="14" t="s">
        <v>76</v>
      </c>
      <c r="AY548" s="256" t="s">
        <v>219</v>
      </c>
    </row>
    <row r="549" s="14" customFormat="1">
      <c r="A549" s="14"/>
      <c r="B549" s="246"/>
      <c r="C549" s="247"/>
      <c r="D549" s="229" t="s">
        <v>231</v>
      </c>
      <c r="E549" s="248" t="s">
        <v>19</v>
      </c>
      <c r="F549" s="249" t="s">
        <v>1891</v>
      </c>
      <c r="G549" s="247"/>
      <c r="H549" s="250">
        <v>2.5</v>
      </c>
      <c r="I549" s="251"/>
      <c r="J549" s="247"/>
      <c r="K549" s="247"/>
      <c r="L549" s="252"/>
      <c r="M549" s="253"/>
      <c r="N549" s="254"/>
      <c r="O549" s="254"/>
      <c r="P549" s="254"/>
      <c r="Q549" s="254"/>
      <c r="R549" s="254"/>
      <c r="S549" s="254"/>
      <c r="T549" s="255"/>
      <c r="U549" s="14"/>
      <c r="V549" s="14"/>
      <c r="W549" s="14"/>
      <c r="X549" s="14"/>
      <c r="Y549" s="14"/>
      <c r="Z549" s="14"/>
      <c r="AA549" s="14"/>
      <c r="AB549" s="14"/>
      <c r="AC549" s="14"/>
      <c r="AD549" s="14"/>
      <c r="AE549" s="14"/>
      <c r="AT549" s="256" t="s">
        <v>231</v>
      </c>
      <c r="AU549" s="256" t="s">
        <v>86</v>
      </c>
      <c r="AV549" s="14" t="s">
        <v>86</v>
      </c>
      <c r="AW549" s="14" t="s">
        <v>37</v>
      </c>
      <c r="AX549" s="14" t="s">
        <v>76</v>
      </c>
      <c r="AY549" s="256" t="s">
        <v>219</v>
      </c>
    </row>
    <row r="550" s="14" customFormat="1">
      <c r="A550" s="14"/>
      <c r="B550" s="246"/>
      <c r="C550" s="247"/>
      <c r="D550" s="229" t="s">
        <v>231</v>
      </c>
      <c r="E550" s="248" t="s">
        <v>19</v>
      </c>
      <c r="F550" s="249" t="s">
        <v>1892</v>
      </c>
      <c r="G550" s="247"/>
      <c r="H550" s="250">
        <v>0.84999999999999998</v>
      </c>
      <c r="I550" s="251"/>
      <c r="J550" s="247"/>
      <c r="K550" s="247"/>
      <c r="L550" s="252"/>
      <c r="M550" s="253"/>
      <c r="N550" s="254"/>
      <c r="O550" s="254"/>
      <c r="P550" s="254"/>
      <c r="Q550" s="254"/>
      <c r="R550" s="254"/>
      <c r="S550" s="254"/>
      <c r="T550" s="255"/>
      <c r="U550" s="14"/>
      <c r="V550" s="14"/>
      <c r="W550" s="14"/>
      <c r="X550" s="14"/>
      <c r="Y550" s="14"/>
      <c r="Z550" s="14"/>
      <c r="AA550" s="14"/>
      <c r="AB550" s="14"/>
      <c r="AC550" s="14"/>
      <c r="AD550" s="14"/>
      <c r="AE550" s="14"/>
      <c r="AT550" s="256" t="s">
        <v>231</v>
      </c>
      <c r="AU550" s="256" t="s">
        <v>86</v>
      </c>
      <c r="AV550" s="14" t="s">
        <v>86</v>
      </c>
      <c r="AW550" s="14" t="s">
        <v>37</v>
      </c>
      <c r="AX550" s="14" t="s">
        <v>76</v>
      </c>
      <c r="AY550" s="256" t="s">
        <v>219</v>
      </c>
    </row>
    <row r="551" s="14" customFormat="1">
      <c r="A551" s="14"/>
      <c r="B551" s="246"/>
      <c r="C551" s="247"/>
      <c r="D551" s="229" t="s">
        <v>231</v>
      </c>
      <c r="E551" s="248" t="s">
        <v>19</v>
      </c>
      <c r="F551" s="249" t="s">
        <v>1893</v>
      </c>
      <c r="G551" s="247"/>
      <c r="H551" s="250">
        <v>17</v>
      </c>
      <c r="I551" s="251"/>
      <c r="J551" s="247"/>
      <c r="K551" s="247"/>
      <c r="L551" s="252"/>
      <c r="M551" s="253"/>
      <c r="N551" s="254"/>
      <c r="O551" s="254"/>
      <c r="P551" s="254"/>
      <c r="Q551" s="254"/>
      <c r="R551" s="254"/>
      <c r="S551" s="254"/>
      <c r="T551" s="255"/>
      <c r="U551" s="14"/>
      <c r="V551" s="14"/>
      <c r="W551" s="14"/>
      <c r="X551" s="14"/>
      <c r="Y551" s="14"/>
      <c r="Z551" s="14"/>
      <c r="AA551" s="14"/>
      <c r="AB551" s="14"/>
      <c r="AC551" s="14"/>
      <c r="AD551" s="14"/>
      <c r="AE551" s="14"/>
      <c r="AT551" s="256" t="s">
        <v>231</v>
      </c>
      <c r="AU551" s="256" t="s">
        <v>86</v>
      </c>
      <c r="AV551" s="14" t="s">
        <v>86</v>
      </c>
      <c r="AW551" s="14" t="s">
        <v>37</v>
      </c>
      <c r="AX551" s="14" t="s">
        <v>76</v>
      </c>
      <c r="AY551" s="256" t="s">
        <v>219</v>
      </c>
    </row>
    <row r="552" s="14" customFormat="1">
      <c r="A552" s="14"/>
      <c r="B552" s="246"/>
      <c r="C552" s="247"/>
      <c r="D552" s="229" t="s">
        <v>231</v>
      </c>
      <c r="E552" s="248" t="s">
        <v>19</v>
      </c>
      <c r="F552" s="249" t="s">
        <v>1894</v>
      </c>
      <c r="G552" s="247"/>
      <c r="H552" s="250">
        <v>4.5</v>
      </c>
      <c r="I552" s="251"/>
      <c r="J552" s="247"/>
      <c r="K552" s="247"/>
      <c r="L552" s="252"/>
      <c r="M552" s="253"/>
      <c r="N552" s="254"/>
      <c r="O552" s="254"/>
      <c r="P552" s="254"/>
      <c r="Q552" s="254"/>
      <c r="R552" s="254"/>
      <c r="S552" s="254"/>
      <c r="T552" s="255"/>
      <c r="U552" s="14"/>
      <c r="V552" s="14"/>
      <c r="W552" s="14"/>
      <c r="X552" s="14"/>
      <c r="Y552" s="14"/>
      <c r="Z552" s="14"/>
      <c r="AA552" s="14"/>
      <c r="AB552" s="14"/>
      <c r="AC552" s="14"/>
      <c r="AD552" s="14"/>
      <c r="AE552" s="14"/>
      <c r="AT552" s="256" t="s">
        <v>231</v>
      </c>
      <c r="AU552" s="256" t="s">
        <v>86</v>
      </c>
      <c r="AV552" s="14" t="s">
        <v>86</v>
      </c>
      <c r="AW552" s="14" t="s">
        <v>37</v>
      </c>
      <c r="AX552" s="14" t="s">
        <v>76</v>
      </c>
      <c r="AY552" s="256" t="s">
        <v>219</v>
      </c>
    </row>
    <row r="553" s="14" customFormat="1">
      <c r="A553" s="14"/>
      <c r="B553" s="246"/>
      <c r="C553" s="247"/>
      <c r="D553" s="229" t="s">
        <v>231</v>
      </c>
      <c r="E553" s="248" t="s">
        <v>19</v>
      </c>
      <c r="F553" s="249" t="s">
        <v>1895</v>
      </c>
      <c r="G553" s="247"/>
      <c r="H553" s="250">
        <v>3</v>
      </c>
      <c r="I553" s="251"/>
      <c r="J553" s="247"/>
      <c r="K553" s="247"/>
      <c r="L553" s="252"/>
      <c r="M553" s="253"/>
      <c r="N553" s="254"/>
      <c r="O553" s="254"/>
      <c r="P553" s="254"/>
      <c r="Q553" s="254"/>
      <c r="R553" s="254"/>
      <c r="S553" s="254"/>
      <c r="T553" s="255"/>
      <c r="U553" s="14"/>
      <c r="V553" s="14"/>
      <c r="W553" s="14"/>
      <c r="X553" s="14"/>
      <c r="Y553" s="14"/>
      <c r="Z553" s="14"/>
      <c r="AA553" s="14"/>
      <c r="AB553" s="14"/>
      <c r="AC553" s="14"/>
      <c r="AD553" s="14"/>
      <c r="AE553" s="14"/>
      <c r="AT553" s="256" t="s">
        <v>231</v>
      </c>
      <c r="AU553" s="256" t="s">
        <v>86</v>
      </c>
      <c r="AV553" s="14" t="s">
        <v>86</v>
      </c>
      <c r="AW553" s="14" t="s">
        <v>37</v>
      </c>
      <c r="AX553" s="14" t="s">
        <v>76</v>
      </c>
      <c r="AY553" s="256" t="s">
        <v>219</v>
      </c>
    </row>
    <row r="554" s="14" customFormat="1">
      <c r="A554" s="14"/>
      <c r="B554" s="246"/>
      <c r="C554" s="247"/>
      <c r="D554" s="229" t="s">
        <v>231</v>
      </c>
      <c r="E554" s="248" t="s">
        <v>19</v>
      </c>
      <c r="F554" s="249" t="s">
        <v>1896</v>
      </c>
      <c r="G554" s="247"/>
      <c r="H554" s="250">
        <v>3.6000000000000001</v>
      </c>
      <c r="I554" s="251"/>
      <c r="J554" s="247"/>
      <c r="K554" s="247"/>
      <c r="L554" s="252"/>
      <c r="M554" s="253"/>
      <c r="N554" s="254"/>
      <c r="O554" s="254"/>
      <c r="P554" s="254"/>
      <c r="Q554" s="254"/>
      <c r="R554" s="254"/>
      <c r="S554" s="254"/>
      <c r="T554" s="255"/>
      <c r="U554" s="14"/>
      <c r="V554" s="14"/>
      <c r="W554" s="14"/>
      <c r="X554" s="14"/>
      <c r="Y554" s="14"/>
      <c r="Z554" s="14"/>
      <c r="AA554" s="14"/>
      <c r="AB554" s="14"/>
      <c r="AC554" s="14"/>
      <c r="AD554" s="14"/>
      <c r="AE554" s="14"/>
      <c r="AT554" s="256" t="s">
        <v>231</v>
      </c>
      <c r="AU554" s="256" t="s">
        <v>86</v>
      </c>
      <c r="AV554" s="14" t="s">
        <v>86</v>
      </c>
      <c r="AW554" s="14" t="s">
        <v>37</v>
      </c>
      <c r="AX554" s="14" t="s">
        <v>76</v>
      </c>
      <c r="AY554" s="256" t="s">
        <v>219</v>
      </c>
    </row>
    <row r="555" s="14" customFormat="1">
      <c r="A555" s="14"/>
      <c r="B555" s="246"/>
      <c r="C555" s="247"/>
      <c r="D555" s="229" t="s">
        <v>231</v>
      </c>
      <c r="E555" s="248" t="s">
        <v>19</v>
      </c>
      <c r="F555" s="249" t="s">
        <v>1897</v>
      </c>
      <c r="G555" s="247"/>
      <c r="H555" s="250">
        <v>6</v>
      </c>
      <c r="I555" s="251"/>
      <c r="J555" s="247"/>
      <c r="K555" s="247"/>
      <c r="L555" s="252"/>
      <c r="M555" s="253"/>
      <c r="N555" s="254"/>
      <c r="O555" s="254"/>
      <c r="P555" s="254"/>
      <c r="Q555" s="254"/>
      <c r="R555" s="254"/>
      <c r="S555" s="254"/>
      <c r="T555" s="255"/>
      <c r="U555" s="14"/>
      <c r="V555" s="14"/>
      <c r="W555" s="14"/>
      <c r="X555" s="14"/>
      <c r="Y555" s="14"/>
      <c r="Z555" s="14"/>
      <c r="AA555" s="14"/>
      <c r="AB555" s="14"/>
      <c r="AC555" s="14"/>
      <c r="AD555" s="14"/>
      <c r="AE555" s="14"/>
      <c r="AT555" s="256" t="s">
        <v>231</v>
      </c>
      <c r="AU555" s="256" t="s">
        <v>86</v>
      </c>
      <c r="AV555" s="14" t="s">
        <v>86</v>
      </c>
      <c r="AW555" s="14" t="s">
        <v>37</v>
      </c>
      <c r="AX555" s="14" t="s">
        <v>76</v>
      </c>
      <c r="AY555" s="256" t="s">
        <v>219</v>
      </c>
    </row>
    <row r="556" s="15" customFormat="1">
      <c r="A556" s="15"/>
      <c r="B556" s="257"/>
      <c r="C556" s="258"/>
      <c r="D556" s="229" t="s">
        <v>231</v>
      </c>
      <c r="E556" s="259" t="s">
        <v>19</v>
      </c>
      <c r="F556" s="260" t="s">
        <v>236</v>
      </c>
      <c r="G556" s="258"/>
      <c r="H556" s="261">
        <v>42.799999999999997</v>
      </c>
      <c r="I556" s="262"/>
      <c r="J556" s="258"/>
      <c r="K556" s="258"/>
      <c r="L556" s="263"/>
      <c r="M556" s="264"/>
      <c r="N556" s="265"/>
      <c r="O556" s="265"/>
      <c r="P556" s="265"/>
      <c r="Q556" s="265"/>
      <c r="R556" s="265"/>
      <c r="S556" s="265"/>
      <c r="T556" s="266"/>
      <c r="U556" s="15"/>
      <c r="V556" s="15"/>
      <c r="W556" s="15"/>
      <c r="X556" s="15"/>
      <c r="Y556" s="15"/>
      <c r="Z556" s="15"/>
      <c r="AA556" s="15"/>
      <c r="AB556" s="15"/>
      <c r="AC556" s="15"/>
      <c r="AD556" s="15"/>
      <c r="AE556" s="15"/>
      <c r="AT556" s="267" t="s">
        <v>231</v>
      </c>
      <c r="AU556" s="267" t="s">
        <v>86</v>
      </c>
      <c r="AV556" s="15" t="s">
        <v>225</v>
      </c>
      <c r="AW556" s="15" t="s">
        <v>37</v>
      </c>
      <c r="AX556" s="15" t="s">
        <v>84</v>
      </c>
      <c r="AY556" s="267" t="s">
        <v>219</v>
      </c>
    </row>
    <row r="557" s="2" customFormat="1" ht="16.5" customHeight="1">
      <c r="A557" s="40"/>
      <c r="B557" s="41"/>
      <c r="C557" s="216" t="s">
        <v>1898</v>
      </c>
      <c r="D557" s="216" t="s">
        <v>221</v>
      </c>
      <c r="E557" s="217" t="s">
        <v>1423</v>
      </c>
      <c r="F557" s="218" t="s">
        <v>1424</v>
      </c>
      <c r="G557" s="219" t="s">
        <v>158</v>
      </c>
      <c r="H557" s="220">
        <v>5.8799999999999999</v>
      </c>
      <c r="I557" s="221"/>
      <c r="J557" s="222">
        <f>ROUND(I557*H557,2)</f>
        <v>0</v>
      </c>
      <c r="K557" s="218" t="s">
        <v>224</v>
      </c>
      <c r="L557" s="46"/>
      <c r="M557" s="223" t="s">
        <v>19</v>
      </c>
      <c r="N557" s="224" t="s">
        <v>47</v>
      </c>
      <c r="O557" s="86"/>
      <c r="P557" s="225">
        <f>O557*H557</f>
        <v>0</v>
      </c>
      <c r="Q557" s="225">
        <v>0</v>
      </c>
      <c r="R557" s="225">
        <f>Q557*H557</f>
        <v>0</v>
      </c>
      <c r="S557" s="225">
        <v>0</v>
      </c>
      <c r="T557" s="226">
        <f>S557*H557</f>
        <v>0</v>
      </c>
      <c r="U557" s="40"/>
      <c r="V557" s="40"/>
      <c r="W557" s="40"/>
      <c r="X557" s="40"/>
      <c r="Y557" s="40"/>
      <c r="Z557" s="40"/>
      <c r="AA557" s="40"/>
      <c r="AB557" s="40"/>
      <c r="AC557" s="40"/>
      <c r="AD557" s="40"/>
      <c r="AE557" s="40"/>
      <c r="AR557" s="227" t="s">
        <v>369</v>
      </c>
      <c r="AT557" s="227" t="s">
        <v>221</v>
      </c>
      <c r="AU557" s="227" t="s">
        <v>86</v>
      </c>
      <c r="AY557" s="19" t="s">
        <v>219</v>
      </c>
      <c r="BE557" s="228">
        <f>IF(N557="základní",J557,0)</f>
        <v>0</v>
      </c>
      <c r="BF557" s="228">
        <f>IF(N557="snížená",J557,0)</f>
        <v>0</v>
      </c>
      <c r="BG557" s="228">
        <f>IF(N557="zákl. přenesená",J557,0)</f>
        <v>0</v>
      </c>
      <c r="BH557" s="228">
        <f>IF(N557="sníž. přenesená",J557,0)</f>
        <v>0</v>
      </c>
      <c r="BI557" s="228">
        <f>IF(N557="nulová",J557,0)</f>
        <v>0</v>
      </c>
      <c r="BJ557" s="19" t="s">
        <v>84</v>
      </c>
      <c r="BK557" s="228">
        <f>ROUND(I557*H557,2)</f>
        <v>0</v>
      </c>
      <c r="BL557" s="19" t="s">
        <v>369</v>
      </c>
      <c r="BM557" s="227" t="s">
        <v>1899</v>
      </c>
    </row>
    <row r="558" s="2" customFormat="1">
      <c r="A558" s="40"/>
      <c r="B558" s="41"/>
      <c r="C558" s="42"/>
      <c r="D558" s="229" t="s">
        <v>227</v>
      </c>
      <c r="E558" s="42"/>
      <c r="F558" s="230" t="s">
        <v>1426</v>
      </c>
      <c r="G558" s="42"/>
      <c r="H558" s="42"/>
      <c r="I558" s="231"/>
      <c r="J558" s="42"/>
      <c r="K558" s="42"/>
      <c r="L558" s="46"/>
      <c r="M558" s="232"/>
      <c r="N558" s="233"/>
      <c r="O558" s="86"/>
      <c r="P558" s="86"/>
      <c r="Q558" s="86"/>
      <c r="R558" s="86"/>
      <c r="S558" s="86"/>
      <c r="T558" s="87"/>
      <c r="U558" s="40"/>
      <c r="V558" s="40"/>
      <c r="W558" s="40"/>
      <c r="X558" s="40"/>
      <c r="Y558" s="40"/>
      <c r="Z558" s="40"/>
      <c r="AA558" s="40"/>
      <c r="AB558" s="40"/>
      <c r="AC558" s="40"/>
      <c r="AD558" s="40"/>
      <c r="AE558" s="40"/>
      <c r="AT558" s="19" t="s">
        <v>227</v>
      </c>
      <c r="AU558" s="19" t="s">
        <v>86</v>
      </c>
    </row>
    <row r="559" s="2" customFormat="1">
      <c r="A559" s="40"/>
      <c r="B559" s="41"/>
      <c r="C559" s="42"/>
      <c r="D559" s="234" t="s">
        <v>229</v>
      </c>
      <c r="E559" s="42"/>
      <c r="F559" s="235" t="s">
        <v>1427</v>
      </c>
      <c r="G559" s="42"/>
      <c r="H559" s="42"/>
      <c r="I559" s="231"/>
      <c r="J559" s="42"/>
      <c r="K559" s="42"/>
      <c r="L559" s="46"/>
      <c r="M559" s="232"/>
      <c r="N559" s="233"/>
      <c r="O559" s="86"/>
      <c r="P559" s="86"/>
      <c r="Q559" s="86"/>
      <c r="R559" s="86"/>
      <c r="S559" s="86"/>
      <c r="T559" s="87"/>
      <c r="U559" s="40"/>
      <c r="V559" s="40"/>
      <c r="W559" s="40"/>
      <c r="X559" s="40"/>
      <c r="Y559" s="40"/>
      <c r="Z559" s="40"/>
      <c r="AA559" s="40"/>
      <c r="AB559" s="40"/>
      <c r="AC559" s="40"/>
      <c r="AD559" s="40"/>
      <c r="AE559" s="40"/>
      <c r="AT559" s="19" t="s">
        <v>229</v>
      </c>
      <c r="AU559" s="19" t="s">
        <v>86</v>
      </c>
    </row>
    <row r="560" s="14" customFormat="1">
      <c r="A560" s="14"/>
      <c r="B560" s="246"/>
      <c r="C560" s="247"/>
      <c r="D560" s="229" t="s">
        <v>231</v>
      </c>
      <c r="E560" s="248" t="s">
        <v>19</v>
      </c>
      <c r="F560" s="249" t="s">
        <v>1900</v>
      </c>
      <c r="G560" s="247"/>
      <c r="H560" s="250">
        <v>5.8799999999999999</v>
      </c>
      <c r="I560" s="251"/>
      <c r="J560" s="247"/>
      <c r="K560" s="247"/>
      <c r="L560" s="252"/>
      <c r="M560" s="253"/>
      <c r="N560" s="254"/>
      <c r="O560" s="254"/>
      <c r="P560" s="254"/>
      <c r="Q560" s="254"/>
      <c r="R560" s="254"/>
      <c r="S560" s="254"/>
      <c r="T560" s="255"/>
      <c r="U560" s="14"/>
      <c r="V560" s="14"/>
      <c r="W560" s="14"/>
      <c r="X560" s="14"/>
      <c r="Y560" s="14"/>
      <c r="Z560" s="14"/>
      <c r="AA560" s="14"/>
      <c r="AB560" s="14"/>
      <c r="AC560" s="14"/>
      <c r="AD560" s="14"/>
      <c r="AE560" s="14"/>
      <c r="AT560" s="256" t="s">
        <v>231</v>
      </c>
      <c r="AU560" s="256" t="s">
        <v>86</v>
      </c>
      <c r="AV560" s="14" t="s">
        <v>86</v>
      </c>
      <c r="AW560" s="14" t="s">
        <v>37</v>
      </c>
      <c r="AX560" s="14" t="s">
        <v>84</v>
      </c>
      <c r="AY560" s="256" t="s">
        <v>219</v>
      </c>
    </row>
    <row r="561" s="2" customFormat="1" ht="16.5" customHeight="1">
      <c r="A561" s="40"/>
      <c r="B561" s="41"/>
      <c r="C561" s="283" t="s">
        <v>1901</v>
      </c>
      <c r="D561" s="283" t="s">
        <v>623</v>
      </c>
      <c r="E561" s="284" t="s">
        <v>1418</v>
      </c>
      <c r="F561" s="285" t="s">
        <v>1902</v>
      </c>
      <c r="G561" s="286" t="s">
        <v>162</v>
      </c>
      <c r="H561" s="287">
        <v>486</v>
      </c>
      <c r="I561" s="288"/>
      <c r="J561" s="289">
        <f>ROUND(I561*H561,2)</f>
        <v>0</v>
      </c>
      <c r="K561" s="285" t="s">
        <v>19</v>
      </c>
      <c r="L561" s="290"/>
      <c r="M561" s="291" t="s">
        <v>19</v>
      </c>
      <c r="N561" s="292" t="s">
        <v>47</v>
      </c>
      <c r="O561" s="86"/>
      <c r="P561" s="225">
        <f>O561*H561</f>
        <v>0</v>
      </c>
      <c r="Q561" s="225">
        <v>0.001</v>
      </c>
      <c r="R561" s="225">
        <f>Q561*H561</f>
        <v>0.48599999999999999</v>
      </c>
      <c r="S561" s="225">
        <v>0</v>
      </c>
      <c r="T561" s="226">
        <f>S561*H561</f>
        <v>0</v>
      </c>
      <c r="U561" s="40"/>
      <c r="V561" s="40"/>
      <c r="W561" s="40"/>
      <c r="X561" s="40"/>
      <c r="Y561" s="40"/>
      <c r="Z561" s="40"/>
      <c r="AA561" s="40"/>
      <c r="AB561" s="40"/>
      <c r="AC561" s="40"/>
      <c r="AD561" s="40"/>
      <c r="AE561" s="40"/>
      <c r="AR561" s="227" t="s">
        <v>493</v>
      </c>
      <c r="AT561" s="227" t="s">
        <v>623</v>
      </c>
      <c r="AU561" s="227" t="s">
        <v>86</v>
      </c>
      <c r="AY561" s="19" t="s">
        <v>219</v>
      </c>
      <c r="BE561" s="228">
        <f>IF(N561="základní",J561,0)</f>
        <v>0</v>
      </c>
      <c r="BF561" s="228">
        <f>IF(N561="snížená",J561,0)</f>
        <v>0</v>
      </c>
      <c r="BG561" s="228">
        <f>IF(N561="zákl. přenesená",J561,0)</f>
        <v>0</v>
      </c>
      <c r="BH561" s="228">
        <f>IF(N561="sníž. přenesená",J561,0)</f>
        <v>0</v>
      </c>
      <c r="BI561" s="228">
        <f>IF(N561="nulová",J561,0)</f>
        <v>0</v>
      </c>
      <c r="BJ561" s="19" t="s">
        <v>84</v>
      </c>
      <c r="BK561" s="228">
        <f>ROUND(I561*H561,2)</f>
        <v>0</v>
      </c>
      <c r="BL561" s="19" t="s">
        <v>369</v>
      </c>
      <c r="BM561" s="227" t="s">
        <v>1903</v>
      </c>
    </row>
    <row r="562" s="2" customFormat="1">
      <c r="A562" s="40"/>
      <c r="B562" s="41"/>
      <c r="C562" s="42"/>
      <c r="D562" s="229" t="s">
        <v>227</v>
      </c>
      <c r="E562" s="42"/>
      <c r="F562" s="230" t="s">
        <v>1902</v>
      </c>
      <c r="G562" s="42"/>
      <c r="H562" s="42"/>
      <c r="I562" s="231"/>
      <c r="J562" s="42"/>
      <c r="K562" s="42"/>
      <c r="L562" s="46"/>
      <c r="M562" s="232"/>
      <c r="N562" s="233"/>
      <c r="O562" s="86"/>
      <c r="P562" s="86"/>
      <c r="Q562" s="86"/>
      <c r="R562" s="86"/>
      <c r="S562" s="86"/>
      <c r="T562" s="87"/>
      <c r="U562" s="40"/>
      <c r="V562" s="40"/>
      <c r="W562" s="40"/>
      <c r="X562" s="40"/>
      <c r="Y562" s="40"/>
      <c r="Z562" s="40"/>
      <c r="AA562" s="40"/>
      <c r="AB562" s="40"/>
      <c r="AC562" s="40"/>
      <c r="AD562" s="40"/>
      <c r="AE562" s="40"/>
      <c r="AT562" s="19" t="s">
        <v>227</v>
      </c>
      <c r="AU562" s="19" t="s">
        <v>86</v>
      </c>
    </row>
    <row r="563" s="14" customFormat="1">
      <c r="A563" s="14"/>
      <c r="B563" s="246"/>
      <c r="C563" s="247"/>
      <c r="D563" s="229" t="s">
        <v>231</v>
      </c>
      <c r="E563" s="248" t="s">
        <v>19</v>
      </c>
      <c r="F563" s="249" t="s">
        <v>1904</v>
      </c>
      <c r="G563" s="247"/>
      <c r="H563" s="250">
        <v>486</v>
      </c>
      <c r="I563" s="251"/>
      <c r="J563" s="247"/>
      <c r="K563" s="247"/>
      <c r="L563" s="252"/>
      <c r="M563" s="253"/>
      <c r="N563" s="254"/>
      <c r="O563" s="254"/>
      <c r="P563" s="254"/>
      <c r="Q563" s="254"/>
      <c r="R563" s="254"/>
      <c r="S563" s="254"/>
      <c r="T563" s="255"/>
      <c r="U563" s="14"/>
      <c r="V563" s="14"/>
      <c r="W563" s="14"/>
      <c r="X563" s="14"/>
      <c r="Y563" s="14"/>
      <c r="Z563" s="14"/>
      <c r="AA563" s="14"/>
      <c r="AB563" s="14"/>
      <c r="AC563" s="14"/>
      <c r="AD563" s="14"/>
      <c r="AE563" s="14"/>
      <c r="AT563" s="256" t="s">
        <v>231</v>
      </c>
      <c r="AU563" s="256" t="s">
        <v>86</v>
      </c>
      <c r="AV563" s="14" t="s">
        <v>86</v>
      </c>
      <c r="AW563" s="14" t="s">
        <v>37</v>
      </c>
      <c r="AX563" s="14" t="s">
        <v>84</v>
      </c>
      <c r="AY563" s="256" t="s">
        <v>219</v>
      </c>
    </row>
    <row r="564" s="2" customFormat="1" ht="16.5" customHeight="1">
      <c r="A564" s="40"/>
      <c r="B564" s="41"/>
      <c r="C564" s="283" t="s">
        <v>1905</v>
      </c>
      <c r="D564" s="283" t="s">
        <v>623</v>
      </c>
      <c r="E564" s="284" t="s">
        <v>1430</v>
      </c>
      <c r="F564" s="285" t="s">
        <v>1906</v>
      </c>
      <c r="G564" s="286" t="s">
        <v>162</v>
      </c>
      <c r="H564" s="287">
        <v>267</v>
      </c>
      <c r="I564" s="288"/>
      <c r="J564" s="289">
        <f>ROUND(I564*H564,2)</f>
        <v>0</v>
      </c>
      <c r="K564" s="285" t="s">
        <v>19</v>
      </c>
      <c r="L564" s="290"/>
      <c r="M564" s="291" t="s">
        <v>19</v>
      </c>
      <c r="N564" s="292" t="s">
        <v>47</v>
      </c>
      <c r="O564" s="86"/>
      <c r="P564" s="225">
        <f>O564*H564</f>
        <v>0</v>
      </c>
      <c r="Q564" s="225">
        <v>0.001</v>
      </c>
      <c r="R564" s="225">
        <f>Q564*H564</f>
        <v>0.26700000000000002</v>
      </c>
      <c r="S564" s="225">
        <v>0</v>
      </c>
      <c r="T564" s="226">
        <f>S564*H564</f>
        <v>0</v>
      </c>
      <c r="U564" s="40"/>
      <c r="V564" s="40"/>
      <c r="W564" s="40"/>
      <c r="X564" s="40"/>
      <c r="Y564" s="40"/>
      <c r="Z564" s="40"/>
      <c r="AA564" s="40"/>
      <c r="AB564" s="40"/>
      <c r="AC564" s="40"/>
      <c r="AD564" s="40"/>
      <c r="AE564" s="40"/>
      <c r="AR564" s="227" t="s">
        <v>493</v>
      </c>
      <c r="AT564" s="227" t="s">
        <v>623</v>
      </c>
      <c r="AU564" s="227" t="s">
        <v>86</v>
      </c>
      <c r="AY564" s="19" t="s">
        <v>219</v>
      </c>
      <c r="BE564" s="228">
        <f>IF(N564="základní",J564,0)</f>
        <v>0</v>
      </c>
      <c r="BF564" s="228">
        <f>IF(N564="snížená",J564,0)</f>
        <v>0</v>
      </c>
      <c r="BG564" s="228">
        <f>IF(N564="zákl. přenesená",J564,0)</f>
        <v>0</v>
      </c>
      <c r="BH564" s="228">
        <f>IF(N564="sníž. přenesená",J564,0)</f>
        <v>0</v>
      </c>
      <c r="BI564" s="228">
        <f>IF(N564="nulová",J564,0)</f>
        <v>0</v>
      </c>
      <c r="BJ564" s="19" t="s">
        <v>84</v>
      </c>
      <c r="BK564" s="228">
        <f>ROUND(I564*H564,2)</f>
        <v>0</v>
      </c>
      <c r="BL564" s="19" t="s">
        <v>369</v>
      </c>
      <c r="BM564" s="227" t="s">
        <v>1907</v>
      </c>
    </row>
    <row r="565" s="2" customFormat="1">
      <c r="A565" s="40"/>
      <c r="B565" s="41"/>
      <c r="C565" s="42"/>
      <c r="D565" s="229" t="s">
        <v>227</v>
      </c>
      <c r="E565" s="42"/>
      <c r="F565" s="230" t="s">
        <v>1906</v>
      </c>
      <c r="G565" s="42"/>
      <c r="H565" s="42"/>
      <c r="I565" s="231"/>
      <c r="J565" s="42"/>
      <c r="K565" s="42"/>
      <c r="L565" s="46"/>
      <c r="M565" s="232"/>
      <c r="N565" s="233"/>
      <c r="O565" s="86"/>
      <c r="P565" s="86"/>
      <c r="Q565" s="86"/>
      <c r="R565" s="86"/>
      <c r="S565" s="86"/>
      <c r="T565" s="87"/>
      <c r="U565" s="40"/>
      <c r="V565" s="40"/>
      <c r="W565" s="40"/>
      <c r="X565" s="40"/>
      <c r="Y565" s="40"/>
      <c r="Z565" s="40"/>
      <c r="AA565" s="40"/>
      <c r="AB565" s="40"/>
      <c r="AC565" s="40"/>
      <c r="AD565" s="40"/>
      <c r="AE565" s="40"/>
      <c r="AT565" s="19" t="s">
        <v>227</v>
      </c>
      <c r="AU565" s="19" t="s">
        <v>86</v>
      </c>
    </row>
    <row r="566" s="14" customFormat="1">
      <c r="A566" s="14"/>
      <c r="B566" s="246"/>
      <c r="C566" s="247"/>
      <c r="D566" s="229" t="s">
        <v>231</v>
      </c>
      <c r="E566" s="248" t="s">
        <v>19</v>
      </c>
      <c r="F566" s="249" t="s">
        <v>1908</v>
      </c>
      <c r="G566" s="247"/>
      <c r="H566" s="250">
        <v>267</v>
      </c>
      <c r="I566" s="251"/>
      <c r="J566" s="247"/>
      <c r="K566" s="247"/>
      <c r="L566" s="252"/>
      <c r="M566" s="253"/>
      <c r="N566" s="254"/>
      <c r="O566" s="254"/>
      <c r="P566" s="254"/>
      <c r="Q566" s="254"/>
      <c r="R566" s="254"/>
      <c r="S566" s="254"/>
      <c r="T566" s="255"/>
      <c r="U566" s="14"/>
      <c r="V566" s="14"/>
      <c r="W566" s="14"/>
      <c r="X566" s="14"/>
      <c r="Y566" s="14"/>
      <c r="Z566" s="14"/>
      <c r="AA566" s="14"/>
      <c r="AB566" s="14"/>
      <c r="AC566" s="14"/>
      <c r="AD566" s="14"/>
      <c r="AE566" s="14"/>
      <c r="AT566" s="256" t="s">
        <v>231</v>
      </c>
      <c r="AU566" s="256" t="s">
        <v>86</v>
      </c>
      <c r="AV566" s="14" t="s">
        <v>86</v>
      </c>
      <c r="AW566" s="14" t="s">
        <v>37</v>
      </c>
      <c r="AX566" s="14" t="s">
        <v>84</v>
      </c>
      <c r="AY566" s="256" t="s">
        <v>219</v>
      </c>
    </row>
    <row r="567" s="2" customFormat="1" ht="16.5" customHeight="1">
      <c r="A567" s="40"/>
      <c r="B567" s="41"/>
      <c r="C567" s="216" t="s">
        <v>1909</v>
      </c>
      <c r="D567" s="216" t="s">
        <v>221</v>
      </c>
      <c r="E567" s="217" t="s">
        <v>1910</v>
      </c>
      <c r="F567" s="218" t="s">
        <v>1911</v>
      </c>
      <c r="G567" s="219" t="s">
        <v>517</v>
      </c>
      <c r="H567" s="220">
        <v>1</v>
      </c>
      <c r="I567" s="221"/>
      <c r="J567" s="222">
        <f>ROUND(I567*H567,2)</f>
        <v>0</v>
      </c>
      <c r="K567" s="218" t="s">
        <v>19</v>
      </c>
      <c r="L567" s="46"/>
      <c r="M567" s="223" t="s">
        <v>19</v>
      </c>
      <c r="N567" s="224" t="s">
        <v>47</v>
      </c>
      <c r="O567" s="86"/>
      <c r="P567" s="225">
        <f>O567*H567</f>
        <v>0</v>
      </c>
      <c r="Q567" s="225">
        <v>0</v>
      </c>
      <c r="R567" s="225">
        <f>Q567*H567</f>
        <v>0</v>
      </c>
      <c r="S567" s="225">
        <v>0</v>
      </c>
      <c r="T567" s="226">
        <f>S567*H567</f>
        <v>0</v>
      </c>
      <c r="U567" s="40"/>
      <c r="V567" s="40"/>
      <c r="W567" s="40"/>
      <c r="X567" s="40"/>
      <c r="Y567" s="40"/>
      <c r="Z567" s="40"/>
      <c r="AA567" s="40"/>
      <c r="AB567" s="40"/>
      <c r="AC567" s="40"/>
      <c r="AD567" s="40"/>
      <c r="AE567" s="40"/>
      <c r="AR567" s="227" t="s">
        <v>369</v>
      </c>
      <c r="AT567" s="227" t="s">
        <v>221</v>
      </c>
      <c r="AU567" s="227" t="s">
        <v>86</v>
      </c>
      <c r="AY567" s="19" t="s">
        <v>219</v>
      </c>
      <c r="BE567" s="228">
        <f>IF(N567="základní",J567,0)</f>
        <v>0</v>
      </c>
      <c r="BF567" s="228">
        <f>IF(N567="snížená",J567,0)</f>
        <v>0</v>
      </c>
      <c r="BG567" s="228">
        <f>IF(N567="zákl. přenesená",J567,0)</f>
        <v>0</v>
      </c>
      <c r="BH567" s="228">
        <f>IF(N567="sníž. přenesená",J567,0)</f>
        <v>0</v>
      </c>
      <c r="BI567" s="228">
        <f>IF(N567="nulová",J567,0)</f>
        <v>0</v>
      </c>
      <c r="BJ567" s="19" t="s">
        <v>84</v>
      </c>
      <c r="BK567" s="228">
        <f>ROUND(I567*H567,2)</f>
        <v>0</v>
      </c>
      <c r="BL567" s="19" t="s">
        <v>369</v>
      </c>
      <c r="BM567" s="227" t="s">
        <v>1912</v>
      </c>
    </row>
    <row r="568" s="2" customFormat="1">
      <c r="A568" s="40"/>
      <c r="B568" s="41"/>
      <c r="C568" s="42"/>
      <c r="D568" s="229" t="s">
        <v>227</v>
      </c>
      <c r="E568" s="42"/>
      <c r="F568" s="230" t="s">
        <v>1911</v>
      </c>
      <c r="G568" s="42"/>
      <c r="H568" s="42"/>
      <c r="I568" s="231"/>
      <c r="J568" s="42"/>
      <c r="K568" s="42"/>
      <c r="L568" s="46"/>
      <c r="M568" s="232"/>
      <c r="N568" s="233"/>
      <c r="O568" s="86"/>
      <c r="P568" s="86"/>
      <c r="Q568" s="86"/>
      <c r="R568" s="86"/>
      <c r="S568" s="86"/>
      <c r="T568" s="87"/>
      <c r="U568" s="40"/>
      <c r="V568" s="40"/>
      <c r="W568" s="40"/>
      <c r="X568" s="40"/>
      <c r="Y568" s="40"/>
      <c r="Z568" s="40"/>
      <c r="AA568" s="40"/>
      <c r="AB568" s="40"/>
      <c r="AC568" s="40"/>
      <c r="AD568" s="40"/>
      <c r="AE568" s="40"/>
      <c r="AT568" s="19" t="s">
        <v>227</v>
      </c>
      <c r="AU568" s="19" t="s">
        <v>86</v>
      </c>
    </row>
    <row r="569" s="13" customFormat="1">
      <c r="A569" s="13"/>
      <c r="B569" s="236"/>
      <c r="C569" s="237"/>
      <c r="D569" s="229" t="s">
        <v>231</v>
      </c>
      <c r="E569" s="238" t="s">
        <v>19</v>
      </c>
      <c r="F569" s="239" t="s">
        <v>1913</v>
      </c>
      <c r="G569" s="237"/>
      <c r="H569" s="238" t="s">
        <v>19</v>
      </c>
      <c r="I569" s="240"/>
      <c r="J569" s="237"/>
      <c r="K569" s="237"/>
      <c r="L569" s="241"/>
      <c r="M569" s="242"/>
      <c r="N569" s="243"/>
      <c r="O569" s="243"/>
      <c r="P569" s="243"/>
      <c r="Q569" s="243"/>
      <c r="R569" s="243"/>
      <c r="S569" s="243"/>
      <c r="T569" s="244"/>
      <c r="U569" s="13"/>
      <c r="V569" s="13"/>
      <c r="W569" s="13"/>
      <c r="X569" s="13"/>
      <c r="Y569" s="13"/>
      <c r="Z569" s="13"/>
      <c r="AA569" s="13"/>
      <c r="AB569" s="13"/>
      <c r="AC569" s="13"/>
      <c r="AD569" s="13"/>
      <c r="AE569" s="13"/>
      <c r="AT569" s="245" t="s">
        <v>231</v>
      </c>
      <c r="AU569" s="245" t="s">
        <v>86</v>
      </c>
      <c r="AV569" s="13" t="s">
        <v>84</v>
      </c>
      <c r="AW569" s="13" t="s">
        <v>37</v>
      </c>
      <c r="AX569" s="13" t="s">
        <v>76</v>
      </c>
      <c r="AY569" s="245" t="s">
        <v>219</v>
      </c>
    </row>
    <row r="570" s="14" customFormat="1">
      <c r="A570" s="14"/>
      <c r="B570" s="246"/>
      <c r="C570" s="247"/>
      <c r="D570" s="229" t="s">
        <v>231</v>
      </c>
      <c r="E570" s="248" t="s">
        <v>19</v>
      </c>
      <c r="F570" s="249" t="s">
        <v>1914</v>
      </c>
      <c r="G570" s="247"/>
      <c r="H570" s="250">
        <v>1</v>
      </c>
      <c r="I570" s="251"/>
      <c r="J570" s="247"/>
      <c r="K570" s="247"/>
      <c r="L570" s="252"/>
      <c r="M570" s="253"/>
      <c r="N570" s="254"/>
      <c r="O570" s="254"/>
      <c r="P570" s="254"/>
      <c r="Q570" s="254"/>
      <c r="R570" s="254"/>
      <c r="S570" s="254"/>
      <c r="T570" s="255"/>
      <c r="U570" s="14"/>
      <c r="V570" s="14"/>
      <c r="W570" s="14"/>
      <c r="X570" s="14"/>
      <c r="Y570" s="14"/>
      <c r="Z570" s="14"/>
      <c r="AA570" s="14"/>
      <c r="AB570" s="14"/>
      <c r="AC570" s="14"/>
      <c r="AD570" s="14"/>
      <c r="AE570" s="14"/>
      <c r="AT570" s="256" t="s">
        <v>231</v>
      </c>
      <c r="AU570" s="256" t="s">
        <v>86</v>
      </c>
      <c r="AV570" s="14" t="s">
        <v>86</v>
      </c>
      <c r="AW570" s="14" t="s">
        <v>37</v>
      </c>
      <c r="AX570" s="14" t="s">
        <v>84</v>
      </c>
      <c r="AY570" s="256" t="s">
        <v>219</v>
      </c>
    </row>
    <row r="571" s="2" customFormat="1" ht="21.75" customHeight="1">
      <c r="A571" s="40"/>
      <c r="B571" s="41"/>
      <c r="C571" s="283" t="s">
        <v>1915</v>
      </c>
      <c r="D571" s="283" t="s">
        <v>623</v>
      </c>
      <c r="E571" s="284" t="s">
        <v>1916</v>
      </c>
      <c r="F571" s="285" t="s">
        <v>1917</v>
      </c>
      <c r="G571" s="286" t="s">
        <v>517</v>
      </c>
      <c r="H571" s="287">
        <v>1</v>
      </c>
      <c r="I571" s="288"/>
      <c r="J571" s="289">
        <f>ROUND(I571*H571,2)</f>
        <v>0</v>
      </c>
      <c r="K571" s="285" t="s">
        <v>19</v>
      </c>
      <c r="L571" s="290"/>
      <c r="M571" s="291" t="s">
        <v>19</v>
      </c>
      <c r="N571" s="292" t="s">
        <v>47</v>
      </c>
      <c r="O571" s="86"/>
      <c r="P571" s="225">
        <f>O571*H571</f>
        <v>0</v>
      </c>
      <c r="Q571" s="225">
        <v>0.20000000000000001</v>
      </c>
      <c r="R571" s="225">
        <f>Q571*H571</f>
        <v>0.20000000000000001</v>
      </c>
      <c r="S571" s="225">
        <v>0</v>
      </c>
      <c r="T571" s="226">
        <f>S571*H571</f>
        <v>0</v>
      </c>
      <c r="U571" s="40"/>
      <c r="V571" s="40"/>
      <c r="W571" s="40"/>
      <c r="X571" s="40"/>
      <c r="Y571" s="40"/>
      <c r="Z571" s="40"/>
      <c r="AA571" s="40"/>
      <c r="AB571" s="40"/>
      <c r="AC571" s="40"/>
      <c r="AD571" s="40"/>
      <c r="AE571" s="40"/>
      <c r="AR571" s="227" t="s">
        <v>493</v>
      </c>
      <c r="AT571" s="227" t="s">
        <v>623</v>
      </c>
      <c r="AU571" s="227" t="s">
        <v>86</v>
      </c>
      <c r="AY571" s="19" t="s">
        <v>219</v>
      </c>
      <c r="BE571" s="228">
        <f>IF(N571="základní",J571,0)</f>
        <v>0</v>
      </c>
      <c r="BF571" s="228">
        <f>IF(N571="snížená",J571,0)</f>
        <v>0</v>
      </c>
      <c r="BG571" s="228">
        <f>IF(N571="zákl. přenesená",J571,0)</f>
        <v>0</v>
      </c>
      <c r="BH571" s="228">
        <f>IF(N571="sníž. přenesená",J571,0)</f>
        <v>0</v>
      </c>
      <c r="BI571" s="228">
        <f>IF(N571="nulová",J571,0)</f>
        <v>0</v>
      </c>
      <c r="BJ571" s="19" t="s">
        <v>84</v>
      </c>
      <c r="BK571" s="228">
        <f>ROUND(I571*H571,2)</f>
        <v>0</v>
      </c>
      <c r="BL571" s="19" t="s">
        <v>369</v>
      </c>
      <c r="BM571" s="227" t="s">
        <v>1918</v>
      </c>
    </row>
    <row r="572" s="2" customFormat="1">
      <c r="A572" s="40"/>
      <c r="B572" s="41"/>
      <c r="C572" s="42"/>
      <c r="D572" s="229" t="s">
        <v>227</v>
      </c>
      <c r="E572" s="42"/>
      <c r="F572" s="230" t="s">
        <v>1917</v>
      </c>
      <c r="G572" s="42"/>
      <c r="H572" s="42"/>
      <c r="I572" s="231"/>
      <c r="J572" s="42"/>
      <c r="K572" s="42"/>
      <c r="L572" s="46"/>
      <c r="M572" s="232"/>
      <c r="N572" s="233"/>
      <c r="O572" s="86"/>
      <c r="P572" s="86"/>
      <c r="Q572" s="86"/>
      <c r="R572" s="86"/>
      <c r="S572" s="86"/>
      <c r="T572" s="87"/>
      <c r="U572" s="40"/>
      <c r="V572" s="40"/>
      <c r="W572" s="40"/>
      <c r="X572" s="40"/>
      <c r="Y572" s="40"/>
      <c r="Z572" s="40"/>
      <c r="AA572" s="40"/>
      <c r="AB572" s="40"/>
      <c r="AC572" s="40"/>
      <c r="AD572" s="40"/>
      <c r="AE572" s="40"/>
      <c r="AT572" s="19" t="s">
        <v>227</v>
      </c>
      <c r="AU572" s="19" t="s">
        <v>86</v>
      </c>
    </row>
    <row r="573" s="2" customFormat="1" ht="16.5" customHeight="1">
      <c r="A573" s="40"/>
      <c r="B573" s="41"/>
      <c r="C573" s="216" t="s">
        <v>1919</v>
      </c>
      <c r="D573" s="216" t="s">
        <v>221</v>
      </c>
      <c r="E573" s="217" t="s">
        <v>1920</v>
      </c>
      <c r="F573" s="218" t="s">
        <v>1921</v>
      </c>
      <c r="G573" s="219" t="s">
        <v>158</v>
      </c>
      <c r="H573" s="220">
        <v>21.09</v>
      </c>
      <c r="I573" s="221"/>
      <c r="J573" s="222">
        <f>ROUND(I573*H573,2)</f>
        <v>0</v>
      </c>
      <c r="K573" s="218" t="s">
        <v>19</v>
      </c>
      <c r="L573" s="46"/>
      <c r="M573" s="223" t="s">
        <v>19</v>
      </c>
      <c r="N573" s="224" t="s">
        <v>47</v>
      </c>
      <c r="O573" s="86"/>
      <c r="P573" s="225">
        <f>O573*H573</f>
        <v>0</v>
      </c>
      <c r="Q573" s="225">
        <v>0</v>
      </c>
      <c r="R573" s="225">
        <f>Q573*H573</f>
        <v>0</v>
      </c>
      <c r="S573" s="225">
        <v>0</v>
      </c>
      <c r="T573" s="226">
        <f>S573*H573</f>
        <v>0</v>
      </c>
      <c r="U573" s="40"/>
      <c r="V573" s="40"/>
      <c r="W573" s="40"/>
      <c r="X573" s="40"/>
      <c r="Y573" s="40"/>
      <c r="Z573" s="40"/>
      <c r="AA573" s="40"/>
      <c r="AB573" s="40"/>
      <c r="AC573" s="40"/>
      <c r="AD573" s="40"/>
      <c r="AE573" s="40"/>
      <c r="AR573" s="227" t="s">
        <v>369</v>
      </c>
      <c r="AT573" s="227" t="s">
        <v>221</v>
      </c>
      <c r="AU573" s="227" t="s">
        <v>86</v>
      </c>
      <c r="AY573" s="19" t="s">
        <v>219</v>
      </c>
      <c r="BE573" s="228">
        <f>IF(N573="základní",J573,0)</f>
        <v>0</v>
      </c>
      <c r="BF573" s="228">
        <f>IF(N573="snížená",J573,0)</f>
        <v>0</v>
      </c>
      <c r="BG573" s="228">
        <f>IF(N573="zákl. přenesená",J573,0)</f>
        <v>0</v>
      </c>
      <c r="BH573" s="228">
        <f>IF(N573="sníž. přenesená",J573,0)</f>
        <v>0</v>
      </c>
      <c r="BI573" s="228">
        <f>IF(N573="nulová",J573,0)</f>
        <v>0</v>
      </c>
      <c r="BJ573" s="19" t="s">
        <v>84</v>
      </c>
      <c r="BK573" s="228">
        <f>ROUND(I573*H573,2)</f>
        <v>0</v>
      </c>
      <c r="BL573" s="19" t="s">
        <v>369</v>
      </c>
      <c r="BM573" s="227" t="s">
        <v>1922</v>
      </c>
    </row>
    <row r="574" s="2" customFormat="1">
      <c r="A574" s="40"/>
      <c r="B574" s="41"/>
      <c r="C574" s="42"/>
      <c r="D574" s="229" t="s">
        <v>227</v>
      </c>
      <c r="E574" s="42"/>
      <c r="F574" s="230" t="s">
        <v>1923</v>
      </c>
      <c r="G574" s="42"/>
      <c r="H574" s="42"/>
      <c r="I574" s="231"/>
      <c r="J574" s="42"/>
      <c r="K574" s="42"/>
      <c r="L574" s="46"/>
      <c r="M574" s="232"/>
      <c r="N574" s="233"/>
      <c r="O574" s="86"/>
      <c r="P574" s="86"/>
      <c r="Q574" s="86"/>
      <c r="R574" s="86"/>
      <c r="S574" s="86"/>
      <c r="T574" s="87"/>
      <c r="U574" s="40"/>
      <c r="V574" s="40"/>
      <c r="W574" s="40"/>
      <c r="X574" s="40"/>
      <c r="Y574" s="40"/>
      <c r="Z574" s="40"/>
      <c r="AA574" s="40"/>
      <c r="AB574" s="40"/>
      <c r="AC574" s="40"/>
      <c r="AD574" s="40"/>
      <c r="AE574" s="40"/>
      <c r="AT574" s="19" t="s">
        <v>227</v>
      </c>
      <c r="AU574" s="19" t="s">
        <v>86</v>
      </c>
    </row>
    <row r="575" s="14" customFormat="1">
      <c r="A575" s="14"/>
      <c r="B575" s="246"/>
      <c r="C575" s="247"/>
      <c r="D575" s="229" t="s">
        <v>231</v>
      </c>
      <c r="E575" s="248" t="s">
        <v>19</v>
      </c>
      <c r="F575" s="249" t="s">
        <v>1924</v>
      </c>
      <c r="G575" s="247"/>
      <c r="H575" s="250">
        <v>3.1000000000000001</v>
      </c>
      <c r="I575" s="251"/>
      <c r="J575" s="247"/>
      <c r="K575" s="247"/>
      <c r="L575" s="252"/>
      <c r="M575" s="253"/>
      <c r="N575" s="254"/>
      <c r="O575" s="254"/>
      <c r="P575" s="254"/>
      <c r="Q575" s="254"/>
      <c r="R575" s="254"/>
      <c r="S575" s="254"/>
      <c r="T575" s="255"/>
      <c r="U575" s="14"/>
      <c r="V575" s="14"/>
      <c r="W575" s="14"/>
      <c r="X575" s="14"/>
      <c r="Y575" s="14"/>
      <c r="Z575" s="14"/>
      <c r="AA575" s="14"/>
      <c r="AB575" s="14"/>
      <c r="AC575" s="14"/>
      <c r="AD575" s="14"/>
      <c r="AE575" s="14"/>
      <c r="AT575" s="256" t="s">
        <v>231</v>
      </c>
      <c r="AU575" s="256" t="s">
        <v>86</v>
      </c>
      <c r="AV575" s="14" t="s">
        <v>86</v>
      </c>
      <c r="AW575" s="14" t="s">
        <v>37</v>
      </c>
      <c r="AX575" s="14" t="s">
        <v>76</v>
      </c>
      <c r="AY575" s="256" t="s">
        <v>219</v>
      </c>
    </row>
    <row r="576" s="14" customFormat="1">
      <c r="A576" s="14"/>
      <c r="B576" s="246"/>
      <c r="C576" s="247"/>
      <c r="D576" s="229" t="s">
        <v>231</v>
      </c>
      <c r="E576" s="248" t="s">
        <v>19</v>
      </c>
      <c r="F576" s="249" t="s">
        <v>1925</v>
      </c>
      <c r="G576" s="247"/>
      <c r="H576" s="250">
        <v>3.2749999999999999</v>
      </c>
      <c r="I576" s="251"/>
      <c r="J576" s="247"/>
      <c r="K576" s="247"/>
      <c r="L576" s="252"/>
      <c r="M576" s="253"/>
      <c r="N576" s="254"/>
      <c r="O576" s="254"/>
      <c r="P576" s="254"/>
      <c r="Q576" s="254"/>
      <c r="R576" s="254"/>
      <c r="S576" s="254"/>
      <c r="T576" s="255"/>
      <c r="U576" s="14"/>
      <c r="V576" s="14"/>
      <c r="W576" s="14"/>
      <c r="X576" s="14"/>
      <c r="Y576" s="14"/>
      <c r="Z576" s="14"/>
      <c r="AA576" s="14"/>
      <c r="AB576" s="14"/>
      <c r="AC576" s="14"/>
      <c r="AD576" s="14"/>
      <c r="AE576" s="14"/>
      <c r="AT576" s="256" t="s">
        <v>231</v>
      </c>
      <c r="AU576" s="256" t="s">
        <v>86</v>
      </c>
      <c r="AV576" s="14" t="s">
        <v>86</v>
      </c>
      <c r="AW576" s="14" t="s">
        <v>37</v>
      </c>
      <c r="AX576" s="14" t="s">
        <v>76</v>
      </c>
      <c r="AY576" s="256" t="s">
        <v>219</v>
      </c>
    </row>
    <row r="577" s="14" customFormat="1">
      <c r="A577" s="14"/>
      <c r="B577" s="246"/>
      <c r="C577" s="247"/>
      <c r="D577" s="229" t="s">
        <v>231</v>
      </c>
      <c r="E577" s="248" t="s">
        <v>19</v>
      </c>
      <c r="F577" s="249" t="s">
        <v>1926</v>
      </c>
      <c r="G577" s="247"/>
      <c r="H577" s="250">
        <v>6.4299999999999997</v>
      </c>
      <c r="I577" s="251"/>
      <c r="J577" s="247"/>
      <c r="K577" s="247"/>
      <c r="L577" s="252"/>
      <c r="M577" s="253"/>
      <c r="N577" s="254"/>
      <c r="O577" s="254"/>
      <c r="P577" s="254"/>
      <c r="Q577" s="254"/>
      <c r="R577" s="254"/>
      <c r="S577" s="254"/>
      <c r="T577" s="255"/>
      <c r="U577" s="14"/>
      <c r="V577" s="14"/>
      <c r="W577" s="14"/>
      <c r="X577" s="14"/>
      <c r="Y577" s="14"/>
      <c r="Z577" s="14"/>
      <c r="AA577" s="14"/>
      <c r="AB577" s="14"/>
      <c r="AC577" s="14"/>
      <c r="AD577" s="14"/>
      <c r="AE577" s="14"/>
      <c r="AT577" s="256" t="s">
        <v>231</v>
      </c>
      <c r="AU577" s="256" t="s">
        <v>86</v>
      </c>
      <c r="AV577" s="14" t="s">
        <v>86</v>
      </c>
      <c r="AW577" s="14" t="s">
        <v>37</v>
      </c>
      <c r="AX577" s="14" t="s">
        <v>76</v>
      </c>
      <c r="AY577" s="256" t="s">
        <v>219</v>
      </c>
    </row>
    <row r="578" s="14" customFormat="1">
      <c r="A578" s="14"/>
      <c r="B578" s="246"/>
      <c r="C578" s="247"/>
      <c r="D578" s="229" t="s">
        <v>231</v>
      </c>
      <c r="E578" s="248" t="s">
        <v>19</v>
      </c>
      <c r="F578" s="249" t="s">
        <v>1927</v>
      </c>
      <c r="G578" s="247"/>
      <c r="H578" s="250">
        <v>6</v>
      </c>
      <c r="I578" s="251"/>
      <c r="J578" s="247"/>
      <c r="K578" s="247"/>
      <c r="L578" s="252"/>
      <c r="M578" s="253"/>
      <c r="N578" s="254"/>
      <c r="O578" s="254"/>
      <c r="P578" s="254"/>
      <c r="Q578" s="254"/>
      <c r="R578" s="254"/>
      <c r="S578" s="254"/>
      <c r="T578" s="255"/>
      <c r="U578" s="14"/>
      <c r="V578" s="14"/>
      <c r="W578" s="14"/>
      <c r="X578" s="14"/>
      <c r="Y578" s="14"/>
      <c r="Z578" s="14"/>
      <c r="AA578" s="14"/>
      <c r="AB578" s="14"/>
      <c r="AC578" s="14"/>
      <c r="AD578" s="14"/>
      <c r="AE578" s="14"/>
      <c r="AT578" s="256" t="s">
        <v>231</v>
      </c>
      <c r="AU578" s="256" t="s">
        <v>86</v>
      </c>
      <c r="AV578" s="14" t="s">
        <v>86</v>
      </c>
      <c r="AW578" s="14" t="s">
        <v>37</v>
      </c>
      <c r="AX578" s="14" t="s">
        <v>76</v>
      </c>
      <c r="AY578" s="256" t="s">
        <v>219</v>
      </c>
    </row>
    <row r="579" s="14" customFormat="1">
      <c r="A579" s="14"/>
      <c r="B579" s="246"/>
      <c r="C579" s="247"/>
      <c r="D579" s="229" t="s">
        <v>231</v>
      </c>
      <c r="E579" s="248" t="s">
        <v>19</v>
      </c>
      <c r="F579" s="249" t="s">
        <v>1928</v>
      </c>
      <c r="G579" s="247"/>
      <c r="H579" s="250">
        <v>2.2850000000000001</v>
      </c>
      <c r="I579" s="251"/>
      <c r="J579" s="247"/>
      <c r="K579" s="247"/>
      <c r="L579" s="252"/>
      <c r="M579" s="253"/>
      <c r="N579" s="254"/>
      <c r="O579" s="254"/>
      <c r="P579" s="254"/>
      <c r="Q579" s="254"/>
      <c r="R579" s="254"/>
      <c r="S579" s="254"/>
      <c r="T579" s="255"/>
      <c r="U579" s="14"/>
      <c r="V579" s="14"/>
      <c r="W579" s="14"/>
      <c r="X579" s="14"/>
      <c r="Y579" s="14"/>
      <c r="Z579" s="14"/>
      <c r="AA579" s="14"/>
      <c r="AB579" s="14"/>
      <c r="AC579" s="14"/>
      <c r="AD579" s="14"/>
      <c r="AE579" s="14"/>
      <c r="AT579" s="256" t="s">
        <v>231</v>
      </c>
      <c r="AU579" s="256" t="s">
        <v>86</v>
      </c>
      <c r="AV579" s="14" t="s">
        <v>86</v>
      </c>
      <c r="AW579" s="14" t="s">
        <v>37</v>
      </c>
      <c r="AX579" s="14" t="s">
        <v>76</v>
      </c>
      <c r="AY579" s="256" t="s">
        <v>219</v>
      </c>
    </row>
    <row r="580" s="15" customFormat="1">
      <c r="A580" s="15"/>
      <c r="B580" s="257"/>
      <c r="C580" s="258"/>
      <c r="D580" s="229" t="s">
        <v>231</v>
      </c>
      <c r="E580" s="259" t="s">
        <v>19</v>
      </c>
      <c r="F580" s="260" t="s">
        <v>236</v>
      </c>
      <c r="G580" s="258"/>
      <c r="H580" s="261">
        <v>21.09</v>
      </c>
      <c r="I580" s="262"/>
      <c r="J580" s="258"/>
      <c r="K580" s="258"/>
      <c r="L580" s="263"/>
      <c r="M580" s="264"/>
      <c r="N580" s="265"/>
      <c r="O580" s="265"/>
      <c r="P580" s="265"/>
      <c r="Q580" s="265"/>
      <c r="R580" s="265"/>
      <c r="S580" s="265"/>
      <c r="T580" s="266"/>
      <c r="U580" s="15"/>
      <c r="V580" s="15"/>
      <c r="W580" s="15"/>
      <c r="X580" s="15"/>
      <c r="Y580" s="15"/>
      <c r="Z580" s="15"/>
      <c r="AA580" s="15"/>
      <c r="AB580" s="15"/>
      <c r="AC580" s="15"/>
      <c r="AD580" s="15"/>
      <c r="AE580" s="15"/>
      <c r="AT580" s="267" t="s">
        <v>231</v>
      </c>
      <c r="AU580" s="267" t="s">
        <v>86</v>
      </c>
      <c r="AV580" s="15" t="s">
        <v>225</v>
      </c>
      <c r="AW580" s="15" t="s">
        <v>37</v>
      </c>
      <c r="AX580" s="15" t="s">
        <v>84</v>
      </c>
      <c r="AY580" s="267" t="s">
        <v>219</v>
      </c>
    </row>
    <row r="581" s="2" customFormat="1" ht="16.5" customHeight="1">
      <c r="A581" s="40"/>
      <c r="B581" s="41"/>
      <c r="C581" s="283" t="s">
        <v>1929</v>
      </c>
      <c r="D581" s="283" t="s">
        <v>623</v>
      </c>
      <c r="E581" s="284" t="s">
        <v>1930</v>
      </c>
      <c r="F581" s="285" t="s">
        <v>1931</v>
      </c>
      <c r="G581" s="286" t="s">
        <v>162</v>
      </c>
      <c r="H581" s="287">
        <v>52.100000000000001</v>
      </c>
      <c r="I581" s="288"/>
      <c r="J581" s="289">
        <f>ROUND(I581*H581,2)</f>
        <v>0</v>
      </c>
      <c r="K581" s="285" t="s">
        <v>19</v>
      </c>
      <c r="L581" s="290"/>
      <c r="M581" s="291" t="s">
        <v>19</v>
      </c>
      <c r="N581" s="292" t="s">
        <v>47</v>
      </c>
      <c r="O581" s="86"/>
      <c r="P581" s="225">
        <f>O581*H581</f>
        <v>0</v>
      </c>
      <c r="Q581" s="225">
        <v>0.001</v>
      </c>
      <c r="R581" s="225">
        <f>Q581*H581</f>
        <v>0.0521</v>
      </c>
      <c r="S581" s="225">
        <v>0</v>
      </c>
      <c r="T581" s="226">
        <f>S581*H581</f>
        <v>0</v>
      </c>
      <c r="U581" s="40"/>
      <c r="V581" s="40"/>
      <c r="W581" s="40"/>
      <c r="X581" s="40"/>
      <c r="Y581" s="40"/>
      <c r="Z581" s="40"/>
      <c r="AA581" s="40"/>
      <c r="AB581" s="40"/>
      <c r="AC581" s="40"/>
      <c r="AD581" s="40"/>
      <c r="AE581" s="40"/>
      <c r="AR581" s="227" t="s">
        <v>493</v>
      </c>
      <c r="AT581" s="227" t="s">
        <v>623</v>
      </c>
      <c r="AU581" s="227" t="s">
        <v>86</v>
      </c>
      <c r="AY581" s="19" t="s">
        <v>219</v>
      </c>
      <c r="BE581" s="228">
        <f>IF(N581="základní",J581,0)</f>
        <v>0</v>
      </c>
      <c r="BF581" s="228">
        <f>IF(N581="snížená",J581,0)</f>
        <v>0</v>
      </c>
      <c r="BG581" s="228">
        <f>IF(N581="zákl. přenesená",J581,0)</f>
        <v>0</v>
      </c>
      <c r="BH581" s="228">
        <f>IF(N581="sníž. přenesená",J581,0)</f>
        <v>0</v>
      </c>
      <c r="BI581" s="228">
        <f>IF(N581="nulová",J581,0)</f>
        <v>0</v>
      </c>
      <c r="BJ581" s="19" t="s">
        <v>84</v>
      </c>
      <c r="BK581" s="228">
        <f>ROUND(I581*H581,2)</f>
        <v>0</v>
      </c>
      <c r="BL581" s="19" t="s">
        <v>369</v>
      </c>
      <c r="BM581" s="227" t="s">
        <v>1932</v>
      </c>
    </row>
    <row r="582" s="2" customFormat="1">
      <c r="A582" s="40"/>
      <c r="B582" s="41"/>
      <c r="C582" s="42"/>
      <c r="D582" s="229" t="s">
        <v>227</v>
      </c>
      <c r="E582" s="42"/>
      <c r="F582" s="230" t="s">
        <v>1931</v>
      </c>
      <c r="G582" s="42"/>
      <c r="H582" s="42"/>
      <c r="I582" s="231"/>
      <c r="J582" s="42"/>
      <c r="K582" s="42"/>
      <c r="L582" s="46"/>
      <c r="M582" s="232"/>
      <c r="N582" s="233"/>
      <c r="O582" s="86"/>
      <c r="P582" s="86"/>
      <c r="Q582" s="86"/>
      <c r="R582" s="86"/>
      <c r="S582" s="86"/>
      <c r="T582" s="87"/>
      <c r="U582" s="40"/>
      <c r="V582" s="40"/>
      <c r="W582" s="40"/>
      <c r="X582" s="40"/>
      <c r="Y582" s="40"/>
      <c r="Z582" s="40"/>
      <c r="AA582" s="40"/>
      <c r="AB582" s="40"/>
      <c r="AC582" s="40"/>
      <c r="AD582" s="40"/>
      <c r="AE582" s="40"/>
      <c r="AT582" s="19" t="s">
        <v>227</v>
      </c>
      <c r="AU582" s="19" t="s">
        <v>86</v>
      </c>
    </row>
    <row r="583" s="14" customFormat="1">
      <c r="A583" s="14"/>
      <c r="B583" s="246"/>
      <c r="C583" s="247"/>
      <c r="D583" s="229" t="s">
        <v>231</v>
      </c>
      <c r="E583" s="248" t="s">
        <v>19</v>
      </c>
      <c r="F583" s="249" t="s">
        <v>1933</v>
      </c>
      <c r="G583" s="247"/>
      <c r="H583" s="250">
        <v>52.100000000000001</v>
      </c>
      <c r="I583" s="251"/>
      <c r="J583" s="247"/>
      <c r="K583" s="247"/>
      <c r="L583" s="252"/>
      <c r="M583" s="253"/>
      <c r="N583" s="254"/>
      <c r="O583" s="254"/>
      <c r="P583" s="254"/>
      <c r="Q583" s="254"/>
      <c r="R583" s="254"/>
      <c r="S583" s="254"/>
      <c r="T583" s="255"/>
      <c r="U583" s="14"/>
      <c r="V583" s="14"/>
      <c r="W583" s="14"/>
      <c r="X583" s="14"/>
      <c r="Y583" s="14"/>
      <c r="Z583" s="14"/>
      <c r="AA583" s="14"/>
      <c r="AB583" s="14"/>
      <c r="AC583" s="14"/>
      <c r="AD583" s="14"/>
      <c r="AE583" s="14"/>
      <c r="AT583" s="256" t="s">
        <v>231</v>
      </c>
      <c r="AU583" s="256" t="s">
        <v>86</v>
      </c>
      <c r="AV583" s="14" t="s">
        <v>86</v>
      </c>
      <c r="AW583" s="14" t="s">
        <v>37</v>
      </c>
      <c r="AX583" s="14" t="s">
        <v>84</v>
      </c>
      <c r="AY583" s="256" t="s">
        <v>219</v>
      </c>
    </row>
    <row r="584" s="2" customFormat="1" ht="16.5" customHeight="1">
      <c r="A584" s="40"/>
      <c r="B584" s="41"/>
      <c r="C584" s="283" t="s">
        <v>1934</v>
      </c>
      <c r="D584" s="283" t="s">
        <v>623</v>
      </c>
      <c r="E584" s="284" t="s">
        <v>1935</v>
      </c>
      <c r="F584" s="285" t="s">
        <v>1936</v>
      </c>
      <c r="G584" s="286" t="s">
        <v>162</v>
      </c>
      <c r="H584" s="287">
        <v>53.700000000000003</v>
      </c>
      <c r="I584" s="288"/>
      <c r="J584" s="289">
        <f>ROUND(I584*H584,2)</f>
        <v>0</v>
      </c>
      <c r="K584" s="285" t="s">
        <v>19</v>
      </c>
      <c r="L584" s="290"/>
      <c r="M584" s="291" t="s">
        <v>19</v>
      </c>
      <c r="N584" s="292" t="s">
        <v>47</v>
      </c>
      <c r="O584" s="86"/>
      <c r="P584" s="225">
        <f>O584*H584</f>
        <v>0</v>
      </c>
      <c r="Q584" s="225">
        <v>0.001</v>
      </c>
      <c r="R584" s="225">
        <f>Q584*H584</f>
        <v>0.053700000000000005</v>
      </c>
      <c r="S584" s="225">
        <v>0</v>
      </c>
      <c r="T584" s="226">
        <f>S584*H584</f>
        <v>0</v>
      </c>
      <c r="U584" s="40"/>
      <c r="V584" s="40"/>
      <c r="W584" s="40"/>
      <c r="X584" s="40"/>
      <c r="Y584" s="40"/>
      <c r="Z584" s="40"/>
      <c r="AA584" s="40"/>
      <c r="AB584" s="40"/>
      <c r="AC584" s="40"/>
      <c r="AD584" s="40"/>
      <c r="AE584" s="40"/>
      <c r="AR584" s="227" t="s">
        <v>493</v>
      </c>
      <c r="AT584" s="227" t="s">
        <v>623</v>
      </c>
      <c r="AU584" s="227" t="s">
        <v>86</v>
      </c>
      <c r="AY584" s="19" t="s">
        <v>219</v>
      </c>
      <c r="BE584" s="228">
        <f>IF(N584="základní",J584,0)</f>
        <v>0</v>
      </c>
      <c r="BF584" s="228">
        <f>IF(N584="snížená",J584,0)</f>
        <v>0</v>
      </c>
      <c r="BG584" s="228">
        <f>IF(N584="zákl. přenesená",J584,0)</f>
        <v>0</v>
      </c>
      <c r="BH584" s="228">
        <f>IF(N584="sníž. přenesená",J584,0)</f>
        <v>0</v>
      </c>
      <c r="BI584" s="228">
        <f>IF(N584="nulová",J584,0)</f>
        <v>0</v>
      </c>
      <c r="BJ584" s="19" t="s">
        <v>84</v>
      </c>
      <c r="BK584" s="228">
        <f>ROUND(I584*H584,2)</f>
        <v>0</v>
      </c>
      <c r="BL584" s="19" t="s">
        <v>369</v>
      </c>
      <c r="BM584" s="227" t="s">
        <v>1937</v>
      </c>
    </row>
    <row r="585" s="2" customFormat="1">
      <c r="A585" s="40"/>
      <c r="B585" s="41"/>
      <c r="C585" s="42"/>
      <c r="D585" s="229" t="s">
        <v>227</v>
      </c>
      <c r="E585" s="42"/>
      <c r="F585" s="230" t="s">
        <v>1936</v>
      </c>
      <c r="G585" s="42"/>
      <c r="H585" s="42"/>
      <c r="I585" s="231"/>
      <c r="J585" s="42"/>
      <c r="K585" s="42"/>
      <c r="L585" s="46"/>
      <c r="M585" s="232"/>
      <c r="N585" s="233"/>
      <c r="O585" s="86"/>
      <c r="P585" s="86"/>
      <c r="Q585" s="86"/>
      <c r="R585" s="86"/>
      <c r="S585" s="86"/>
      <c r="T585" s="87"/>
      <c r="U585" s="40"/>
      <c r="V585" s="40"/>
      <c r="W585" s="40"/>
      <c r="X585" s="40"/>
      <c r="Y585" s="40"/>
      <c r="Z585" s="40"/>
      <c r="AA585" s="40"/>
      <c r="AB585" s="40"/>
      <c r="AC585" s="40"/>
      <c r="AD585" s="40"/>
      <c r="AE585" s="40"/>
      <c r="AT585" s="19" t="s">
        <v>227</v>
      </c>
      <c r="AU585" s="19" t="s">
        <v>86</v>
      </c>
    </row>
    <row r="586" s="14" customFormat="1">
      <c r="A586" s="14"/>
      <c r="B586" s="246"/>
      <c r="C586" s="247"/>
      <c r="D586" s="229" t="s">
        <v>231</v>
      </c>
      <c r="E586" s="248" t="s">
        <v>19</v>
      </c>
      <c r="F586" s="249" t="s">
        <v>1938</v>
      </c>
      <c r="G586" s="247"/>
      <c r="H586" s="250">
        <v>53.700000000000003</v>
      </c>
      <c r="I586" s="251"/>
      <c r="J586" s="247"/>
      <c r="K586" s="247"/>
      <c r="L586" s="252"/>
      <c r="M586" s="253"/>
      <c r="N586" s="254"/>
      <c r="O586" s="254"/>
      <c r="P586" s="254"/>
      <c r="Q586" s="254"/>
      <c r="R586" s="254"/>
      <c r="S586" s="254"/>
      <c r="T586" s="255"/>
      <c r="U586" s="14"/>
      <c r="V586" s="14"/>
      <c r="W586" s="14"/>
      <c r="X586" s="14"/>
      <c r="Y586" s="14"/>
      <c r="Z586" s="14"/>
      <c r="AA586" s="14"/>
      <c r="AB586" s="14"/>
      <c r="AC586" s="14"/>
      <c r="AD586" s="14"/>
      <c r="AE586" s="14"/>
      <c r="AT586" s="256" t="s">
        <v>231</v>
      </c>
      <c r="AU586" s="256" t="s">
        <v>86</v>
      </c>
      <c r="AV586" s="14" t="s">
        <v>86</v>
      </c>
      <c r="AW586" s="14" t="s">
        <v>37</v>
      </c>
      <c r="AX586" s="14" t="s">
        <v>84</v>
      </c>
      <c r="AY586" s="256" t="s">
        <v>219</v>
      </c>
    </row>
    <row r="587" s="2" customFormat="1" ht="16.5" customHeight="1">
      <c r="A587" s="40"/>
      <c r="B587" s="41"/>
      <c r="C587" s="283" t="s">
        <v>1939</v>
      </c>
      <c r="D587" s="283" t="s">
        <v>623</v>
      </c>
      <c r="E587" s="284" t="s">
        <v>1940</v>
      </c>
      <c r="F587" s="285" t="s">
        <v>1941</v>
      </c>
      <c r="G587" s="286" t="s">
        <v>162</v>
      </c>
      <c r="H587" s="287">
        <v>84.099999999999994</v>
      </c>
      <c r="I587" s="288"/>
      <c r="J587" s="289">
        <f>ROUND(I587*H587,2)</f>
        <v>0</v>
      </c>
      <c r="K587" s="285" t="s">
        <v>19</v>
      </c>
      <c r="L587" s="290"/>
      <c r="M587" s="291" t="s">
        <v>19</v>
      </c>
      <c r="N587" s="292" t="s">
        <v>47</v>
      </c>
      <c r="O587" s="86"/>
      <c r="P587" s="225">
        <f>O587*H587</f>
        <v>0</v>
      </c>
      <c r="Q587" s="225">
        <v>0.001</v>
      </c>
      <c r="R587" s="225">
        <f>Q587*H587</f>
        <v>0.084099999999999994</v>
      </c>
      <c r="S587" s="225">
        <v>0</v>
      </c>
      <c r="T587" s="226">
        <f>S587*H587</f>
        <v>0</v>
      </c>
      <c r="U587" s="40"/>
      <c r="V587" s="40"/>
      <c r="W587" s="40"/>
      <c r="X587" s="40"/>
      <c r="Y587" s="40"/>
      <c r="Z587" s="40"/>
      <c r="AA587" s="40"/>
      <c r="AB587" s="40"/>
      <c r="AC587" s="40"/>
      <c r="AD587" s="40"/>
      <c r="AE587" s="40"/>
      <c r="AR587" s="227" t="s">
        <v>493</v>
      </c>
      <c r="AT587" s="227" t="s">
        <v>623</v>
      </c>
      <c r="AU587" s="227" t="s">
        <v>86</v>
      </c>
      <c r="AY587" s="19" t="s">
        <v>219</v>
      </c>
      <c r="BE587" s="228">
        <f>IF(N587="základní",J587,0)</f>
        <v>0</v>
      </c>
      <c r="BF587" s="228">
        <f>IF(N587="snížená",J587,0)</f>
        <v>0</v>
      </c>
      <c r="BG587" s="228">
        <f>IF(N587="zákl. přenesená",J587,0)</f>
        <v>0</v>
      </c>
      <c r="BH587" s="228">
        <f>IF(N587="sníž. přenesená",J587,0)</f>
        <v>0</v>
      </c>
      <c r="BI587" s="228">
        <f>IF(N587="nulová",J587,0)</f>
        <v>0</v>
      </c>
      <c r="BJ587" s="19" t="s">
        <v>84</v>
      </c>
      <c r="BK587" s="228">
        <f>ROUND(I587*H587,2)</f>
        <v>0</v>
      </c>
      <c r="BL587" s="19" t="s">
        <v>369</v>
      </c>
      <c r="BM587" s="227" t="s">
        <v>1942</v>
      </c>
    </row>
    <row r="588" s="2" customFormat="1">
      <c r="A588" s="40"/>
      <c r="B588" s="41"/>
      <c r="C588" s="42"/>
      <c r="D588" s="229" t="s">
        <v>227</v>
      </c>
      <c r="E588" s="42"/>
      <c r="F588" s="230" t="s">
        <v>1941</v>
      </c>
      <c r="G588" s="42"/>
      <c r="H588" s="42"/>
      <c r="I588" s="231"/>
      <c r="J588" s="42"/>
      <c r="K588" s="42"/>
      <c r="L588" s="46"/>
      <c r="M588" s="232"/>
      <c r="N588" s="233"/>
      <c r="O588" s="86"/>
      <c r="P588" s="86"/>
      <c r="Q588" s="86"/>
      <c r="R588" s="86"/>
      <c r="S588" s="86"/>
      <c r="T588" s="87"/>
      <c r="U588" s="40"/>
      <c r="V588" s="40"/>
      <c r="W588" s="40"/>
      <c r="X588" s="40"/>
      <c r="Y588" s="40"/>
      <c r="Z588" s="40"/>
      <c r="AA588" s="40"/>
      <c r="AB588" s="40"/>
      <c r="AC588" s="40"/>
      <c r="AD588" s="40"/>
      <c r="AE588" s="40"/>
      <c r="AT588" s="19" t="s">
        <v>227</v>
      </c>
      <c r="AU588" s="19" t="s">
        <v>86</v>
      </c>
    </row>
    <row r="589" s="14" customFormat="1">
      <c r="A589" s="14"/>
      <c r="B589" s="246"/>
      <c r="C589" s="247"/>
      <c r="D589" s="229" t="s">
        <v>231</v>
      </c>
      <c r="E589" s="248" t="s">
        <v>19</v>
      </c>
      <c r="F589" s="249" t="s">
        <v>1943</v>
      </c>
      <c r="G589" s="247"/>
      <c r="H589" s="250">
        <v>84.099999999999994</v>
      </c>
      <c r="I589" s="251"/>
      <c r="J589" s="247"/>
      <c r="K589" s="247"/>
      <c r="L589" s="252"/>
      <c r="M589" s="253"/>
      <c r="N589" s="254"/>
      <c r="O589" s="254"/>
      <c r="P589" s="254"/>
      <c r="Q589" s="254"/>
      <c r="R589" s="254"/>
      <c r="S589" s="254"/>
      <c r="T589" s="255"/>
      <c r="U589" s="14"/>
      <c r="V589" s="14"/>
      <c r="W589" s="14"/>
      <c r="X589" s="14"/>
      <c r="Y589" s="14"/>
      <c r="Z589" s="14"/>
      <c r="AA589" s="14"/>
      <c r="AB589" s="14"/>
      <c r="AC589" s="14"/>
      <c r="AD589" s="14"/>
      <c r="AE589" s="14"/>
      <c r="AT589" s="256" t="s">
        <v>231</v>
      </c>
      <c r="AU589" s="256" t="s">
        <v>86</v>
      </c>
      <c r="AV589" s="14" t="s">
        <v>86</v>
      </c>
      <c r="AW589" s="14" t="s">
        <v>37</v>
      </c>
      <c r="AX589" s="14" t="s">
        <v>84</v>
      </c>
      <c r="AY589" s="256" t="s">
        <v>219</v>
      </c>
    </row>
    <row r="590" s="2" customFormat="1" ht="16.5" customHeight="1">
      <c r="A590" s="40"/>
      <c r="B590" s="41"/>
      <c r="C590" s="283" t="s">
        <v>1944</v>
      </c>
      <c r="D590" s="283" t="s">
        <v>623</v>
      </c>
      <c r="E590" s="284" t="s">
        <v>1945</v>
      </c>
      <c r="F590" s="285" t="s">
        <v>1946</v>
      </c>
      <c r="G590" s="286" t="s">
        <v>162</v>
      </c>
      <c r="H590" s="287">
        <v>78.400000000000006</v>
      </c>
      <c r="I590" s="288"/>
      <c r="J590" s="289">
        <f>ROUND(I590*H590,2)</f>
        <v>0</v>
      </c>
      <c r="K590" s="285" t="s">
        <v>19</v>
      </c>
      <c r="L590" s="290"/>
      <c r="M590" s="291" t="s">
        <v>19</v>
      </c>
      <c r="N590" s="292" t="s">
        <v>47</v>
      </c>
      <c r="O590" s="86"/>
      <c r="P590" s="225">
        <f>O590*H590</f>
        <v>0</v>
      </c>
      <c r="Q590" s="225">
        <v>0.001</v>
      </c>
      <c r="R590" s="225">
        <f>Q590*H590</f>
        <v>0.078400000000000011</v>
      </c>
      <c r="S590" s="225">
        <v>0</v>
      </c>
      <c r="T590" s="226">
        <f>S590*H590</f>
        <v>0</v>
      </c>
      <c r="U590" s="40"/>
      <c r="V590" s="40"/>
      <c r="W590" s="40"/>
      <c r="X590" s="40"/>
      <c r="Y590" s="40"/>
      <c r="Z590" s="40"/>
      <c r="AA590" s="40"/>
      <c r="AB590" s="40"/>
      <c r="AC590" s="40"/>
      <c r="AD590" s="40"/>
      <c r="AE590" s="40"/>
      <c r="AR590" s="227" t="s">
        <v>493</v>
      </c>
      <c r="AT590" s="227" t="s">
        <v>623</v>
      </c>
      <c r="AU590" s="227" t="s">
        <v>86</v>
      </c>
      <c r="AY590" s="19" t="s">
        <v>219</v>
      </c>
      <c r="BE590" s="228">
        <f>IF(N590="základní",J590,0)</f>
        <v>0</v>
      </c>
      <c r="BF590" s="228">
        <f>IF(N590="snížená",J590,0)</f>
        <v>0</v>
      </c>
      <c r="BG590" s="228">
        <f>IF(N590="zákl. přenesená",J590,0)</f>
        <v>0</v>
      </c>
      <c r="BH590" s="228">
        <f>IF(N590="sníž. přenesená",J590,0)</f>
        <v>0</v>
      </c>
      <c r="BI590" s="228">
        <f>IF(N590="nulová",J590,0)</f>
        <v>0</v>
      </c>
      <c r="BJ590" s="19" t="s">
        <v>84</v>
      </c>
      <c r="BK590" s="228">
        <f>ROUND(I590*H590,2)</f>
        <v>0</v>
      </c>
      <c r="BL590" s="19" t="s">
        <v>369</v>
      </c>
      <c r="BM590" s="227" t="s">
        <v>1947</v>
      </c>
    </row>
    <row r="591" s="2" customFormat="1">
      <c r="A591" s="40"/>
      <c r="B591" s="41"/>
      <c r="C591" s="42"/>
      <c r="D591" s="229" t="s">
        <v>227</v>
      </c>
      <c r="E591" s="42"/>
      <c r="F591" s="230" t="s">
        <v>1946</v>
      </c>
      <c r="G591" s="42"/>
      <c r="H591" s="42"/>
      <c r="I591" s="231"/>
      <c r="J591" s="42"/>
      <c r="K591" s="42"/>
      <c r="L591" s="46"/>
      <c r="M591" s="232"/>
      <c r="N591" s="233"/>
      <c r="O591" s="86"/>
      <c r="P591" s="86"/>
      <c r="Q591" s="86"/>
      <c r="R591" s="86"/>
      <c r="S591" s="86"/>
      <c r="T591" s="87"/>
      <c r="U591" s="40"/>
      <c r="V591" s="40"/>
      <c r="W591" s="40"/>
      <c r="X591" s="40"/>
      <c r="Y591" s="40"/>
      <c r="Z591" s="40"/>
      <c r="AA591" s="40"/>
      <c r="AB591" s="40"/>
      <c r="AC591" s="40"/>
      <c r="AD591" s="40"/>
      <c r="AE591" s="40"/>
      <c r="AT591" s="19" t="s">
        <v>227</v>
      </c>
      <c r="AU591" s="19" t="s">
        <v>86</v>
      </c>
    </row>
    <row r="592" s="14" customFormat="1">
      <c r="A592" s="14"/>
      <c r="B592" s="246"/>
      <c r="C592" s="247"/>
      <c r="D592" s="229" t="s">
        <v>231</v>
      </c>
      <c r="E592" s="248" t="s">
        <v>19</v>
      </c>
      <c r="F592" s="249" t="s">
        <v>1948</v>
      </c>
      <c r="G592" s="247"/>
      <c r="H592" s="250">
        <v>78.400000000000006</v>
      </c>
      <c r="I592" s="251"/>
      <c r="J592" s="247"/>
      <c r="K592" s="247"/>
      <c r="L592" s="252"/>
      <c r="M592" s="253"/>
      <c r="N592" s="254"/>
      <c r="O592" s="254"/>
      <c r="P592" s="254"/>
      <c r="Q592" s="254"/>
      <c r="R592" s="254"/>
      <c r="S592" s="254"/>
      <c r="T592" s="255"/>
      <c r="U592" s="14"/>
      <c r="V592" s="14"/>
      <c r="W592" s="14"/>
      <c r="X592" s="14"/>
      <c r="Y592" s="14"/>
      <c r="Z592" s="14"/>
      <c r="AA592" s="14"/>
      <c r="AB592" s="14"/>
      <c r="AC592" s="14"/>
      <c r="AD592" s="14"/>
      <c r="AE592" s="14"/>
      <c r="AT592" s="256" t="s">
        <v>231</v>
      </c>
      <c r="AU592" s="256" t="s">
        <v>86</v>
      </c>
      <c r="AV592" s="14" t="s">
        <v>86</v>
      </c>
      <c r="AW592" s="14" t="s">
        <v>37</v>
      </c>
      <c r="AX592" s="14" t="s">
        <v>84</v>
      </c>
      <c r="AY592" s="256" t="s">
        <v>219</v>
      </c>
    </row>
    <row r="593" s="2" customFormat="1" ht="16.5" customHeight="1">
      <c r="A593" s="40"/>
      <c r="B593" s="41"/>
      <c r="C593" s="283" t="s">
        <v>1949</v>
      </c>
      <c r="D593" s="283" t="s">
        <v>623</v>
      </c>
      <c r="E593" s="284" t="s">
        <v>1950</v>
      </c>
      <c r="F593" s="285" t="s">
        <v>1951</v>
      </c>
      <c r="G593" s="286" t="s">
        <v>162</v>
      </c>
      <c r="H593" s="287">
        <v>30.5</v>
      </c>
      <c r="I593" s="288"/>
      <c r="J593" s="289">
        <f>ROUND(I593*H593,2)</f>
        <v>0</v>
      </c>
      <c r="K593" s="285" t="s">
        <v>19</v>
      </c>
      <c r="L593" s="290"/>
      <c r="M593" s="291" t="s">
        <v>19</v>
      </c>
      <c r="N593" s="292" t="s">
        <v>47</v>
      </c>
      <c r="O593" s="86"/>
      <c r="P593" s="225">
        <f>O593*H593</f>
        <v>0</v>
      </c>
      <c r="Q593" s="225">
        <v>0.001</v>
      </c>
      <c r="R593" s="225">
        <f>Q593*H593</f>
        <v>0.030499999999999999</v>
      </c>
      <c r="S593" s="225">
        <v>0</v>
      </c>
      <c r="T593" s="226">
        <f>S593*H593</f>
        <v>0</v>
      </c>
      <c r="U593" s="40"/>
      <c r="V593" s="40"/>
      <c r="W593" s="40"/>
      <c r="X593" s="40"/>
      <c r="Y593" s="40"/>
      <c r="Z593" s="40"/>
      <c r="AA593" s="40"/>
      <c r="AB593" s="40"/>
      <c r="AC593" s="40"/>
      <c r="AD593" s="40"/>
      <c r="AE593" s="40"/>
      <c r="AR593" s="227" t="s">
        <v>493</v>
      </c>
      <c r="AT593" s="227" t="s">
        <v>623</v>
      </c>
      <c r="AU593" s="227" t="s">
        <v>86</v>
      </c>
      <c r="AY593" s="19" t="s">
        <v>219</v>
      </c>
      <c r="BE593" s="228">
        <f>IF(N593="základní",J593,0)</f>
        <v>0</v>
      </c>
      <c r="BF593" s="228">
        <f>IF(N593="snížená",J593,0)</f>
        <v>0</v>
      </c>
      <c r="BG593" s="228">
        <f>IF(N593="zákl. přenesená",J593,0)</f>
        <v>0</v>
      </c>
      <c r="BH593" s="228">
        <f>IF(N593="sníž. přenesená",J593,0)</f>
        <v>0</v>
      </c>
      <c r="BI593" s="228">
        <f>IF(N593="nulová",J593,0)</f>
        <v>0</v>
      </c>
      <c r="BJ593" s="19" t="s">
        <v>84</v>
      </c>
      <c r="BK593" s="228">
        <f>ROUND(I593*H593,2)</f>
        <v>0</v>
      </c>
      <c r="BL593" s="19" t="s">
        <v>369</v>
      </c>
      <c r="BM593" s="227" t="s">
        <v>1952</v>
      </c>
    </row>
    <row r="594" s="2" customFormat="1">
      <c r="A594" s="40"/>
      <c r="B594" s="41"/>
      <c r="C594" s="42"/>
      <c r="D594" s="229" t="s">
        <v>227</v>
      </c>
      <c r="E594" s="42"/>
      <c r="F594" s="230" t="s">
        <v>1951</v>
      </c>
      <c r="G594" s="42"/>
      <c r="H594" s="42"/>
      <c r="I594" s="231"/>
      <c r="J594" s="42"/>
      <c r="K594" s="42"/>
      <c r="L594" s="46"/>
      <c r="M594" s="232"/>
      <c r="N594" s="233"/>
      <c r="O594" s="86"/>
      <c r="P594" s="86"/>
      <c r="Q594" s="86"/>
      <c r="R594" s="86"/>
      <c r="S594" s="86"/>
      <c r="T594" s="87"/>
      <c r="U594" s="40"/>
      <c r="V594" s="40"/>
      <c r="W594" s="40"/>
      <c r="X594" s="40"/>
      <c r="Y594" s="40"/>
      <c r="Z594" s="40"/>
      <c r="AA594" s="40"/>
      <c r="AB594" s="40"/>
      <c r="AC594" s="40"/>
      <c r="AD594" s="40"/>
      <c r="AE594" s="40"/>
      <c r="AT594" s="19" t="s">
        <v>227</v>
      </c>
      <c r="AU594" s="19" t="s">
        <v>86</v>
      </c>
    </row>
    <row r="595" s="14" customFormat="1">
      <c r="A595" s="14"/>
      <c r="B595" s="246"/>
      <c r="C595" s="247"/>
      <c r="D595" s="229" t="s">
        <v>231</v>
      </c>
      <c r="E595" s="248" t="s">
        <v>19</v>
      </c>
      <c r="F595" s="249" t="s">
        <v>1953</v>
      </c>
      <c r="G595" s="247"/>
      <c r="H595" s="250">
        <v>30.5</v>
      </c>
      <c r="I595" s="251"/>
      <c r="J595" s="247"/>
      <c r="K595" s="247"/>
      <c r="L595" s="252"/>
      <c r="M595" s="253"/>
      <c r="N595" s="254"/>
      <c r="O595" s="254"/>
      <c r="P595" s="254"/>
      <c r="Q595" s="254"/>
      <c r="R595" s="254"/>
      <c r="S595" s="254"/>
      <c r="T595" s="255"/>
      <c r="U595" s="14"/>
      <c r="V595" s="14"/>
      <c r="W595" s="14"/>
      <c r="X595" s="14"/>
      <c r="Y595" s="14"/>
      <c r="Z595" s="14"/>
      <c r="AA595" s="14"/>
      <c r="AB595" s="14"/>
      <c r="AC595" s="14"/>
      <c r="AD595" s="14"/>
      <c r="AE595" s="14"/>
      <c r="AT595" s="256" t="s">
        <v>231</v>
      </c>
      <c r="AU595" s="256" t="s">
        <v>86</v>
      </c>
      <c r="AV595" s="14" t="s">
        <v>86</v>
      </c>
      <c r="AW595" s="14" t="s">
        <v>37</v>
      </c>
      <c r="AX595" s="14" t="s">
        <v>84</v>
      </c>
      <c r="AY595" s="256" t="s">
        <v>219</v>
      </c>
    </row>
    <row r="596" s="2" customFormat="1" ht="16.5" customHeight="1">
      <c r="A596" s="40"/>
      <c r="B596" s="41"/>
      <c r="C596" s="216" t="s">
        <v>1954</v>
      </c>
      <c r="D596" s="216" t="s">
        <v>221</v>
      </c>
      <c r="E596" s="217" t="s">
        <v>1955</v>
      </c>
      <c r="F596" s="218" t="s">
        <v>1956</v>
      </c>
      <c r="G596" s="219" t="s">
        <v>517</v>
      </c>
      <c r="H596" s="220">
        <v>2</v>
      </c>
      <c r="I596" s="221"/>
      <c r="J596" s="222">
        <f>ROUND(I596*H596,2)</f>
        <v>0</v>
      </c>
      <c r="K596" s="218" t="s">
        <v>224</v>
      </c>
      <c r="L596" s="46"/>
      <c r="M596" s="223" t="s">
        <v>19</v>
      </c>
      <c r="N596" s="224" t="s">
        <v>47</v>
      </c>
      <c r="O596" s="86"/>
      <c r="P596" s="225">
        <f>O596*H596</f>
        <v>0</v>
      </c>
      <c r="Q596" s="225">
        <v>0</v>
      </c>
      <c r="R596" s="225">
        <f>Q596*H596</f>
        <v>0</v>
      </c>
      <c r="S596" s="225">
        <v>0</v>
      </c>
      <c r="T596" s="226">
        <f>S596*H596</f>
        <v>0</v>
      </c>
      <c r="U596" s="40"/>
      <c r="V596" s="40"/>
      <c r="W596" s="40"/>
      <c r="X596" s="40"/>
      <c r="Y596" s="40"/>
      <c r="Z596" s="40"/>
      <c r="AA596" s="40"/>
      <c r="AB596" s="40"/>
      <c r="AC596" s="40"/>
      <c r="AD596" s="40"/>
      <c r="AE596" s="40"/>
      <c r="AR596" s="227" t="s">
        <v>369</v>
      </c>
      <c r="AT596" s="227" t="s">
        <v>221</v>
      </c>
      <c r="AU596" s="227" t="s">
        <v>86</v>
      </c>
      <c r="AY596" s="19" t="s">
        <v>219</v>
      </c>
      <c r="BE596" s="228">
        <f>IF(N596="základní",J596,0)</f>
        <v>0</v>
      </c>
      <c r="BF596" s="228">
        <f>IF(N596="snížená",J596,0)</f>
        <v>0</v>
      </c>
      <c r="BG596" s="228">
        <f>IF(N596="zákl. přenesená",J596,0)</f>
        <v>0</v>
      </c>
      <c r="BH596" s="228">
        <f>IF(N596="sníž. přenesená",J596,0)</f>
        <v>0</v>
      </c>
      <c r="BI596" s="228">
        <f>IF(N596="nulová",J596,0)</f>
        <v>0</v>
      </c>
      <c r="BJ596" s="19" t="s">
        <v>84</v>
      </c>
      <c r="BK596" s="228">
        <f>ROUND(I596*H596,2)</f>
        <v>0</v>
      </c>
      <c r="BL596" s="19" t="s">
        <v>369</v>
      </c>
      <c r="BM596" s="227" t="s">
        <v>1957</v>
      </c>
    </row>
    <row r="597" s="2" customFormat="1">
      <c r="A597" s="40"/>
      <c r="B597" s="41"/>
      <c r="C597" s="42"/>
      <c r="D597" s="229" t="s">
        <v>227</v>
      </c>
      <c r="E597" s="42"/>
      <c r="F597" s="230" t="s">
        <v>1958</v>
      </c>
      <c r="G597" s="42"/>
      <c r="H597" s="42"/>
      <c r="I597" s="231"/>
      <c r="J597" s="42"/>
      <c r="K597" s="42"/>
      <c r="L597" s="46"/>
      <c r="M597" s="232"/>
      <c r="N597" s="233"/>
      <c r="O597" s="86"/>
      <c r="P597" s="86"/>
      <c r="Q597" s="86"/>
      <c r="R597" s="86"/>
      <c r="S597" s="86"/>
      <c r="T597" s="87"/>
      <c r="U597" s="40"/>
      <c r="V597" s="40"/>
      <c r="W597" s="40"/>
      <c r="X597" s="40"/>
      <c r="Y597" s="40"/>
      <c r="Z597" s="40"/>
      <c r="AA597" s="40"/>
      <c r="AB597" s="40"/>
      <c r="AC597" s="40"/>
      <c r="AD597" s="40"/>
      <c r="AE597" s="40"/>
      <c r="AT597" s="19" t="s">
        <v>227</v>
      </c>
      <c r="AU597" s="19" t="s">
        <v>86</v>
      </c>
    </row>
    <row r="598" s="2" customFormat="1">
      <c r="A598" s="40"/>
      <c r="B598" s="41"/>
      <c r="C598" s="42"/>
      <c r="D598" s="234" t="s">
        <v>229</v>
      </c>
      <c r="E598" s="42"/>
      <c r="F598" s="235" t="s">
        <v>1959</v>
      </c>
      <c r="G598" s="42"/>
      <c r="H598" s="42"/>
      <c r="I598" s="231"/>
      <c r="J598" s="42"/>
      <c r="K598" s="42"/>
      <c r="L598" s="46"/>
      <c r="M598" s="232"/>
      <c r="N598" s="233"/>
      <c r="O598" s="86"/>
      <c r="P598" s="86"/>
      <c r="Q598" s="86"/>
      <c r="R598" s="86"/>
      <c r="S598" s="86"/>
      <c r="T598" s="87"/>
      <c r="U598" s="40"/>
      <c r="V598" s="40"/>
      <c r="W598" s="40"/>
      <c r="X598" s="40"/>
      <c r="Y598" s="40"/>
      <c r="Z598" s="40"/>
      <c r="AA598" s="40"/>
      <c r="AB598" s="40"/>
      <c r="AC598" s="40"/>
      <c r="AD598" s="40"/>
      <c r="AE598" s="40"/>
      <c r="AT598" s="19" t="s">
        <v>229</v>
      </c>
      <c r="AU598" s="19" t="s">
        <v>86</v>
      </c>
    </row>
    <row r="599" s="14" customFormat="1">
      <c r="A599" s="14"/>
      <c r="B599" s="246"/>
      <c r="C599" s="247"/>
      <c r="D599" s="229" t="s">
        <v>231</v>
      </c>
      <c r="E599" s="248" t="s">
        <v>19</v>
      </c>
      <c r="F599" s="249" t="s">
        <v>1960</v>
      </c>
      <c r="G599" s="247"/>
      <c r="H599" s="250">
        <v>1</v>
      </c>
      <c r="I599" s="251"/>
      <c r="J599" s="247"/>
      <c r="K599" s="247"/>
      <c r="L599" s="252"/>
      <c r="M599" s="253"/>
      <c r="N599" s="254"/>
      <c r="O599" s="254"/>
      <c r="P599" s="254"/>
      <c r="Q599" s="254"/>
      <c r="R599" s="254"/>
      <c r="S599" s="254"/>
      <c r="T599" s="255"/>
      <c r="U599" s="14"/>
      <c r="V599" s="14"/>
      <c r="W599" s="14"/>
      <c r="X599" s="14"/>
      <c r="Y599" s="14"/>
      <c r="Z599" s="14"/>
      <c r="AA599" s="14"/>
      <c r="AB599" s="14"/>
      <c r="AC599" s="14"/>
      <c r="AD599" s="14"/>
      <c r="AE599" s="14"/>
      <c r="AT599" s="256" t="s">
        <v>231</v>
      </c>
      <c r="AU599" s="256" t="s">
        <v>86</v>
      </c>
      <c r="AV599" s="14" t="s">
        <v>86</v>
      </c>
      <c r="AW599" s="14" t="s">
        <v>37</v>
      </c>
      <c r="AX599" s="14" t="s">
        <v>76</v>
      </c>
      <c r="AY599" s="256" t="s">
        <v>219</v>
      </c>
    </row>
    <row r="600" s="14" customFormat="1">
      <c r="A600" s="14"/>
      <c r="B600" s="246"/>
      <c r="C600" s="247"/>
      <c r="D600" s="229" t="s">
        <v>231</v>
      </c>
      <c r="E600" s="248" t="s">
        <v>19</v>
      </c>
      <c r="F600" s="249" t="s">
        <v>1961</v>
      </c>
      <c r="G600" s="247"/>
      <c r="H600" s="250">
        <v>1</v>
      </c>
      <c r="I600" s="251"/>
      <c r="J600" s="247"/>
      <c r="K600" s="247"/>
      <c r="L600" s="252"/>
      <c r="M600" s="253"/>
      <c r="N600" s="254"/>
      <c r="O600" s="254"/>
      <c r="P600" s="254"/>
      <c r="Q600" s="254"/>
      <c r="R600" s="254"/>
      <c r="S600" s="254"/>
      <c r="T600" s="255"/>
      <c r="U600" s="14"/>
      <c r="V600" s="14"/>
      <c r="W600" s="14"/>
      <c r="X600" s="14"/>
      <c r="Y600" s="14"/>
      <c r="Z600" s="14"/>
      <c r="AA600" s="14"/>
      <c r="AB600" s="14"/>
      <c r="AC600" s="14"/>
      <c r="AD600" s="14"/>
      <c r="AE600" s="14"/>
      <c r="AT600" s="256" t="s">
        <v>231</v>
      </c>
      <c r="AU600" s="256" t="s">
        <v>86</v>
      </c>
      <c r="AV600" s="14" t="s">
        <v>86</v>
      </c>
      <c r="AW600" s="14" t="s">
        <v>37</v>
      </c>
      <c r="AX600" s="14" t="s">
        <v>76</v>
      </c>
      <c r="AY600" s="256" t="s">
        <v>219</v>
      </c>
    </row>
    <row r="601" s="15" customFormat="1">
      <c r="A601" s="15"/>
      <c r="B601" s="257"/>
      <c r="C601" s="258"/>
      <c r="D601" s="229" t="s">
        <v>231</v>
      </c>
      <c r="E601" s="259" t="s">
        <v>19</v>
      </c>
      <c r="F601" s="260" t="s">
        <v>236</v>
      </c>
      <c r="G601" s="258"/>
      <c r="H601" s="261">
        <v>2</v>
      </c>
      <c r="I601" s="262"/>
      <c r="J601" s="258"/>
      <c r="K601" s="258"/>
      <c r="L601" s="263"/>
      <c r="M601" s="264"/>
      <c r="N601" s="265"/>
      <c r="O601" s="265"/>
      <c r="P601" s="265"/>
      <c r="Q601" s="265"/>
      <c r="R601" s="265"/>
      <c r="S601" s="265"/>
      <c r="T601" s="266"/>
      <c r="U601" s="15"/>
      <c r="V601" s="15"/>
      <c r="W601" s="15"/>
      <c r="X601" s="15"/>
      <c r="Y601" s="15"/>
      <c r="Z601" s="15"/>
      <c r="AA601" s="15"/>
      <c r="AB601" s="15"/>
      <c r="AC601" s="15"/>
      <c r="AD601" s="15"/>
      <c r="AE601" s="15"/>
      <c r="AT601" s="267" t="s">
        <v>231</v>
      </c>
      <c r="AU601" s="267" t="s">
        <v>86</v>
      </c>
      <c r="AV601" s="15" t="s">
        <v>225</v>
      </c>
      <c r="AW601" s="15" t="s">
        <v>37</v>
      </c>
      <c r="AX601" s="15" t="s">
        <v>84</v>
      </c>
      <c r="AY601" s="267" t="s">
        <v>219</v>
      </c>
    </row>
    <row r="602" s="2" customFormat="1" ht="16.5" customHeight="1">
      <c r="A602" s="40"/>
      <c r="B602" s="41"/>
      <c r="C602" s="283" t="s">
        <v>1962</v>
      </c>
      <c r="D602" s="283" t="s">
        <v>623</v>
      </c>
      <c r="E602" s="284" t="s">
        <v>1963</v>
      </c>
      <c r="F602" s="285" t="s">
        <v>1964</v>
      </c>
      <c r="G602" s="286" t="s">
        <v>162</v>
      </c>
      <c r="H602" s="287">
        <v>50.799999999999997</v>
      </c>
      <c r="I602" s="288"/>
      <c r="J602" s="289">
        <f>ROUND(I602*H602,2)</f>
        <v>0</v>
      </c>
      <c r="K602" s="285" t="s">
        <v>19</v>
      </c>
      <c r="L602" s="290"/>
      <c r="M602" s="291" t="s">
        <v>19</v>
      </c>
      <c r="N602" s="292" t="s">
        <v>47</v>
      </c>
      <c r="O602" s="86"/>
      <c r="P602" s="225">
        <f>O602*H602</f>
        <v>0</v>
      </c>
      <c r="Q602" s="225">
        <v>0.001</v>
      </c>
      <c r="R602" s="225">
        <f>Q602*H602</f>
        <v>0.050799999999999998</v>
      </c>
      <c r="S602" s="225">
        <v>0</v>
      </c>
      <c r="T602" s="226">
        <f>S602*H602</f>
        <v>0</v>
      </c>
      <c r="U602" s="40"/>
      <c r="V602" s="40"/>
      <c r="W602" s="40"/>
      <c r="X602" s="40"/>
      <c r="Y602" s="40"/>
      <c r="Z602" s="40"/>
      <c r="AA602" s="40"/>
      <c r="AB602" s="40"/>
      <c r="AC602" s="40"/>
      <c r="AD602" s="40"/>
      <c r="AE602" s="40"/>
      <c r="AR602" s="227" t="s">
        <v>493</v>
      </c>
      <c r="AT602" s="227" t="s">
        <v>623</v>
      </c>
      <c r="AU602" s="227" t="s">
        <v>86</v>
      </c>
      <c r="AY602" s="19" t="s">
        <v>219</v>
      </c>
      <c r="BE602" s="228">
        <f>IF(N602="základní",J602,0)</f>
        <v>0</v>
      </c>
      <c r="BF602" s="228">
        <f>IF(N602="snížená",J602,0)</f>
        <v>0</v>
      </c>
      <c r="BG602" s="228">
        <f>IF(N602="zákl. přenesená",J602,0)</f>
        <v>0</v>
      </c>
      <c r="BH602" s="228">
        <f>IF(N602="sníž. přenesená",J602,0)</f>
        <v>0</v>
      </c>
      <c r="BI602" s="228">
        <f>IF(N602="nulová",J602,0)</f>
        <v>0</v>
      </c>
      <c r="BJ602" s="19" t="s">
        <v>84</v>
      </c>
      <c r="BK602" s="228">
        <f>ROUND(I602*H602,2)</f>
        <v>0</v>
      </c>
      <c r="BL602" s="19" t="s">
        <v>369</v>
      </c>
      <c r="BM602" s="227" t="s">
        <v>1965</v>
      </c>
    </row>
    <row r="603" s="2" customFormat="1">
      <c r="A603" s="40"/>
      <c r="B603" s="41"/>
      <c r="C603" s="42"/>
      <c r="D603" s="229" t="s">
        <v>227</v>
      </c>
      <c r="E603" s="42"/>
      <c r="F603" s="230" t="s">
        <v>1964</v>
      </c>
      <c r="G603" s="42"/>
      <c r="H603" s="42"/>
      <c r="I603" s="231"/>
      <c r="J603" s="42"/>
      <c r="K603" s="42"/>
      <c r="L603" s="46"/>
      <c r="M603" s="232"/>
      <c r="N603" s="233"/>
      <c r="O603" s="86"/>
      <c r="P603" s="86"/>
      <c r="Q603" s="86"/>
      <c r="R603" s="86"/>
      <c r="S603" s="86"/>
      <c r="T603" s="87"/>
      <c r="U603" s="40"/>
      <c r="V603" s="40"/>
      <c r="W603" s="40"/>
      <c r="X603" s="40"/>
      <c r="Y603" s="40"/>
      <c r="Z603" s="40"/>
      <c r="AA603" s="40"/>
      <c r="AB603" s="40"/>
      <c r="AC603" s="40"/>
      <c r="AD603" s="40"/>
      <c r="AE603" s="40"/>
      <c r="AT603" s="19" t="s">
        <v>227</v>
      </c>
      <c r="AU603" s="19" t="s">
        <v>86</v>
      </c>
    </row>
    <row r="604" s="14" customFormat="1">
      <c r="A604" s="14"/>
      <c r="B604" s="246"/>
      <c r="C604" s="247"/>
      <c r="D604" s="229" t="s">
        <v>231</v>
      </c>
      <c r="E604" s="248" t="s">
        <v>19</v>
      </c>
      <c r="F604" s="249" t="s">
        <v>1966</v>
      </c>
      <c r="G604" s="247"/>
      <c r="H604" s="250">
        <v>50.799999999999997</v>
      </c>
      <c r="I604" s="251"/>
      <c r="J604" s="247"/>
      <c r="K604" s="247"/>
      <c r="L604" s="252"/>
      <c r="M604" s="253"/>
      <c r="N604" s="254"/>
      <c r="O604" s="254"/>
      <c r="P604" s="254"/>
      <c r="Q604" s="254"/>
      <c r="R604" s="254"/>
      <c r="S604" s="254"/>
      <c r="T604" s="255"/>
      <c r="U604" s="14"/>
      <c r="V604" s="14"/>
      <c r="W604" s="14"/>
      <c r="X604" s="14"/>
      <c r="Y604" s="14"/>
      <c r="Z604" s="14"/>
      <c r="AA604" s="14"/>
      <c r="AB604" s="14"/>
      <c r="AC604" s="14"/>
      <c r="AD604" s="14"/>
      <c r="AE604" s="14"/>
      <c r="AT604" s="256" t="s">
        <v>231</v>
      </c>
      <c r="AU604" s="256" t="s">
        <v>86</v>
      </c>
      <c r="AV604" s="14" t="s">
        <v>86</v>
      </c>
      <c r="AW604" s="14" t="s">
        <v>37</v>
      </c>
      <c r="AX604" s="14" t="s">
        <v>84</v>
      </c>
      <c r="AY604" s="256" t="s">
        <v>219</v>
      </c>
    </row>
    <row r="605" s="2" customFormat="1" ht="16.5" customHeight="1">
      <c r="A605" s="40"/>
      <c r="B605" s="41"/>
      <c r="C605" s="283" t="s">
        <v>1967</v>
      </c>
      <c r="D605" s="283" t="s">
        <v>623</v>
      </c>
      <c r="E605" s="284" t="s">
        <v>1968</v>
      </c>
      <c r="F605" s="285" t="s">
        <v>1969</v>
      </c>
      <c r="G605" s="286" t="s">
        <v>162</v>
      </c>
      <c r="H605" s="287">
        <v>65</v>
      </c>
      <c r="I605" s="288"/>
      <c r="J605" s="289">
        <f>ROUND(I605*H605,2)</f>
        <v>0</v>
      </c>
      <c r="K605" s="285" t="s">
        <v>19</v>
      </c>
      <c r="L605" s="290"/>
      <c r="M605" s="291" t="s">
        <v>19</v>
      </c>
      <c r="N605" s="292" t="s">
        <v>47</v>
      </c>
      <c r="O605" s="86"/>
      <c r="P605" s="225">
        <f>O605*H605</f>
        <v>0</v>
      </c>
      <c r="Q605" s="225">
        <v>0.001</v>
      </c>
      <c r="R605" s="225">
        <f>Q605*H605</f>
        <v>0.065000000000000002</v>
      </c>
      <c r="S605" s="225">
        <v>0</v>
      </c>
      <c r="T605" s="226">
        <f>S605*H605</f>
        <v>0</v>
      </c>
      <c r="U605" s="40"/>
      <c r="V605" s="40"/>
      <c r="W605" s="40"/>
      <c r="X605" s="40"/>
      <c r="Y605" s="40"/>
      <c r="Z605" s="40"/>
      <c r="AA605" s="40"/>
      <c r="AB605" s="40"/>
      <c r="AC605" s="40"/>
      <c r="AD605" s="40"/>
      <c r="AE605" s="40"/>
      <c r="AR605" s="227" t="s">
        <v>493</v>
      </c>
      <c r="AT605" s="227" t="s">
        <v>623</v>
      </c>
      <c r="AU605" s="227" t="s">
        <v>86</v>
      </c>
      <c r="AY605" s="19" t="s">
        <v>219</v>
      </c>
      <c r="BE605" s="228">
        <f>IF(N605="základní",J605,0)</f>
        <v>0</v>
      </c>
      <c r="BF605" s="228">
        <f>IF(N605="snížená",J605,0)</f>
        <v>0</v>
      </c>
      <c r="BG605" s="228">
        <f>IF(N605="zákl. přenesená",J605,0)</f>
        <v>0</v>
      </c>
      <c r="BH605" s="228">
        <f>IF(N605="sníž. přenesená",J605,0)</f>
        <v>0</v>
      </c>
      <c r="BI605" s="228">
        <f>IF(N605="nulová",J605,0)</f>
        <v>0</v>
      </c>
      <c r="BJ605" s="19" t="s">
        <v>84</v>
      </c>
      <c r="BK605" s="228">
        <f>ROUND(I605*H605,2)</f>
        <v>0</v>
      </c>
      <c r="BL605" s="19" t="s">
        <v>369</v>
      </c>
      <c r="BM605" s="227" t="s">
        <v>1970</v>
      </c>
    </row>
    <row r="606" s="2" customFormat="1">
      <c r="A606" s="40"/>
      <c r="B606" s="41"/>
      <c r="C606" s="42"/>
      <c r="D606" s="229" t="s">
        <v>227</v>
      </c>
      <c r="E606" s="42"/>
      <c r="F606" s="230" t="s">
        <v>1969</v>
      </c>
      <c r="G606" s="42"/>
      <c r="H606" s="42"/>
      <c r="I606" s="231"/>
      <c r="J606" s="42"/>
      <c r="K606" s="42"/>
      <c r="L606" s="46"/>
      <c r="M606" s="232"/>
      <c r="N606" s="233"/>
      <c r="O606" s="86"/>
      <c r="P606" s="86"/>
      <c r="Q606" s="86"/>
      <c r="R606" s="86"/>
      <c r="S606" s="86"/>
      <c r="T606" s="87"/>
      <c r="U606" s="40"/>
      <c r="V606" s="40"/>
      <c r="W606" s="40"/>
      <c r="X606" s="40"/>
      <c r="Y606" s="40"/>
      <c r="Z606" s="40"/>
      <c r="AA606" s="40"/>
      <c r="AB606" s="40"/>
      <c r="AC606" s="40"/>
      <c r="AD606" s="40"/>
      <c r="AE606" s="40"/>
      <c r="AT606" s="19" t="s">
        <v>227</v>
      </c>
      <c r="AU606" s="19" t="s">
        <v>86</v>
      </c>
    </row>
    <row r="607" s="14" customFormat="1">
      <c r="A607" s="14"/>
      <c r="B607" s="246"/>
      <c r="C607" s="247"/>
      <c r="D607" s="229" t="s">
        <v>231</v>
      </c>
      <c r="E607" s="248" t="s">
        <v>19</v>
      </c>
      <c r="F607" s="249" t="s">
        <v>1971</v>
      </c>
      <c r="G607" s="247"/>
      <c r="H607" s="250">
        <v>65</v>
      </c>
      <c r="I607" s="251"/>
      <c r="J607" s="247"/>
      <c r="K607" s="247"/>
      <c r="L607" s="252"/>
      <c r="M607" s="253"/>
      <c r="N607" s="254"/>
      <c r="O607" s="254"/>
      <c r="P607" s="254"/>
      <c r="Q607" s="254"/>
      <c r="R607" s="254"/>
      <c r="S607" s="254"/>
      <c r="T607" s="255"/>
      <c r="U607" s="14"/>
      <c r="V607" s="14"/>
      <c r="W607" s="14"/>
      <c r="X607" s="14"/>
      <c r="Y607" s="14"/>
      <c r="Z607" s="14"/>
      <c r="AA607" s="14"/>
      <c r="AB607" s="14"/>
      <c r="AC607" s="14"/>
      <c r="AD607" s="14"/>
      <c r="AE607" s="14"/>
      <c r="AT607" s="256" t="s">
        <v>231</v>
      </c>
      <c r="AU607" s="256" t="s">
        <v>86</v>
      </c>
      <c r="AV607" s="14" t="s">
        <v>86</v>
      </c>
      <c r="AW607" s="14" t="s">
        <v>37</v>
      </c>
      <c r="AX607" s="14" t="s">
        <v>84</v>
      </c>
      <c r="AY607" s="256" t="s">
        <v>219</v>
      </c>
    </row>
    <row r="608" s="2" customFormat="1" ht="16.5" customHeight="1">
      <c r="A608" s="40"/>
      <c r="B608" s="41"/>
      <c r="C608" s="216" t="s">
        <v>1972</v>
      </c>
      <c r="D608" s="216" t="s">
        <v>221</v>
      </c>
      <c r="E608" s="217" t="s">
        <v>1973</v>
      </c>
      <c r="F608" s="218" t="s">
        <v>1974</v>
      </c>
      <c r="G608" s="219" t="s">
        <v>162</v>
      </c>
      <c r="H608" s="220">
        <v>539.79999999999995</v>
      </c>
      <c r="I608" s="221"/>
      <c r="J608" s="222">
        <f>ROUND(I608*H608,2)</f>
        <v>0</v>
      </c>
      <c r="K608" s="218" t="s">
        <v>224</v>
      </c>
      <c r="L608" s="46"/>
      <c r="M608" s="223" t="s">
        <v>19</v>
      </c>
      <c r="N608" s="224" t="s">
        <v>47</v>
      </c>
      <c r="O608" s="86"/>
      <c r="P608" s="225">
        <f>O608*H608</f>
        <v>0</v>
      </c>
      <c r="Q608" s="225">
        <v>6.9999999999999994E-05</v>
      </c>
      <c r="R608" s="225">
        <f>Q608*H608</f>
        <v>0.037785999999999993</v>
      </c>
      <c r="S608" s="225">
        <v>0</v>
      </c>
      <c r="T608" s="226">
        <f>S608*H608</f>
        <v>0</v>
      </c>
      <c r="U608" s="40"/>
      <c r="V608" s="40"/>
      <c r="W608" s="40"/>
      <c r="X608" s="40"/>
      <c r="Y608" s="40"/>
      <c r="Z608" s="40"/>
      <c r="AA608" s="40"/>
      <c r="AB608" s="40"/>
      <c r="AC608" s="40"/>
      <c r="AD608" s="40"/>
      <c r="AE608" s="40"/>
      <c r="AR608" s="227" t="s">
        <v>369</v>
      </c>
      <c r="AT608" s="227" t="s">
        <v>221</v>
      </c>
      <c r="AU608" s="227" t="s">
        <v>86</v>
      </c>
      <c r="AY608" s="19" t="s">
        <v>219</v>
      </c>
      <c r="BE608" s="228">
        <f>IF(N608="základní",J608,0)</f>
        <v>0</v>
      </c>
      <c r="BF608" s="228">
        <f>IF(N608="snížená",J608,0)</f>
        <v>0</v>
      </c>
      <c r="BG608" s="228">
        <f>IF(N608="zákl. přenesená",J608,0)</f>
        <v>0</v>
      </c>
      <c r="BH608" s="228">
        <f>IF(N608="sníž. přenesená",J608,0)</f>
        <v>0</v>
      </c>
      <c r="BI608" s="228">
        <f>IF(N608="nulová",J608,0)</f>
        <v>0</v>
      </c>
      <c r="BJ608" s="19" t="s">
        <v>84</v>
      </c>
      <c r="BK608" s="228">
        <f>ROUND(I608*H608,2)</f>
        <v>0</v>
      </c>
      <c r="BL608" s="19" t="s">
        <v>369</v>
      </c>
      <c r="BM608" s="227" t="s">
        <v>1975</v>
      </c>
    </row>
    <row r="609" s="2" customFormat="1">
      <c r="A609" s="40"/>
      <c r="B609" s="41"/>
      <c r="C609" s="42"/>
      <c r="D609" s="229" t="s">
        <v>227</v>
      </c>
      <c r="E609" s="42"/>
      <c r="F609" s="230" t="s">
        <v>1976</v>
      </c>
      <c r="G609" s="42"/>
      <c r="H609" s="42"/>
      <c r="I609" s="231"/>
      <c r="J609" s="42"/>
      <c r="K609" s="42"/>
      <c r="L609" s="46"/>
      <c r="M609" s="232"/>
      <c r="N609" s="233"/>
      <c r="O609" s="86"/>
      <c r="P609" s="86"/>
      <c r="Q609" s="86"/>
      <c r="R609" s="86"/>
      <c r="S609" s="86"/>
      <c r="T609" s="87"/>
      <c r="U609" s="40"/>
      <c r="V609" s="40"/>
      <c r="W609" s="40"/>
      <c r="X609" s="40"/>
      <c r="Y609" s="40"/>
      <c r="Z609" s="40"/>
      <c r="AA609" s="40"/>
      <c r="AB609" s="40"/>
      <c r="AC609" s="40"/>
      <c r="AD609" s="40"/>
      <c r="AE609" s="40"/>
      <c r="AT609" s="19" t="s">
        <v>227</v>
      </c>
      <c r="AU609" s="19" t="s">
        <v>86</v>
      </c>
    </row>
    <row r="610" s="2" customFormat="1">
      <c r="A610" s="40"/>
      <c r="B610" s="41"/>
      <c r="C610" s="42"/>
      <c r="D610" s="234" t="s">
        <v>229</v>
      </c>
      <c r="E610" s="42"/>
      <c r="F610" s="235" t="s">
        <v>1977</v>
      </c>
      <c r="G610" s="42"/>
      <c r="H610" s="42"/>
      <c r="I610" s="231"/>
      <c r="J610" s="42"/>
      <c r="K610" s="42"/>
      <c r="L610" s="46"/>
      <c r="M610" s="232"/>
      <c r="N610" s="233"/>
      <c r="O610" s="86"/>
      <c r="P610" s="86"/>
      <c r="Q610" s="86"/>
      <c r="R610" s="86"/>
      <c r="S610" s="86"/>
      <c r="T610" s="87"/>
      <c r="U610" s="40"/>
      <c r="V610" s="40"/>
      <c r="W610" s="40"/>
      <c r="X610" s="40"/>
      <c r="Y610" s="40"/>
      <c r="Z610" s="40"/>
      <c r="AA610" s="40"/>
      <c r="AB610" s="40"/>
      <c r="AC610" s="40"/>
      <c r="AD610" s="40"/>
      <c r="AE610" s="40"/>
      <c r="AT610" s="19" t="s">
        <v>229</v>
      </c>
      <c r="AU610" s="19" t="s">
        <v>86</v>
      </c>
    </row>
    <row r="611" s="14" customFormat="1">
      <c r="A611" s="14"/>
      <c r="B611" s="246"/>
      <c r="C611" s="247"/>
      <c r="D611" s="229" t="s">
        <v>231</v>
      </c>
      <c r="E611" s="248" t="s">
        <v>19</v>
      </c>
      <c r="F611" s="249" t="s">
        <v>1978</v>
      </c>
      <c r="G611" s="247"/>
      <c r="H611" s="250">
        <v>21.600000000000001</v>
      </c>
      <c r="I611" s="251"/>
      <c r="J611" s="247"/>
      <c r="K611" s="247"/>
      <c r="L611" s="252"/>
      <c r="M611" s="253"/>
      <c r="N611" s="254"/>
      <c r="O611" s="254"/>
      <c r="P611" s="254"/>
      <c r="Q611" s="254"/>
      <c r="R611" s="254"/>
      <c r="S611" s="254"/>
      <c r="T611" s="255"/>
      <c r="U611" s="14"/>
      <c r="V611" s="14"/>
      <c r="W611" s="14"/>
      <c r="X611" s="14"/>
      <c r="Y611" s="14"/>
      <c r="Z611" s="14"/>
      <c r="AA611" s="14"/>
      <c r="AB611" s="14"/>
      <c r="AC611" s="14"/>
      <c r="AD611" s="14"/>
      <c r="AE611" s="14"/>
      <c r="AT611" s="256" t="s">
        <v>231</v>
      </c>
      <c r="AU611" s="256" t="s">
        <v>86</v>
      </c>
      <c r="AV611" s="14" t="s">
        <v>86</v>
      </c>
      <c r="AW611" s="14" t="s">
        <v>37</v>
      </c>
      <c r="AX611" s="14" t="s">
        <v>76</v>
      </c>
      <c r="AY611" s="256" t="s">
        <v>219</v>
      </c>
    </row>
    <row r="612" s="14" customFormat="1">
      <c r="A612" s="14"/>
      <c r="B612" s="246"/>
      <c r="C612" s="247"/>
      <c r="D612" s="229" t="s">
        <v>231</v>
      </c>
      <c r="E612" s="248" t="s">
        <v>19</v>
      </c>
      <c r="F612" s="249" t="s">
        <v>1979</v>
      </c>
      <c r="G612" s="247"/>
      <c r="H612" s="250">
        <v>72</v>
      </c>
      <c r="I612" s="251"/>
      <c r="J612" s="247"/>
      <c r="K612" s="247"/>
      <c r="L612" s="252"/>
      <c r="M612" s="253"/>
      <c r="N612" s="254"/>
      <c r="O612" s="254"/>
      <c r="P612" s="254"/>
      <c r="Q612" s="254"/>
      <c r="R612" s="254"/>
      <c r="S612" s="254"/>
      <c r="T612" s="255"/>
      <c r="U612" s="14"/>
      <c r="V612" s="14"/>
      <c r="W612" s="14"/>
      <c r="X612" s="14"/>
      <c r="Y612" s="14"/>
      <c r="Z612" s="14"/>
      <c r="AA612" s="14"/>
      <c r="AB612" s="14"/>
      <c r="AC612" s="14"/>
      <c r="AD612" s="14"/>
      <c r="AE612" s="14"/>
      <c r="AT612" s="256" t="s">
        <v>231</v>
      </c>
      <c r="AU612" s="256" t="s">
        <v>86</v>
      </c>
      <c r="AV612" s="14" t="s">
        <v>86</v>
      </c>
      <c r="AW612" s="14" t="s">
        <v>37</v>
      </c>
      <c r="AX612" s="14" t="s">
        <v>76</v>
      </c>
      <c r="AY612" s="256" t="s">
        <v>219</v>
      </c>
    </row>
    <row r="613" s="14" customFormat="1">
      <c r="A613" s="14"/>
      <c r="B613" s="246"/>
      <c r="C613" s="247"/>
      <c r="D613" s="229" t="s">
        <v>231</v>
      </c>
      <c r="E613" s="248" t="s">
        <v>19</v>
      </c>
      <c r="F613" s="249" t="s">
        <v>1980</v>
      </c>
      <c r="G613" s="247"/>
      <c r="H613" s="250">
        <v>220</v>
      </c>
      <c r="I613" s="251"/>
      <c r="J613" s="247"/>
      <c r="K613" s="247"/>
      <c r="L613" s="252"/>
      <c r="M613" s="253"/>
      <c r="N613" s="254"/>
      <c r="O613" s="254"/>
      <c r="P613" s="254"/>
      <c r="Q613" s="254"/>
      <c r="R613" s="254"/>
      <c r="S613" s="254"/>
      <c r="T613" s="255"/>
      <c r="U613" s="14"/>
      <c r="V613" s="14"/>
      <c r="W613" s="14"/>
      <c r="X613" s="14"/>
      <c r="Y613" s="14"/>
      <c r="Z613" s="14"/>
      <c r="AA613" s="14"/>
      <c r="AB613" s="14"/>
      <c r="AC613" s="14"/>
      <c r="AD613" s="14"/>
      <c r="AE613" s="14"/>
      <c r="AT613" s="256" t="s">
        <v>231</v>
      </c>
      <c r="AU613" s="256" t="s">
        <v>86</v>
      </c>
      <c r="AV613" s="14" t="s">
        <v>86</v>
      </c>
      <c r="AW613" s="14" t="s">
        <v>37</v>
      </c>
      <c r="AX613" s="14" t="s">
        <v>76</v>
      </c>
      <c r="AY613" s="256" t="s">
        <v>219</v>
      </c>
    </row>
    <row r="614" s="14" customFormat="1">
      <c r="A614" s="14"/>
      <c r="B614" s="246"/>
      <c r="C614" s="247"/>
      <c r="D614" s="229" t="s">
        <v>231</v>
      </c>
      <c r="E614" s="248" t="s">
        <v>19</v>
      </c>
      <c r="F614" s="249" t="s">
        <v>1981</v>
      </c>
      <c r="G614" s="247"/>
      <c r="H614" s="250">
        <v>182</v>
      </c>
      <c r="I614" s="251"/>
      <c r="J614" s="247"/>
      <c r="K614" s="247"/>
      <c r="L614" s="252"/>
      <c r="M614" s="253"/>
      <c r="N614" s="254"/>
      <c r="O614" s="254"/>
      <c r="P614" s="254"/>
      <c r="Q614" s="254"/>
      <c r="R614" s="254"/>
      <c r="S614" s="254"/>
      <c r="T614" s="255"/>
      <c r="U614" s="14"/>
      <c r="V614" s="14"/>
      <c r="W614" s="14"/>
      <c r="X614" s="14"/>
      <c r="Y614" s="14"/>
      <c r="Z614" s="14"/>
      <c r="AA614" s="14"/>
      <c r="AB614" s="14"/>
      <c r="AC614" s="14"/>
      <c r="AD614" s="14"/>
      <c r="AE614" s="14"/>
      <c r="AT614" s="256" t="s">
        <v>231</v>
      </c>
      <c r="AU614" s="256" t="s">
        <v>86</v>
      </c>
      <c r="AV614" s="14" t="s">
        <v>86</v>
      </c>
      <c r="AW614" s="14" t="s">
        <v>37</v>
      </c>
      <c r="AX614" s="14" t="s">
        <v>76</v>
      </c>
      <c r="AY614" s="256" t="s">
        <v>219</v>
      </c>
    </row>
    <row r="615" s="14" customFormat="1">
      <c r="A615" s="14"/>
      <c r="B615" s="246"/>
      <c r="C615" s="247"/>
      <c r="D615" s="229" t="s">
        <v>231</v>
      </c>
      <c r="E615" s="248" t="s">
        <v>19</v>
      </c>
      <c r="F615" s="249" t="s">
        <v>1982</v>
      </c>
      <c r="G615" s="247"/>
      <c r="H615" s="250">
        <v>22.399999999999999</v>
      </c>
      <c r="I615" s="251"/>
      <c r="J615" s="247"/>
      <c r="K615" s="247"/>
      <c r="L615" s="252"/>
      <c r="M615" s="253"/>
      <c r="N615" s="254"/>
      <c r="O615" s="254"/>
      <c r="P615" s="254"/>
      <c r="Q615" s="254"/>
      <c r="R615" s="254"/>
      <c r="S615" s="254"/>
      <c r="T615" s="255"/>
      <c r="U615" s="14"/>
      <c r="V615" s="14"/>
      <c r="W615" s="14"/>
      <c r="X615" s="14"/>
      <c r="Y615" s="14"/>
      <c r="Z615" s="14"/>
      <c r="AA615" s="14"/>
      <c r="AB615" s="14"/>
      <c r="AC615" s="14"/>
      <c r="AD615" s="14"/>
      <c r="AE615" s="14"/>
      <c r="AT615" s="256" t="s">
        <v>231</v>
      </c>
      <c r="AU615" s="256" t="s">
        <v>86</v>
      </c>
      <c r="AV615" s="14" t="s">
        <v>86</v>
      </c>
      <c r="AW615" s="14" t="s">
        <v>37</v>
      </c>
      <c r="AX615" s="14" t="s">
        <v>76</v>
      </c>
      <c r="AY615" s="256" t="s">
        <v>219</v>
      </c>
    </row>
    <row r="616" s="14" customFormat="1">
      <c r="A616" s="14"/>
      <c r="B616" s="246"/>
      <c r="C616" s="247"/>
      <c r="D616" s="229" t="s">
        <v>231</v>
      </c>
      <c r="E616" s="248" t="s">
        <v>19</v>
      </c>
      <c r="F616" s="249" t="s">
        <v>1983</v>
      </c>
      <c r="G616" s="247"/>
      <c r="H616" s="250">
        <v>1.3999999999999999</v>
      </c>
      <c r="I616" s="251"/>
      <c r="J616" s="247"/>
      <c r="K616" s="247"/>
      <c r="L616" s="252"/>
      <c r="M616" s="253"/>
      <c r="N616" s="254"/>
      <c r="O616" s="254"/>
      <c r="P616" s="254"/>
      <c r="Q616" s="254"/>
      <c r="R616" s="254"/>
      <c r="S616" s="254"/>
      <c r="T616" s="255"/>
      <c r="U616" s="14"/>
      <c r="V616" s="14"/>
      <c r="W616" s="14"/>
      <c r="X616" s="14"/>
      <c r="Y616" s="14"/>
      <c r="Z616" s="14"/>
      <c r="AA616" s="14"/>
      <c r="AB616" s="14"/>
      <c r="AC616" s="14"/>
      <c r="AD616" s="14"/>
      <c r="AE616" s="14"/>
      <c r="AT616" s="256" t="s">
        <v>231</v>
      </c>
      <c r="AU616" s="256" t="s">
        <v>86</v>
      </c>
      <c r="AV616" s="14" t="s">
        <v>86</v>
      </c>
      <c r="AW616" s="14" t="s">
        <v>37</v>
      </c>
      <c r="AX616" s="14" t="s">
        <v>76</v>
      </c>
      <c r="AY616" s="256" t="s">
        <v>219</v>
      </c>
    </row>
    <row r="617" s="14" customFormat="1">
      <c r="A617" s="14"/>
      <c r="B617" s="246"/>
      <c r="C617" s="247"/>
      <c r="D617" s="229" t="s">
        <v>231</v>
      </c>
      <c r="E617" s="248" t="s">
        <v>19</v>
      </c>
      <c r="F617" s="249" t="s">
        <v>1984</v>
      </c>
      <c r="G617" s="247"/>
      <c r="H617" s="250">
        <v>20.399999999999999</v>
      </c>
      <c r="I617" s="251"/>
      <c r="J617" s="247"/>
      <c r="K617" s="247"/>
      <c r="L617" s="252"/>
      <c r="M617" s="253"/>
      <c r="N617" s="254"/>
      <c r="O617" s="254"/>
      <c r="P617" s="254"/>
      <c r="Q617" s="254"/>
      <c r="R617" s="254"/>
      <c r="S617" s="254"/>
      <c r="T617" s="255"/>
      <c r="U617" s="14"/>
      <c r="V617" s="14"/>
      <c r="W617" s="14"/>
      <c r="X617" s="14"/>
      <c r="Y617" s="14"/>
      <c r="Z617" s="14"/>
      <c r="AA617" s="14"/>
      <c r="AB617" s="14"/>
      <c r="AC617" s="14"/>
      <c r="AD617" s="14"/>
      <c r="AE617" s="14"/>
      <c r="AT617" s="256" t="s">
        <v>231</v>
      </c>
      <c r="AU617" s="256" t="s">
        <v>86</v>
      </c>
      <c r="AV617" s="14" t="s">
        <v>86</v>
      </c>
      <c r="AW617" s="14" t="s">
        <v>37</v>
      </c>
      <c r="AX617" s="14" t="s">
        <v>76</v>
      </c>
      <c r="AY617" s="256" t="s">
        <v>219</v>
      </c>
    </row>
    <row r="618" s="15" customFormat="1">
      <c r="A618" s="15"/>
      <c r="B618" s="257"/>
      <c r="C618" s="258"/>
      <c r="D618" s="229" t="s">
        <v>231</v>
      </c>
      <c r="E618" s="259" t="s">
        <v>19</v>
      </c>
      <c r="F618" s="260" t="s">
        <v>236</v>
      </c>
      <c r="G618" s="258"/>
      <c r="H618" s="261">
        <v>539.79999999999995</v>
      </c>
      <c r="I618" s="262"/>
      <c r="J618" s="258"/>
      <c r="K618" s="258"/>
      <c r="L618" s="263"/>
      <c r="M618" s="264"/>
      <c r="N618" s="265"/>
      <c r="O618" s="265"/>
      <c r="P618" s="265"/>
      <c r="Q618" s="265"/>
      <c r="R618" s="265"/>
      <c r="S618" s="265"/>
      <c r="T618" s="266"/>
      <c r="U618" s="15"/>
      <c r="V618" s="15"/>
      <c r="W618" s="15"/>
      <c r="X618" s="15"/>
      <c r="Y618" s="15"/>
      <c r="Z618" s="15"/>
      <c r="AA618" s="15"/>
      <c r="AB618" s="15"/>
      <c r="AC618" s="15"/>
      <c r="AD618" s="15"/>
      <c r="AE618" s="15"/>
      <c r="AT618" s="267" t="s">
        <v>231</v>
      </c>
      <c r="AU618" s="267" t="s">
        <v>86</v>
      </c>
      <c r="AV618" s="15" t="s">
        <v>225</v>
      </c>
      <c r="AW618" s="15" t="s">
        <v>37</v>
      </c>
      <c r="AX618" s="15" t="s">
        <v>84</v>
      </c>
      <c r="AY618" s="267" t="s">
        <v>219</v>
      </c>
    </row>
    <row r="619" s="2" customFormat="1" ht="16.5" customHeight="1">
      <c r="A619" s="40"/>
      <c r="B619" s="41"/>
      <c r="C619" s="283" t="s">
        <v>1985</v>
      </c>
      <c r="D619" s="283" t="s">
        <v>623</v>
      </c>
      <c r="E619" s="284" t="s">
        <v>1986</v>
      </c>
      <c r="F619" s="285" t="s">
        <v>1987</v>
      </c>
      <c r="G619" s="286" t="s">
        <v>162</v>
      </c>
      <c r="H619" s="287">
        <v>21.600000000000001</v>
      </c>
      <c r="I619" s="288"/>
      <c r="J619" s="289">
        <f>ROUND(I619*H619,2)</f>
        <v>0</v>
      </c>
      <c r="K619" s="285" t="s">
        <v>19</v>
      </c>
      <c r="L619" s="290"/>
      <c r="M619" s="291" t="s">
        <v>19</v>
      </c>
      <c r="N619" s="292" t="s">
        <v>47</v>
      </c>
      <c r="O619" s="86"/>
      <c r="P619" s="225">
        <f>O619*H619</f>
        <v>0</v>
      </c>
      <c r="Q619" s="225">
        <v>0.001</v>
      </c>
      <c r="R619" s="225">
        <f>Q619*H619</f>
        <v>0.021600000000000001</v>
      </c>
      <c r="S619" s="225">
        <v>0</v>
      </c>
      <c r="T619" s="226">
        <f>S619*H619</f>
        <v>0</v>
      </c>
      <c r="U619" s="40"/>
      <c r="V619" s="40"/>
      <c r="W619" s="40"/>
      <c r="X619" s="40"/>
      <c r="Y619" s="40"/>
      <c r="Z619" s="40"/>
      <c r="AA619" s="40"/>
      <c r="AB619" s="40"/>
      <c r="AC619" s="40"/>
      <c r="AD619" s="40"/>
      <c r="AE619" s="40"/>
      <c r="AR619" s="227" t="s">
        <v>493</v>
      </c>
      <c r="AT619" s="227" t="s">
        <v>623</v>
      </c>
      <c r="AU619" s="227" t="s">
        <v>86</v>
      </c>
      <c r="AY619" s="19" t="s">
        <v>219</v>
      </c>
      <c r="BE619" s="228">
        <f>IF(N619="základní",J619,0)</f>
        <v>0</v>
      </c>
      <c r="BF619" s="228">
        <f>IF(N619="snížená",J619,0)</f>
        <v>0</v>
      </c>
      <c r="BG619" s="228">
        <f>IF(N619="zákl. přenesená",J619,0)</f>
        <v>0</v>
      </c>
      <c r="BH619" s="228">
        <f>IF(N619="sníž. přenesená",J619,0)</f>
        <v>0</v>
      </c>
      <c r="BI619" s="228">
        <f>IF(N619="nulová",J619,0)</f>
        <v>0</v>
      </c>
      <c r="BJ619" s="19" t="s">
        <v>84</v>
      </c>
      <c r="BK619" s="228">
        <f>ROUND(I619*H619,2)</f>
        <v>0</v>
      </c>
      <c r="BL619" s="19" t="s">
        <v>369</v>
      </c>
      <c r="BM619" s="227" t="s">
        <v>1988</v>
      </c>
    </row>
    <row r="620" s="2" customFormat="1">
      <c r="A620" s="40"/>
      <c r="B620" s="41"/>
      <c r="C620" s="42"/>
      <c r="D620" s="229" t="s">
        <v>227</v>
      </c>
      <c r="E620" s="42"/>
      <c r="F620" s="230" t="s">
        <v>1987</v>
      </c>
      <c r="G620" s="42"/>
      <c r="H620" s="42"/>
      <c r="I620" s="231"/>
      <c r="J620" s="42"/>
      <c r="K620" s="42"/>
      <c r="L620" s="46"/>
      <c r="M620" s="232"/>
      <c r="N620" s="233"/>
      <c r="O620" s="86"/>
      <c r="P620" s="86"/>
      <c r="Q620" s="86"/>
      <c r="R620" s="86"/>
      <c r="S620" s="86"/>
      <c r="T620" s="87"/>
      <c r="U620" s="40"/>
      <c r="V620" s="40"/>
      <c r="W620" s="40"/>
      <c r="X620" s="40"/>
      <c r="Y620" s="40"/>
      <c r="Z620" s="40"/>
      <c r="AA620" s="40"/>
      <c r="AB620" s="40"/>
      <c r="AC620" s="40"/>
      <c r="AD620" s="40"/>
      <c r="AE620" s="40"/>
      <c r="AT620" s="19" t="s">
        <v>227</v>
      </c>
      <c r="AU620" s="19" t="s">
        <v>86</v>
      </c>
    </row>
    <row r="621" s="13" customFormat="1">
      <c r="A621" s="13"/>
      <c r="B621" s="236"/>
      <c r="C621" s="237"/>
      <c r="D621" s="229" t="s">
        <v>231</v>
      </c>
      <c r="E621" s="238" t="s">
        <v>19</v>
      </c>
      <c r="F621" s="239" t="s">
        <v>1989</v>
      </c>
      <c r="G621" s="237"/>
      <c r="H621" s="238" t="s">
        <v>19</v>
      </c>
      <c r="I621" s="240"/>
      <c r="J621" s="237"/>
      <c r="K621" s="237"/>
      <c r="L621" s="241"/>
      <c r="M621" s="242"/>
      <c r="N621" s="243"/>
      <c r="O621" s="243"/>
      <c r="P621" s="243"/>
      <c r="Q621" s="243"/>
      <c r="R621" s="243"/>
      <c r="S621" s="243"/>
      <c r="T621" s="244"/>
      <c r="U621" s="13"/>
      <c r="V621" s="13"/>
      <c r="W621" s="13"/>
      <c r="X621" s="13"/>
      <c r="Y621" s="13"/>
      <c r="Z621" s="13"/>
      <c r="AA621" s="13"/>
      <c r="AB621" s="13"/>
      <c r="AC621" s="13"/>
      <c r="AD621" s="13"/>
      <c r="AE621" s="13"/>
      <c r="AT621" s="245" t="s">
        <v>231</v>
      </c>
      <c r="AU621" s="245" t="s">
        <v>86</v>
      </c>
      <c r="AV621" s="13" t="s">
        <v>84</v>
      </c>
      <c r="AW621" s="13" t="s">
        <v>37</v>
      </c>
      <c r="AX621" s="13" t="s">
        <v>76</v>
      </c>
      <c r="AY621" s="245" t="s">
        <v>219</v>
      </c>
    </row>
    <row r="622" s="14" customFormat="1">
      <c r="A622" s="14"/>
      <c r="B622" s="246"/>
      <c r="C622" s="247"/>
      <c r="D622" s="229" t="s">
        <v>231</v>
      </c>
      <c r="E622" s="248" t="s">
        <v>19</v>
      </c>
      <c r="F622" s="249" t="s">
        <v>1990</v>
      </c>
      <c r="G622" s="247"/>
      <c r="H622" s="250">
        <v>21.600000000000001</v>
      </c>
      <c r="I622" s="251"/>
      <c r="J622" s="247"/>
      <c r="K622" s="247"/>
      <c r="L622" s="252"/>
      <c r="M622" s="253"/>
      <c r="N622" s="254"/>
      <c r="O622" s="254"/>
      <c r="P622" s="254"/>
      <c r="Q622" s="254"/>
      <c r="R622" s="254"/>
      <c r="S622" s="254"/>
      <c r="T622" s="255"/>
      <c r="U622" s="14"/>
      <c r="V622" s="14"/>
      <c r="W622" s="14"/>
      <c r="X622" s="14"/>
      <c r="Y622" s="14"/>
      <c r="Z622" s="14"/>
      <c r="AA622" s="14"/>
      <c r="AB622" s="14"/>
      <c r="AC622" s="14"/>
      <c r="AD622" s="14"/>
      <c r="AE622" s="14"/>
      <c r="AT622" s="256" t="s">
        <v>231</v>
      </c>
      <c r="AU622" s="256" t="s">
        <v>86</v>
      </c>
      <c r="AV622" s="14" t="s">
        <v>86</v>
      </c>
      <c r="AW622" s="14" t="s">
        <v>37</v>
      </c>
      <c r="AX622" s="14" t="s">
        <v>84</v>
      </c>
      <c r="AY622" s="256" t="s">
        <v>219</v>
      </c>
    </row>
    <row r="623" s="2" customFormat="1" ht="16.5" customHeight="1">
      <c r="A623" s="40"/>
      <c r="B623" s="41"/>
      <c r="C623" s="283" t="s">
        <v>1991</v>
      </c>
      <c r="D623" s="283" t="s">
        <v>623</v>
      </c>
      <c r="E623" s="284" t="s">
        <v>1992</v>
      </c>
      <c r="F623" s="285" t="s">
        <v>1993</v>
      </c>
      <c r="G623" s="286" t="s">
        <v>162</v>
      </c>
      <c r="H623" s="287">
        <v>72</v>
      </c>
      <c r="I623" s="288"/>
      <c r="J623" s="289">
        <f>ROUND(I623*H623,2)</f>
        <v>0</v>
      </c>
      <c r="K623" s="285" t="s">
        <v>19</v>
      </c>
      <c r="L623" s="290"/>
      <c r="M623" s="291" t="s">
        <v>19</v>
      </c>
      <c r="N623" s="292" t="s">
        <v>47</v>
      </c>
      <c r="O623" s="86"/>
      <c r="P623" s="225">
        <f>O623*H623</f>
        <v>0</v>
      </c>
      <c r="Q623" s="225">
        <v>0.001</v>
      </c>
      <c r="R623" s="225">
        <f>Q623*H623</f>
        <v>0.072000000000000008</v>
      </c>
      <c r="S623" s="225">
        <v>0</v>
      </c>
      <c r="T623" s="226">
        <f>S623*H623</f>
        <v>0</v>
      </c>
      <c r="U623" s="40"/>
      <c r="V623" s="40"/>
      <c r="W623" s="40"/>
      <c r="X623" s="40"/>
      <c r="Y623" s="40"/>
      <c r="Z623" s="40"/>
      <c r="AA623" s="40"/>
      <c r="AB623" s="40"/>
      <c r="AC623" s="40"/>
      <c r="AD623" s="40"/>
      <c r="AE623" s="40"/>
      <c r="AR623" s="227" t="s">
        <v>493</v>
      </c>
      <c r="AT623" s="227" t="s">
        <v>623</v>
      </c>
      <c r="AU623" s="227" t="s">
        <v>86</v>
      </c>
      <c r="AY623" s="19" t="s">
        <v>219</v>
      </c>
      <c r="BE623" s="228">
        <f>IF(N623="základní",J623,0)</f>
        <v>0</v>
      </c>
      <c r="BF623" s="228">
        <f>IF(N623="snížená",J623,0)</f>
        <v>0</v>
      </c>
      <c r="BG623" s="228">
        <f>IF(N623="zákl. přenesená",J623,0)</f>
        <v>0</v>
      </c>
      <c r="BH623" s="228">
        <f>IF(N623="sníž. přenesená",J623,0)</f>
        <v>0</v>
      </c>
      <c r="BI623" s="228">
        <f>IF(N623="nulová",J623,0)</f>
        <v>0</v>
      </c>
      <c r="BJ623" s="19" t="s">
        <v>84</v>
      </c>
      <c r="BK623" s="228">
        <f>ROUND(I623*H623,2)</f>
        <v>0</v>
      </c>
      <c r="BL623" s="19" t="s">
        <v>369</v>
      </c>
      <c r="BM623" s="227" t="s">
        <v>1994</v>
      </c>
    </row>
    <row r="624" s="2" customFormat="1">
      <c r="A624" s="40"/>
      <c r="B624" s="41"/>
      <c r="C624" s="42"/>
      <c r="D624" s="229" t="s">
        <v>227</v>
      </c>
      <c r="E624" s="42"/>
      <c r="F624" s="230" t="s">
        <v>1993</v>
      </c>
      <c r="G624" s="42"/>
      <c r="H624" s="42"/>
      <c r="I624" s="231"/>
      <c r="J624" s="42"/>
      <c r="K624" s="42"/>
      <c r="L624" s="46"/>
      <c r="M624" s="232"/>
      <c r="N624" s="233"/>
      <c r="O624" s="86"/>
      <c r="P624" s="86"/>
      <c r="Q624" s="86"/>
      <c r="R624" s="86"/>
      <c r="S624" s="86"/>
      <c r="T624" s="87"/>
      <c r="U624" s="40"/>
      <c r="V624" s="40"/>
      <c r="W624" s="40"/>
      <c r="X624" s="40"/>
      <c r="Y624" s="40"/>
      <c r="Z624" s="40"/>
      <c r="AA624" s="40"/>
      <c r="AB624" s="40"/>
      <c r="AC624" s="40"/>
      <c r="AD624" s="40"/>
      <c r="AE624" s="40"/>
      <c r="AT624" s="19" t="s">
        <v>227</v>
      </c>
      <c r="AU624" s="19" t="s">
        <v>86</v>
      </c>
    </row>
    <row r="625" s="13" customFormat="1">
      <c r="A625" s="13"/>
      <c r="B625" s="236"/>
      <c r="C625" s="237"/>
      <c r="D625" s="229" t="s">
        <v>231</v>
      </c>
      <c r="E625" s="238" t="s">
        <v>19</v>
      </c>
      <c r="F625" s="239" t="s">
        <v>1989</v>
      </c>
      <c r="G625" s="237"/>
      <c r="H625" s="238" t="s">
        <v>19</v>
      </c>
      <c r="I625" s="240"/>
      <c r="J625" s="237"/>
      <c r="K625" s="237"/>
      <c r="L625" s="241"/>
      <c r="M625" s="242"/>
      <c r="N625" s="243"/>
      <c r="O625" s="243"/>
      <c r="P625" s="243"/>
      <c r="Q625" s="243"/>
      <c r="R625" s="243"/>
      <c r="S625" s="243"/>
      <c r="T625" s="244"/>
      <c r="U625" s="13"/>
      <c r="V625" s="13"/>
      <c r="W625" s="13"/>
      <c r="X625" s="13"/>
      <c r="Y625" s="13"/>
      <c r="Z625" s="13"/>
      <c r="AA625" s="13"/>
      <c r="AB625" s="13"/>
      <c r="AC625" s="13"/>
      <c r="AD625" s="13"/>
      <c r="AE625" s="13"/>
      <c r="AT625" s="245" t="s">
        <v>231</v>
      </c>
      <c r="AU625" s="245" t="s">
        <v>86</v>
      </c>
      <c r="AV625" s="13" t="s">
        <v>84</v>
      </c>
      <c r="AW625" s="13" t="s">
        <v>37</v>
      </c>
      <c r="AX625" s="13" t="s">
        <v>76</v>
      </c>
      <c r="AY625" s="245" t="s">
        <v>219</v>
      </c>
    </row>
    <row r="626" s="14" customFormat="1">
      <c r="A626" s="14"/>
      <c r="B626" s="246"/>
      <c r="C626" s="247"/>
      <c r="D626" s="229" t="s">
        <v>231</v>
      </c>
      <c r="E626" s="248" t="s">
        <v>19</v>
      </c>
      <c r="F626" s="249" t="s">
        <v>1995</v>
      </c>
      <c r="G626" s="247"/>
      <c r="H626" s="250">
        <v>72</v>
      </c>
      <c r="I626" s="251"/>
      <c r="J626" s="247"/>
      <c r="K626" s="247"/>
      <c r="L626" s="252"/>
      <c r="M626" s="253"/>
      <c r="N626" s="254"/>
      <c r="O626" s="254"/>
      <c r="P626" s="254"/>
      <c r="Q626" s="254"/>
      <c r="R626" s="254"/>
      <c r="S626" s="254"/>
      <c r="T626" s="255"/>
      <c r="U626" s="14"/>
      <c r="V626" s="14"/>
      <c r="W626" s="14"/>
      <c r="X626" s="14"/>
      <c r="Y626" s="14"/>
      <c r="Z626" s="14"/>
      <c r="AA626" s="14"/>
      <c r="AB626" s="14"/>
      <c r="AC626" s="14"/>
      <c r="AD626" s="14"/>
      <c r="AE626" s="14"/>
      <c r="AT626" s="256" t="s">
        <v>231</v>
      </c>
      <c r="AU626" s="256" t="s">
        <v>86</v>
      </c>
      <c r="AV626" s="14" t="s">
        <v>86</v>
      </c>
      <c r="AW626" s="14" t="s">
        <v>37</v>
      </c>
      <c r="AX626" s="14" t="s">
        <v>84</v>
      </c>
      <c r="AY626" s="256" t="s">
        <v>219</v>
      </c>
    </row>
    <row r="627" s="2" customFormat="1" ht="16.5" customHeight="1">
      <c r="A627" s="40"/>
      <c r="B627" s="41"/>
      <c r="C627" s="283" t="s">
        <v>1996</v>
      </c>
      <c r="D627" s="283" t="s">
        <v>623</v>
      </c>
      <c r="E627" s="284" t="s">
        <v>1997</v>
      </c>
      <c r="F627" s="285" t="s">
        <v>1998</v>
      </c>
      <c r="G627" s="286" t="s">
        <v>162</v>
      </c>
      <c r="H627" s="287">
        <v>220</v>
      </c>
      <c r="I627" s="288"/>
      <c r="J627" s="289">
        <f>ROUND(I627*H627,2)</f>
        <v>0</v>
      </c>
      <c r="K627" s="285" t="s">
        <v>19</v>
      </c>
      <c r="L627" s="290"/>
      <c r="M627" s="291" t="s">
        <v>19</v>
      </c>
      <c r="N627" s="292" t="s">
        <v>47</v>
      </c>
      <c r="O627" s="86"/>
      <c r="P627" s="225">
        <f>O627*H627</f>
        <v>0</v>
      </c>
      <c r="Q627" s="225">
        <v>0.001</v>
      </c>
      <c r="R627" s="225">
        <f>Q627*H627</f>
        <v>0.22</v>
      </c>
      <c r="S627" s="225">
        <v>0</v>
      </c>
      <c r="T627" s="226">
        <f>S627*H627</f>
        <v>0</v>
      </c>
      <c r="U627" s="40"/>
      <c r="V627" s="40"/>
      <c r="W627" s="40"/>
      <c r="X627" s="40"/>
      <c r="Y627" s="40"/>
      <c r="Z627" s="40"/>
      <c r="AA627" s="40"/>
      <c r="AB627" s="40"/>
      <c r="AC627" s="40"/>
      <c r="AD627" s="40"/>
      <c r="AE627" s="40"/>
      <c r="AR627" s="227" t="s">
        <v>493</v>
      </c>
      <c r="AT627" s="227" t="s">
        <v>623</v>
      </c>
      <c r="AU627" s="227" t="s">
        <v>86</v>
      </c>
      <c r="AY627" s="19" t="s">
        <v>219</v>
      </c>
      <c r="BE627" s="228">
        <f>IF(N627="základní",J627,0)</f>
        <v>0</v>
      </c>
      <c r="BF627" s="228">
        <f>IF(N627="snížená",J627,0)</f>
        <v>0</v>
      </c>
      <c r="BG627" s="228">
        <f>IF(N627="zákl. přenesená",J627,0)</f>
        <v>0</v>
      </c>
      <c r="BH627" s="228">
        <f>IF(N627="sníž. přenesená",J627,0)</f>
        <v>0</v>
      </c>
      <c r="BI627" s="228">
        <f>IF(N627="nulová",J627,0)</f>
        <v>0</v>
      </c>
      <c r="BJ627" s="19" t="s">
        <v>84</v>
      </c>
      <c r="BK627" s="228">
        <f>ROUND(I627*H627,2)</f>
        <v>0</v>
      </c>
      <c r="BL627" s="19" t="s">
        <v>369</v>
      </c>
      <c r="BM627" s="227" t="s">
        <v>1999</v>
      </c>
    </row>
    <row r="628" s="2" customFormat="1">
      <c r="A628" s="40"/>
      <c r="B628" s="41"/>
      <c r="C628" s="42"/>
      <c r="D628" s="229" t="s">
        <v>227</v>
      </c>
      <c r="E628" s="42"/>
      <c r="F628" s="230" t="s">
        <v>1998</v>
      </c>
      <c r="G628" s="42"/>
      <c r="H628" s="42"/>
      <c r="I628" s="231"/>
      <c r="J628" s="42"/>
      <c r="K628" s="42"/>
      <c r="L628" s="46"/>
      <c r="M628" s="232"/>
      <c r="N628" s="233"/>
      <c r="O628" s="86"/>
      <c r="P628" s="86"/>
      <c r="Q628" s="86"/>
      <c r="R628" s="86"/>
      <c r="S628" s="86"/>
      <c r="T628" s="87"/>
      <c r="U628" s="40"/>
      <c r="V628" s="40"/>
      <c r="W628" s="40"/>
      <c r="X628" s="40"/>
      <c r="Y628" s="40"/>
      <c r="Z628" s="40"/>
      <c r="AA628" s="40"/>
      <c r="AB628" s="40"/>
      <c r="AC628" s="40"/>
      <c r="AD628" s="40"/>
      <c r="AE628" s="40"/>
      <c r="AT628" s="19" t="s">
        <v>227</v>
      </c>
      <c r="AU628" s="19" t="s">
        <v>86</v>
      </c>
    </row>
    <row r="629" s="13" customFormat="1">
      <c r="A629" s="13"/>
      <c r="B629" s="236"/>
      <c r="C629" s="237"/>
      <c r="D629" s="229" t="s">
        <v>231</v>
      </c>
      <c r="E629" s="238" t="s">
        <v>19</v>
      </c>
      <c r="F629" s="239" t="s">
        <v>1989</v>
      </c>
      <c r="G629" s="237"/>
      <c r="H629" s="238" t="s">
        <v>19</v>
      </c>
      <c r="I629" s="240"/>
      <c r="J629" s="237"/>
      <c r="K629" s="237"/>
      <c r="L629" s="241"/>
      <c r="M629" s="242"/>
      <c r="N629" s="243"/>
      <c r="O629" s="243"/>
      <c r="P629" s="243"/>
      <c r="Q629" s="243"/>
      <c r="R629" s="243"/>
      <c r="S629" s="243"/>
      <c r="T629" s="244"/>
      <c r="U629" s="13"/>
      <c r="V629" s="13"/>
      <c r="W629" s="13"/>
      <c r="X629" s="13"/>
      <c r="Y629" s="13"/>
      <c r="Z629" s="13"/>
      <c r="AA629" s="13"/>
      <c r="AB629" s="13"/>
      <c r="AC629" s="13"/>
      <c r="AD629" s="13"/>
      <c r="AE629" s="13"/>
      <c r="AT629" s="245" t="s">
        <v>231</v>
      </c>
      <c r="AU629" s="245" t="s">
        <v>86</v>
      </c>
      <c r="AV629" s="13" t="s">
        <v>84</v>
      </c>
      <c r="AW629" s="13" t="s">
        <v>37</v>
      </c>
      <c r="AX629" s="13" t="s">
        <v>76</v>
      </c>
      <c r="AY629" s="245" t="s">
        <v>219</v>
      </c>
    </row>
    <row r="630" s="14" customFormat="1">
      <c r="A630" s="14"/>
      <c r="B630" s="246"/>
      <c r="C630" s="247"/>
      <c r="D630" s="229" t="s">
        <v>231</v>
      </c>
      <c r="E630" s="248" t="s">
        <v>19</v>
      </c>
      <c r="F630" s="249" t="s">
        <v>2000</v>
      </c>
      <c r="G630" s="247"/>
      <c r="H630" s="250">
        <v>220</v>
      </c>
      <c r="I630" s="251"/>
      <c r="J630" s="247"/>
      <c r="K630" s="247"/>
      <c r="L630" s="252"/>
      <c r="M630" s="253"/>
      <c r="N630" s="254"/>
      <c r="O630" s="254"/>
      <c r="P630" s="254"/>
      <c r="Q630" s="254"/>
      <c r="R630" s="254"/>
      <c r="S630" s="254"/>
      <c r="T630" s="255"/>
      <c r="U630" s="14"/>
      <c r="V630" s="14"/>
      <c r="W630" s="14"/>
      <c r="X630" s="14"/>
      <c r="Y630" s="14"/>
      <c r="Z630" s="14"/>
      <c r="AA630" s="14"/>
      <c r="AB630" s="14"/>
      <c r="AC630" s="14"/>
      <c r="AD630" s="14"/>
      <c r="AE630" s="14"/>
      <c r="AT630" s="256" t="s">
        <v>231</v>
      </c>
      <c r="AU630" s="256" t="s">
        <v>86</v>
      </c>
      <c r="AV630" s="14" t="s">
        <v>86</v>
      </c>
      <c r="AW630" s="14" t="s">
        <v>37</v>
      </c>
      <c r="AX630" s="14" t="s">
        <v>84</v>
      </c>
      <c r="AY630" s="256" t="s">
        <v>219</v>
      </c>
    </row>
    <row r="631" s="2" customFormat="1" ht="16.5" customHeight="1">
      <c r="A631" s="40"/>
      <c r="B631" s="41"/>
      <c r="C631" s="283" t="s">
        <v>2001</v>
      </c>
      <c r="D631" s="283" t="s">
        <v>623</v>
      </c>
      <c r="E631" s="284" t="s">
        <v>2002</v>
      </c>
      <c r="F631" s="285" t="s">
        <v>2003</v>
      </c>
      <c r="G631" s="286" t="s">
        <v>162</v>
      </c>
      <c r="H631" s="287">
        <v>182</v>
      </c>
      <c r="I631" s="288"/>
      <c r="J631" s="289">
        <f>ROUND(I631*H631,2)</f>
        <v>0</v>
      </c>
      <c r="K631" s="285" t="s">
        <v>19</v>
      </c>
      <c r="L631" s="290"/>
      <c r="M631" s="291" t="s">
        <v>19</v>
      </c>
      <c r="N631" s="292" t="s">
        <v>47</v>
      </c>
      <c r="O631" s="86"/>
      <c r="P631" s="225">
        <f>O631*H631</f>
        <v>0</v>
      </c>
      <c r="Q631" s="225">
        <v>0.001</v>
      </c>
      <c r="R631" s="225">
        <f>Q631*H631</f>
        <v>0.182</v>
      </c>
      <c r="S631" s="225">
        <v>0</v>
      </c>
      <c r="T631" s="226">
        <f>S631*H631</f>
        <v>0</v>
      </c>
      <c r="U631" s="40"/>
      <c r="V631" s="40"/>
      <c r="W631" s="40"/>
      <c r="X631" s="40"/>
      <c r="Y631" s="40"/>
      <c r="Z631" s="40"/>
      <c r="AA631" s="40"/>
      <c r="AB631" s="40"/>
      <c r="AC631" s="40"/>
      <c r="AD631" s="40"/>
      <c r="AE631" s="40"/>
      <c r="AR631" s="227" t="s">
        <v>493</v>
      </c>
      <c r="AT631" s="227" t="s">
        <v>623</v>
      </c>
      <c r="AU631" s="227" t="s">
        <v>86</v>
      </c>
      <c r="AY631" s="19" t="s">
        <v>219</v>
      </c>
      <c r="BE631" s="228">
        <f>IF(N631="základní",J631,0)</f>
        <v>0</v>
      </c>
      <c r="BF631" s="228">
        <f>IF(N631="snížená",J631,0)</f>
        <v>0</v>
      </c>
      <c r="BG631" s="228">
        <f>IF(N631="zákl. přenesená",J631,0)</f>
        <v>0</v>
      </c>
      <c r="BH631" s="228">
        <f>IF(N631="sníž. přenesená",J631,0)</f>
        <v>0</v>
      </c>
      <c r="BI631" s="228">
        <f>IF(N631="nulová",J631,0)</f>
        <v>0</v>
      </c>
      <c r="BJ631" s="19" t="s">
        <v>84</v>
      </c>
      <c r="BK631" s="228">
        <f>ROUND(I631*H631,2)</f>
        <v>0</v>
      </c>
      <c r="BL631" s="19" t="s">
        <v>369</v>
      </c>
      <c r="BM631" s="227" t="s">
        <v>2004</v>
      </c>
    </row>
    <row r="632" s="2" customFormat="1">
      <c r="A632" s="40"/>
      <c r="B632" s="41"/>
      <c r="C632" s="42"/>
      <c r="D632" s="229" t="s">
        <v>227</v>
      </c>
      <c r="E632" s="42"/>
      <c r="F632" s="230" t="s">
        <v>2003</v>
      </c>
      <c r="G632" s="42"/>
      <c r="H632" s="42"/>
      <c r="I632" s="231"/>
      <c r="J632" s="42"/>
      <c r="K632" s="42"/>
      <c r="L632" s="46"/>
      <c r="M632" s="232"/>
      <c r="N632" s="233"/>
      <c r="O632" s="86"/>
      <c r="P632" s="86"/>
      <c r="Q632" s="86"/>
      <c r="R632" s="86"/>
      <c r="S632" s="86"/>
      <c r="T632" s="87"/>
      <c r="U632" s="40"/>
      <c r="V632" s="40"/>
      <c r="W632" s="40"/>
      <c r="X632" s="40"/>
      <c r="Y632" s="40"/>
      <c r="Z632" s="40"/>
      <c r="AA632" s="40"/>
      <c r="AB632" s="40"/>
      <c r="AC632" s="40"/>
      <c r="AD632" s="40"/>
      <c r="AE632" s="40"/>
      <c r="AT632" s="19" t="s">
        <v>227</v>
      </c>
      <c r="AU632" s="19" t="s">
        <v>86</v>
      </c>
    </row>
    <row r="633" s="13" customFormat="1">
      <c r="A633" s="13"/>
      <c r="B633" s="236"/>
      <c r="C633" s="237"/>
      <c r="D633" s="229" t="s">
        <v>231</v>
      </c>
      <c r="E633" s="238" t="s">
        <v>19</v>
      </c>
      <c r="F633" s="239" t="s">
        <v>1989</v>
      </c>
      <c r="G633" s="237"/>
      <c r="H633" s="238" t="s">
        <v>19</v>
      </c>
      <c r="I633" s="240"/>
      <c r="J633" s="237"/>
      <c r="K633" s="237"/>
      <c r="L633" s="241"/>
      <c r="M633" s="242"/>
      <c r="N633" s="243"/>
      <c r="O633" s="243"/>
      <c r="P633" s="243"/>
      <c r="Q633" s="243"/>
      <c r="R633" s="243"/>
      <c r="S633" s="243"/>
      <c r="T633" s="244"/>
      <c r="U633" s="13"/>
      <c r="V633" s="13"/>
      <c r="W633" s="13"/>
      <c r="X633" s="13"/>
      <c r="Y633" s="13"/>
      <c r="Z633" s="13"/>
      <c r="AA633" s="13"/>
      <c r="AB633" s="13"/>
      <c r="AC633" s="13"/>
      <c r="AD633" s="13"/>
      <c r="AE633" s="13"/>
      <c r="AT633" s="245" t="s">
        <v>231</v>
      </c>
      <c r="AU633" s="245" t="s">
        <v>86</v>
      </c>
      <c r="AV633" s="13" t="s">
        <v>84</v>
      </c>
      <c r="AW633" s="13" t="s">
        <v>37</v>
      </c>
      <c r="AX633" s="13" t="s">
        <v>76</v>
      </c>
      <c r="AY633" s="245" t="s">
        <v>219</v>
      </c>
    </row>
    <row r="634" s="14" customFormat="1">
      <c r="A634" s="14"/>
      <c r="B634" s="246"/>
      <c r="C634" s="247"/>
      <c r="D634" s="229" t="s">
        <v>231</v>
      </c>
      <c r="E634" s="248" t="s">
        <v>19</v>
      </c>
      <c r="F634" s="249" t="s">
        <v>2005</v>
      </c>
      <c r="G634" s="247"/>
      <c r="H634" s="250">
        <v>182</v>
      </c>
      <c r="I634" s="251"/>
      <c r="J634" s="247"/>
      <c r="K634" s="247"/>
      <c r="L634" s="252"/>
      <c r="M634" s="253"/>
      <c r="N634" s="254"/>
      <c r="O634" s="254"/>
      <c r="P634" s="254"/>
      <c r="Q634" s="254"/>
      <c r="R634" s="254"/>
      <c r="S634" s="254"/>
      <c r="T634" s="255"/>
      <c r="U634" s="14"/>
      <c r="V634" s="14"/>
      <c r="W634" s="14"/>
      <c r="X634" s="14"/>
      <c r="Y634" s="14"/>
      <c r="Z634" s="14"/>
      <c r="AA634" s="14"/>
      <c r="AB634" s="14"/>
      <c r="AC634" s="14"/>
      <c r="AD634" s="14"/>
      <c r="AE634" s="14"/>
      <c r="AT634" s="256" t="s">
        <v>231</v>
      </c>
      <c r="AU634" s="256" t="s">
        <v>86</v>
      </c>
      <c r="AV634" s="14" t="s">
        <v>86</v>
      </c>
      <c r="AW634" s="14" t="s">
        <v>37</v>
      </c>
      <c r="AX634" s="14" t="s">
        <v>84</v>
      </c>
      <c r="AY634" s="256" t="s">
        <v>219</v>
      </c>
    </row>
    <row r="635" s="2" customFormat="1" ht="16.5" customHeight="1">
      <c r="A635" s="40"/>
      <c r="B635" s="41"/>
      <c r="C635" s="283" t="s">
        <v>2006</v>
      </c>
      <c r="D635" s="283" t="s">
        <v>623</v>
      </c>
      <c r="E635" s="284" t="s">
        <v>2007</v>
      </c>
      <c r="F635" s="285" t="s">
        <v>2008</v>
      </c>
      <c r="G635" s="286" t="s">
        <v>162</v>
      </c>
      <c r="H635" s="287">
        <v>22.399999999999999</v>
      </c>
      <c r="I635" s="288"/>
      <c r="J635" s="289">
        <f>ROUND(I635*H635,2)</f>
        <v>0</v>
      </c>
      <c r="K635" s="285" t="s">
        <v>19</v>
      </c>
      <c r="L635" s="290"/>
      <c r="M635" s="291" t="s">
        <v>19</v>
      </c>
      <c r="N635" s="292" t="s">
        <v>47</v>
      </c>
      <c r="O635" s="86"/>
      <c r="P635" s="225">
        <f>O635*H635</f>
        <v>0</v>
      </c>
      <c r="Q635" s="225">
        <v>0.001</v>
      </c>
      <c r="R635" s="225">
        <f>Q635*H635</f>
        <v>0.0224</v>
      </c>
      <c r="S635" s="225">
        <v>0</v>
      </c>
      <c r="T635" s="226">
        <f>S635*H635</f>
        <v>0</v>
      </c>
      <c r="U635" s="40"/>
      <c r="V635" s="40"/>
      <c r="W635" s="40"/>
      <c r="X635" s="40"/>
      <c r="Y635" s="40"/>
      <c r="Z635" s="40"/>
      <c r="AA635" s="40"/>
      <c r="AB635" s="40"/>
      <c r="AC635" s="40"/>
      <c r="AD635" s="40"/>
      <c r="AE635" s="40"/>
      <c r="AR635" s="227" t="s">
        <v>493</v>
      </c>
      <c r="AT635" s="227" t="s">
        <v>623</v>
      </c>
      <c r="AU635" s="227" t="s">
        <v>86</v>
      </c>
      <c r="AY635" s="19" t="s">
        <v>219</v>
      </c>
      <c r="BE635" s="228">
        <f>IF(N635="základní",J635,0)</f>
        <v>0</v>
      </c>
      <c r="BF635" s="228">
        <f>IF(N635="snížená",J635,0)</f>
        <v>0</v>
      </c>
      <c r="BG635" s="228">
        <f>IF(N635="zákl. přenesená",J635,0)</f>
        <v>0</v>
      </c>
      <c r="BH635" s="228">
        <f>IF(N635="sníž. přenesená",J635,0)</f>
        <v>0</v>
      </c>
      <c r="BI635" s="228">
        <f>IF(N635="nulová",J635,0)</f>
        <v>0</v>
      </c>
      <c r="BJ635" s="19" t="s">
        <v>84</v>
      </c>
      <c r="BK635" s="228">
        <f>ROUND(I635*H635,2)</f>
        <v>0</v>
      </c>
      <c r="BL635" s="19" t="s">
        <v>369</v>
      </c>
      <c r="BM635" s="227" t="s">
        <v>2009</v>
      </c>
    </row>
    <row r="636" s="2" customFormat="1">
      <c r="A636" s="40"/>
      <c r="B636" s="41"/>
      <c r="C636" s="42"/>
      <c r="D636" s="229" t="s">
        <v>227</v>
      </c>
      <c r="E636" s="42"/>
      <c r="F636" s="230" t="s">
        <v>2008</v>
      </c>
      <c r="G636" s="42"/>
      <c r="H636" s="42"/>
      <c r="I636" s="231"/>
      <c r="J636" s="42"/>
      <c r="K636" s="42"/>
      <c r="L636" s="46"/>
      <c r="M636" s="232"/>
      <c r="N636" s="233"/>
      <c r="O636" s="86"/>
      <c r="P636" s="86"/>
      <c r="Q636" s="86"/>
      <c r="R636" s="86"/>
      <c r="S636" s="86"/>
      <c r="T636" s="87"/>
      <c r="U636" s="40"/>
      <c r="V636" s="40"/>
      <c r="W636" s="40"/>
      <c r="X636" s="40"/>
      <c r="Y636" s="40"/>
      <c r="Z636" s="40"/>
      <c r="AA636" s="40"/>
      <c r="AB636" s="40"/>
      <c r="AC636" s="40"/>
      <c r="AD636" s="40"/>
      <c r="AE636" s="40"/>
      <c r="AT636" s="19" t="s">
        <v>227</v>
      </c>
      <c r="AU636" s="19" t="s">
        <v>86</v>
      </c>
    </row>
    <row r="637" s="13" customFormat="1">
      <c r="A637" s="13"/>
      <c r="B637" s="236"/>
      <c r="C637" s="237"/>
      <c r="D637" s="229" t="s">
        <v>231</v>
      </c>
      <c r="E637" s="238" t="s">
        <v>19</v>
      </c>
      <c r="F637" s="239" t="s">
        <v>1989</v>
      </c>
      <c r="G637" s="237"/>
      <c r="H637" s="238" t="s">
        <v>19</v>
      </c>
      <c r="I637" s="240"/>
      <c r="J637" s="237"/>
      <c r="K637" s="237"/>
      <c r="L637" s="241"/>
      <c r="M637" s="242"/>
      <c r="N637" s="243"/>
      <c r="O637" s="243"/>
      <c r="P637" s="243"/>
      <c r="Q637" s="243"/>
      <c r="R637" s="243"/>
      <c r="S637" s="243"/>
      <c r="T637" s="244"/>
      <c r="U637" s="13"/>
      <c r="V637" s="13"/>
      <c r="W637" s="13"/>
      <c r="X637" s="13"/>
      <c r="Y637" s="13"/>
      <c r="Z637" s="13"/>
      <c r="AA637" s="13"/>
      <c r="AB637" s="13"/>
      <c r="AC637" s="13"/>
      <c r="AD637" s="13"/>
      <c r="AE637" s="13"/>
      <c r="AT637" s="245" t="s">
        <v>231</v>
      </c>
      <c r="AU637" s="245" t="s">
        <v>86</v>
      </c>
      <c r="AV637" s="13" t="s">
        <v>84</v>
      </c>
      <c r="AW637" s="13" t="s">
        <v>37</v>
      </c>
      <c r="AX637" s="13" t="s">
        <v>76</v>
      </c>
      <c r="AY637" s="245" t="s">
        <v>219</v>
      </c>
    </row>
    <row r="638" s="14" customFormat="1">
      <c r="A638" s="14"/>
      <c r="B638" s="246"/>
      <c r="C638" s="247"/>
      <c r="D638" s="229" t="s">
        <v>231</v>
      </c>
      <c r="E638" s="248" t="s">
        <v>19</v>
      </c>
      <c r="F638" s="249" t="s">
        <v>2010</v>
      </c>
      <c r="G638" s="247"/>
      <c r="H638" s="250">
        <v>22.399999999999999</v>
      </c>
      <c r="I638" s="251"/>
      <c r="J638" s="247"/>
      <c r="K638" s="247"/>
      <c r="L638" s="252"/>
      <c r="M638" s="253"/>
      <c r="N638" s="254"/>
      <c r="O638" s="254"/>
      <c r="P638" s="254"/>
      <c r="Q638" s="254"/>
      <c r="R638" s="254"/>
      <c r="S638" s="254"/>
      <c r="T638" s="255"/>
      <c r="U638" s="14"/>
      <c r="V638" s="14"/>
      <c r="W638" s="14"/>
      <c r="X638" s="14"/>
      <c r="Y638" s="14"/>
      <c r="Z638" s="14"/>
      <c r="AA638" s="14"/>
      <c r="AB638" s="14"/>
      <c r="AC638" s="14"/>
      <c r="AD638" s="14"/>
      <c r="AE638" s="14"/>
      <c r="AT638" s="256" t="s">
        <v>231</v>
      </c>
      <c r="AU638" s="256" t="s">
        <v>86</v>
      </c>
      <c r="AV638" s="14" t="s">
        <v>86</v>
      </c>
      <c r="AW638" s="14" t="s">
        <v>37</v>
      </c>
      <c r="AX638" s="14" t="s">
        <v>84</v>
      </c>
      <c r="AY638" s="256" t="s">
        <v>219</v>
      </c>
    </row>
    <row r="639" s="2" customFormat="1" ht="16.5" customHeight="1">
      <c r="A639" s="40"/>
      <c r="B639" s="41"/>
      <c r="C639" s="283" t="s">
        <v>2011</v>
      </c>
      <c r="D639" s="283" t="s">
        <v>623</v>
      </c>
      <c r="E639" s="284" t="s">
        <v>2012</v>
      </c>
      <c r="F639" s="285" t="s">
        <v>2013</v>
      </c>
      <c r="G639" s="286" t="s">
        <v>162</v>
      </c>
      <c r="H639" s="287">
        <v>1.3999999999999999</v>
      </c>
      <c r="I639" s="288"/>
      <c r="J639" s="289">
        <f>ROUND(I639*H639,2)</f>
        <v>0</v>
      </c>
      <c r="K639" s="285" t="s">
        <v>19</v>
      </c>
      <c r="L639" s="290"/>
      <c r="M639" s="291" t="s">
        <v>19</v>
      </c>
      <c r="N639" s="292" t="s">
        <v>47</v>
      </c>
      <c r="O639" s="86"/>
      <c r="P639" s="225">
        <f>O639*H639</f>
        <v>0</v>
      </c>
      <c r="Q639" s="225">
        <v>0.001</v>
      </c>
      <c r="R639" s="225">
        <f>Q639*H639</f>
        <v>0.0014</v>
      </c>
      <c r="S639" s="225">
        <v>0</v>
      </c>
      <c r="T639" s="226">
        <f>S639*H639</f>
        <v>0</v>
      </c>
      <c r="U639" s="40"/>
      <c r="V639" s="40"/>
      <c r="W639" s="40"/>
      <c r="X639" s="40"/>
      <c r="Y639" s="40"/>
      <c r="Z639" s="40"/>
      <c r="AA639" s="40"/>
      <c r="AB639" s="40"/>
      <c r="AC639" s="40"/>
      <c r="AD639" s="40"/>
      <c r="AE639" s="40"/>
      <c r="AR639" s="227" t="s">
        <v>493</v>
      </c>
      <c r="AT639" s="227" t="s">
        <v>623</v>
      </c>
      <c r="AU639" s="227" t="s">
        <v>86</v>
      </c>
      <c r="AY639" s="19" t="s">
        <v>219</v>
      </c>
      <c r="BE639" s="228">
        <f>IF(N639="základní",J639,0)</f>
        <v>0</v>
      </c>
      <c r="BF639" s="228">
        <f>IF(N639="snížená",J639,0)</f>
        <v>0</v>
      </c>
      <c r="BG639" s="228">
        <f>IF(N639="zákl. přenesená",J639,0)</f>
        <v>0</v>
      </c>
      <c r="BH639" s="228">
        <f>IF(N639="sníž. přenesená",J639,0)</f>
        <v>0</v>
      </c>
      <c r="BI639" s="228">
        <f>IF(N639="nulová",J639,0)</f>
        <v>0</v>
      </c>
      <c r="BJ639" s="19" t="s">
        <v>84</v>
      </c>
      <c r="BK639" s="228">
        <f>ROUND(I639*H639,2)</f>
        <v>0</v>
      </c>
      <c r="BL639" s="19" t="s">
        <v>369</v>
      </c>
      <c r="BM639" s="227" t="s">
        <v>2014</v>
      </c>
    </row>
    <row r="640" s="2" customFormat="1">
      <c r="A640" s="40"/>
      <c r="B640" s="41"/>
      <c r="C640" s="42"/>
      <c r="D640" s="229" t="s">
        <v>227</v>
      </c>
      <c r="E640" s="42"/>
      <c r="F640" s="230" t="s">
        <v>2013</v>
      </c>
      <c r="G640" s="42"/>
      <c r="H640" s="42"/>
      <c r="I640" s="231"/>
      <c r="J640" s="42"/>
      <c r="K640" s="42"/>
      <c r="L640" s="46"/>
      <c r="M640" s="232"/>
      <c r="N640" s="233"/>
      <c r="O640" s="86"/>
      <c r="P640" s="86"/>
      <c r="Q640" s="86"/>
      <c r="R640" s="86"/>
      <c r="S640" s="86"/>
      <c r="T640" s="87"/>
      <c r="U640" s="40"/>
      <c r="V640" s="40"/>
      <c r="W640" s="40"/>
      <c r="X640" s="40"/>
      <c r="Y640" s="40"/>
      <c r="Z640" s="40"/>
      <c r="AA640" s="40"/>
      <c r="AB640" s="40"/>
      <c r="AC640" s="40"/>
      <c r="AD640" s="40"/>
      <c r="AE640" s="40"/>
      <c r="AT640" s="19" t="s">
        <v>227</v>
      </c>
      <c r="AU640" s="19" t="s">
        <v>86</v>
      </c>
    </row>
    <row r="641" s="13" customFormat="1">
      <c r="A641" s="13"/>
      <c r="B641" s="236"/>
      <c r="C641" s="237"/>
      <c r="D641" s="229" t="s">
        <v>231</v>
      </c>
      <c r="E641" s="238" t="s">
        <v>19</v>
      </c>
      <c r="F641" s="239" t="s">
        <v>1989</v>
      </c>
      <c r="G641" s="237"/>
      <c r="H641" s="238" t="s">
        <v>19</v>
      </c>
      <c r="I641" s="240"/>
      <c r="J641" s="237"/>
      <c r="K641" s="237"/>
      <c r="L641" s="241"/>
      <c r="M641" s="242"/>
      <c r="N641" s="243"/>
      <c r="O641" s="243"/>
      <c r="P641" s="243"/>
      <c r="Q641" s="243"/>
      <c r="R641" s="243"/>
      <c r="S641" s="243"/>
      <c r="T641" s="244"/>
      <c r="U641" s="13"/>
      <c r="V641" s="13"/>
      <c r="W641" s="13"/>
      <c r="X641" s="13"/>
      <c r="Y641" s="13"/>
      <c r="Z641" s="13"/>
      <c r="AA641" s="13"/>
      <c r="AB641" s="13"/>
      <c r="AC641" s="13"/>
      <c r="AD641" s="13"/>
      <c r="AE641" s="13"/>
      <c r="AT641" s="245" t="s">
        <v>231</v>
      </c>
      <c r="AU641" s="245" t="s">
        <v>86</v>
      </c>
      <c r="AV641" s="13" t="s">
        <v>84</v>
      </c>
      <c r="AW641" s="13" t="s">
        <v>37</v>
      </c>
      <c r="AX641" s="13" t="s">
        <v>76</v>
      </c>
      <c r="AY641" s="245" t="s">
        <v>219</v>
      </c>
    </row>
    <row r="642" s="14" customFormat="1">
      <c r="A642" s="14"/>
      <c r="B642" s="246"/>
      <c r="C642" s="247"/>
      <c r="D642" s="229" t="s">
        <v>231</v>
      </c>
      <c r="E642" s="248" t="s">
        <v>19</v>
      </c>
      <c r="F642" s="249" t="s">
        <v>2015</v>
      </c>
      <c r="G642" s="247"/>
      <c r="H642" s="250">
        <v>1.3999999999999999</v>
      </c>
      <c r="I642" s="251"/>
      <c r="J642" s="247"/>
      <c r="K642" s="247"/>
      <c r="L642" s="252"/>
      <c r="M642" s="253"/>
      <c r="N642" s="254"/>
      <c r="O642" s="254"/>
      <c r="P642" s="254"/>
      <c r="Q642" s="254"/>
      <c r="R642" s="254"/>
      <c r="S642" s="254"/>
      <c r="T642" s="255"/>
      <c r="U642" s="14"/>
      <c r="V642" s="14"/>
      <c r="W642" s="14"/>
      <c r="X642" s="14"/>
      <c r="Y642" s="14"/>
      <c r="Z642" s="14"/>
      <c r="AA642" s="14"/>
      <c r="AB642" s="14"/>
      <c r="AC642" s="14"/>
      <c r="AD642" s="14"/>
      <c r="AE642" s="14"/>
      <c r="AT642" s="256" t="s">
        <v>231</v>
      </c>
      <c r="AU642" s="256" t="s">
        <v>86</v>
      </c>
      <c r="AV642" s="14" t="s">
        <v>86</v>
      </c>
      <c r="AW642" s="14" t="s">
        <v>37</v>
      </c>
      <c r="AX642" s="14" t="s">
        <v>84</v>
      </c>
      <c r="AY642" s="256" t="s">
        <v>219</v>
      </c>
    </row>
    <row r="643" s="2" customFormat="1" ht="16.5" customHeight="1">
      <c r="A643" s="40"/>
      <c r="B643" s="41"/>
      <c r="C643" s="283" t="s">
        <v>2016</v>
      </c>
      <c r="D643" s="283" t="s">
        <v>623</v>
      </c>
      <c r="E643" s="284" t="s">
        <v>2017</v>
      </c>
      <c r="F643" s="285" t="s">
        <v>2018</v>
      </c>
      <c r="G643" s="286" t="s">
        <v>162</v>
      </c>
      <c r="H643" s="287">
        <v>20.399999999999999</v>
      </c>
      <c r="I643" s="288"/>
      <c r="J643" s="289">
        <f>ROUND(I643*H643,2)</f>
        <v>0</v>
      </c>
      <c r="K643" s="285" t="s">
        <v>19</v>
      </c>
      <c r="L643" s="290"/>
      <c r="M643" s="291" t="s">
        <v>19</v>
      </c>
      <c r="N643" s="292" t="s">
        <v>47</v>
      </c>
      <c r="O643" s="86"/>
      <c r="P643" s="225">
        <f>O643*H643</f>
        <v>0</v>
      </c>
      <c r="Q643" s="225">
        <v>0.001</v>
      </c>
      <c r="R643" s="225">
        <f>Q643*H643</f>
        <v>0.020399999999999998</v>
      </c>
      <c r="S643" s="225">
        <v>0</v>
      </c>
      <c r="T643" s="226">
        <f>S643*H643</f>
        <v>0</v>
      </c>
      <c r="U643" s="40"/>
      <c r="V643" s="40"/>
      <c r="W643" s="40"/>
      <c r="X643" s="40"/>
      <c r="Y643" s="40"/>
      <c r="Z643" s="40"/>
      <c r="AA643" s="40"/>
      <c r="AB643" s="40"/>
      <c r="AC643" s="40"/>
      <c r="AD643" s="40"/>
      <c r="AE643" s="40"/>
      <c r="AR643" s="227" t="s">
        <v>493</v>
      </c>
      <c r="AT643" s="227" t="s">
        <v>623</v>
      </c>
      <c r="AU643" s="227" t="s">
        <v>86</v>
      </c>
      <c r="AY643" s="19" t="s">
        <v>219</v>
      </c>
      <c r="BE643" s="228">
        <f>IF(N643="základní",J643,0)</f>
        <v>0</v>
      </c>
      <c r="BF643" s="228">
        <f>IF(N643="snížená",J643,0)</f>
        <v>0</v>
      </c>
      <c r="BG643" s="228">
        <f>IF(N643="zákl. přenesená",J643,0)</f>
        <v>0</v>
      </c>
      <c r="BH643" s="228">
        <f>IF(N643="sníž. přenesená",J643,0)</f>
        <v>0</v>
      </c>
      <c r="BI643" s="228">
        <f>IF(N643="nulová",J643,0)</f>
        <v>0</v>
      </c>
      <c r="BJ643" s="19" t="s">
        <v>84</v>
      </c>
      <c r="BK643" s="228">
        <f>ROUND(I643*H643,2)</f>
        <v>0</v>
      </c>
      <c r="BL643" s="19" t="s">
        <v>369</v>
      </c>
      <c r="BM643" s="227" t="s">
        <v>2019</v>
      </c>
    </row>
    <row r="644" s="2" customFormat="1">
      <c r="A644" s="40"/>
      <c r="B644" s="41"/>
      <c r="C644" s="42"/>
      <c r="D644" s="229" t="s">
        <v>227</v>
      </c>
      <c r="E644" s="42"/>
      <c r="F644" s="230" t="s">
        <v>2018</v>
      </c>
      <c r="G644" s="42"/>
      <c r="H644" s="42"/>
      <c r="I644" s="231"/>
      <c r="J644" s="42"/>
      <c r="K644" s="42"/>
      <c r="L644" s="46"/>
      <c r="M644" s="232"/>
      <c r="N644" s="233"/>
      <c r="O644" s="86"/>
      <c r="P644" s="86"/>
      <c r="Q644" s="86"/>
      <c r="R644" s="86"/>
      <c r="S644" s="86"/>
      <c r="T644" s="87"/>
      <c r="U644" s="40"/>
      <c r="V644" s="40"/>
      <c r="W644" s="40"/>
      <c r="X644" s="40"/>
      <c r="Y644" s="40"/>
      <c r="Z644" s="40"/>
      <c r="AA644" s="40"/>
      <c r="AB644" s="40"/>
      <c r="AC644" s="40"/>
      <c r="AD644" s="40"/>
      <c r="AE644" s="40"/>
      <c r="AT644" s="19" t="s">
        <v>227</v>
      </c>
      <c r="AU644" s="19" t="s">
        <v>86</v>
      </c>
    </row>
    <row r="645" s="13" customFormat="1">
      <c r="A645" s="13"/>
      <c r="B645" s="236"/>
      <c r="C645" s="237"/>
      <c r="D645" s="229" t="s">
        <v>231</v>
      </c>
      <c r="E645" s="238" t="s">
        <v>19</v>
      </c>
      <c r="F645" s="239" t="s">
        <v>1989</v>
      </c>
      <c r="G645" s="237"/>
      <c r="H645" s="238" t="s">
        <v>19</v>
      </c>
      <c r="I645" s="240"/>
      <c r="J645" s="237"/>
      <c r="K645" s="237"/>
      <c r="L645" s="241"/>
      <c r="M645" s="242"/>
      <c r="N645" s="243"/>
      <c r="O645" s="243"/>
      <c r="P645" s="243"/>
      <c r="Q645" s="243"/>
      <c r="R645" s="243"/>
      <c r="S645" s="243"/>
      <c r="T645" s="244"/>
      <c r="U645" s="13"/>
      <c r="V645" s="13"/>
      <c r="W645" s="13"/>
      <c r="X645" s="13"/>
      <c r="Y645" s="13"/>
      <c r="Z645" s="13"/>
      <c r="AA645" s="13"/>
      <c r="AB645" s="13"/>
      <c r="AC645" s="13"/>
      <c r="AD645" s="13"/>
      <c r="AE645" s="13"/>
      <c r="AT645" s="245" t="s">
        <v>231</v>
      </c>
      <c r="AU645" s="245" t="s">
        <v>86</v>
      </c>
      <c r="AV645" s="13" t="s">
        <v>84</v>
      </c>
      <c r="AW645" s="13" t="s">
        <v>37</v>
      </c>
      <c r="AX645" s="13" t="s">
        <v>76</v>
      </c>
      <c r="AY645" s="245" t="s">
        <v>219</v>
      </c>
    </row>
    <row r="646" s="14" customFormat="1">
      <c r="A646" s="14"/>
      <c r="B646" s="246"/>
      <c r="C646" s="247"/>
      <c r="D646" s="229" t="s">
        <v>231</v>
      </c>
      <c r="E646" s="248" t="s">
        <v>19</v>
      </c>
      <c r="F646" s="249" t="s">
        <v>2020</v>
      </c>
      <c r="G646" s="247"/>
      <c r="H646" s="250">
        <v>20.399999999999999</v>
      </c>
      <c r="I646" s="251"/>
      <c r="J646" s="247"/>
      <c r="K646" s="247"/>
      <c r="L646" s="252"/>
      <c r="M646" s="253"/>
      <c r="N646" s="254"/>
      <c r="O646" s="254"/>
      <c r="P646" s="254"/>
      <c r="Q646" s="254"/>
      <c r="R646" s="254"/>
      <c r="S646" s="254"/>
      <c r="T646" s="255"/>
      <c r="U646" s="14"/>
      <c r="V646" s="14"/>
      <c r="W646" s="14"/>
      <c r="X646" s="14"/>
      <c r="Y646" s="14"/>
      <c r="Z646" s="14"/>
      <c r="AA646" s="14"/>
      <c r="AB646" s="14"/>
      <c r="AC646" s="14"/>
      <c r="AD646" s="14"/>
      <c r="AE646" s="14"/>
      <c r="AT646" s="256" t="s">
        <v>231</v>
      </c>
      <c r="AU646" s="256" t="s">
        <v>86</v>
      </c>
      <c r="AV646" s="14" t="s">
        <v>86</v>
      </c>
      <c r="AW646" s="14" t="s">
        <v>37</v>
      </c>
      <c r="AX646" s="14" t="s">
        <v>84</v>
      </c>
      <c r="AY646" s="256" t="s">
        <v>219</v>
      </c>
    </row>
    <row r="647" s="2" customFormat="1" ht="16.5" customHeight="1">
      <c r="A647" s="40"/>
      <c r="B647" s="41"/>
      <c r="C647" s="216" t="s">
        <v>2021</v>
      </c>
      <c r="D647" s="216" t="s">
        <v>221</v>
      </c>
      <c r="E647" s="217" t="s">
        <v>2022</v>
      </c>
      <c r="F647" s="218" t="s">
        <v>2023</v>
      </c>
      <c r="G647" s="219" t="s">
        <v>162</v>
      </c>
      <c r="H647" s="220">
        <v>221.19999999999999</v>
      </c>
      <c r="I647" s="221"/>
      <c r="J647" s="222">
        <f>ROUND(I647*H647,2)</f>
        <v>0</v>
      </c>
      <c r="K647" s="218" t="s">
        <v>224</v>
      </c>
      <c r="L647" s="46"/>
      <c r="M647" s="223" t="s">
        <v>19</v>
      </c>
      <c r="N647" s="224" t="s">
        <v>47</v>
      </c>
      <c r="O647" s="86"/>
      <c r="P647" s="225">
        <f>O647*H647</f>
        <v>0</v>
      </c>
      <c r="Q647" s="225">
        <v>6.0000000000000002E-05</v>
      </c>
      <c r="R647" s="225">
        <f>Q647*H647</f>
        <v>0.013271999999999999</v>
      </c>
      <c r="S647" s="225">
        <v>0</v>
      </c>
      <c r="T647" s="226">
        <f>S647*H647</f>
        <v>0</v>
      </c>
      <c r="U647" s="40"/>
      <c r="V647" s="40"/>
      <c r="W647" s="40"/>
      <c r="X647" s="40"/>
      <c r="Y647" s="40"/>
      <c r="Z647" s="40"/>
      <c r="AA647" s="40"/>
      <c r="AB647" s="40"/>
      <c r="AC647" s="40"/>
      <c r="AD647" s="40"/>
      <c r="AE647" s="40"/>
      <c r="AR647" s="227" t="s">
        <v>369</v>
      </c>
      <c r="AT647" s="227" t="s">
        <v>221</v>
      </c>
      <c r="AU647" s="227" t="s">
        <v>86</v>
      </c>
      <c r="AY647" s="19" t="s">
        <v>219</v>
      </c>
      <c r="BE647" s="228">
        <f>IF(N647="základní",J647,0)</f>
        <v>0</v>
      </c>
      <c r="BF647" s="228">
        <f>IF(N647="snížená",J647,0)</f>
        <v>0</v>
      </c>
      <c r="BG647" s="228">
        <f>IF(N647="zákl. přenesená",J647,0)</f>
        <v>0</v>
      </c>
      <c r="BH647" s="228">
        <f>IF(N647="sníž. přenesená",J647,0)</f>
        <v>0</v>
      </c>
      <c r="BI647" s="228">
        <f>IF(N647="nulová",J647,0)</f>
        <v>0</v>
      </c>
      <c r="BJ647" s="19" t="s">
        <v>84</v>
      </c>
      <c r="BK647" s="228">
        <f>ROUND(I647*H647,2)</f>
        <v>0</v>
      </c>
      <c r="BL647" s="19" t="s">
        <v>369</v>
      </c>
      <c r="BM647" s="227" t="s">
        <v>2024</v>
      </c>
    </row>
    <row r="648" s="2" customFormat="1">
      <c r="A648" s="40"/>
      <c r="B648" s="41"/>
      <c r="C648" s="42"/>
      <c r="D648" s="229" t="s">
        <v>227</v>
      </c>
      <c r="E648" s="42"/>
      <c r="F648" s="230" t="s">
        <v>2025</v>
      </c>
      <c r="G648" s="42"/>
      <c r="H648" s="42"/>
      <c r="I648" s="231"/>
      <c r="J648" s="42"/>
      <c r="K648" s="42"/>
      <c r="L648" s="46"/>
      <c r="M648" s="232"/>
      <c r="N648" s="233"/>
      <c r="O648" s="86"/>
      <c r="P648" s="86"/>
      <c r="Q648" s="86"/>
      <c r="R648" s="86"/>
      <c r="S648" s="86"/>
      <c r="T648" s="87"/>
      <c r="U648" s="40"/>
      <c r="V648" s="40"/>
      <c r="W648" s="40"/>
      <c r="X648" s="40"/>
      <c r="Y648" s="40"/>
      <c r="Z648" s="40"/>
      <c r="AA648" s="40"/>
      <c r="AB648" s="40"/>
      <c r="AC648" s="40"/>
      <c r="AD648" s="40"/>
      <c r="AE648" s="40"/>
      <c r="AT648" s="19" t="s">
        <v>227</v>
      </c>
      <c r="AU648" s="19" t="s">
        <v>86</v>
      </c>
    </row>
    <row r="649" s="2" customFormat="1">
      <c r="A649" s="40"/>
      <c r="B649" s="41"/>
      <c r="C649" s="42"/>
      <c r="D649" s="234" t="s">
        <v>229</v>
      </c>
      <c r="E649" s="42"/>
      <c r="F649" s="235" t="s">
        <v>2026</v>
      </c>
      <c r="G649" s="42"/>
      <c r="H649" s="42"/>
      <c r="I649" s="231"/>
      <c r="J649" s="42"/>
      <c r="K649" s="42"/>
      <c r="L649" s="46"/>
      <c r="M649" s="232"/>
      <c r="N649" s="233"/>
      <c r="O649" s="86"/>
      <c r="P649" s="86"/>
      <c r="Q649" s="86"/>
      <c r="R649" s="86"/>
      <c r="S649" s="86"/>
      <c r="T649" s="87"/>
      <c r="U649" s="40"/>
      <c r="V649" s="40"/>
      <c r="W649" s="40"/>
      <c r="X649" s="40"/>
      <c r="Y649" s="40"/>
      <c r="Z649" s="40"/>
      <c r="AA649" s="40"/>
      <c r="AB649" s="40"/>
      <c r="AC649" s="40"/>
      <c r="AD649" s="40"/>
      <c r="AE649" s="40"/>
      <c r="AT649" s="19" t="s">
        <v>229</v>
      </c>
      <c r="AU649" s="19" t="s">
        <v>86</v>
      </c>
    </row>
    <row r="650" s="14" customFormat="1">
      <c r="A650" s="14"/>
      <c r="B650" s="246"/>
      <c r="C650" s="247"/>
      <c r="D650" s="229" t="s">
        <v>231</v>
      </c>
      <c r="E650" s="248" t="s">
        <v>19</v>
      </c>
      <c r="F650" s="249" t="s">
        <v>2027</v>
      </c>
      <c r="G650" s="247"/>
      <c r="H650" s="250">
        <v>165.59999999999999</v>
      </c>
      <c r="I650" s="251"/>
      <c r="J650" s="247"/>
      <c r="K650" s="247"/>
      <c r="L650" s="252"/>
      <c r="M650" s="253"/>
      <c r="N650" s="254"/>
      <c r="O650" s="254"/>
      <c r="P650" s="254"/>
      <c r="Q650" s="254"/>
      <c r="R650" s="254"/>
      <c r="S650" s="254"/>
      <c r="T650" s="255"/>
      <c r="U650" s="14"/>
      <c r="V650" s="14"/>
      <c r="W650" s="14"/>
      <c r="X650" s="14"/>
      <c r="Y650" s="14"/>
      <c r="Z650" s="14"/>
      <c r="AA650" s="14"/>
      <c r="AB650" s="14"/>
      <c r="AC650" s="14"/>
      <c r="AD650" s="14"/>
      <c r="AE650" s="14"/>
      <c r="AT650" s="256" t="s">
        <v>231</v>
      </c>
      <c r="AU650" s="256" t="s">
        <v>86</v>
      </c>
      <c r="AV650" s="14" t="s">
        <v>86</v>
      </c>
      <c r="AW650" s="14" t="s">
        <v>37</v>
      </c>
      <c r="AX650" s="14" t="s">
        <v>76</v>
      </c>
      <c r="AY650" s="256" t="s">
        <v>219</v>
      </c>
    </row>
    <row r="651" s="14" customFormat="1">
      <c r="A651" s="14"/>
      <c r="B651" s="246"/>
      <c r="C651" s="247"/>
      <c r="D651" s="229" t="s">
        <v>231</v>
      </c>
      <c r="E651" s="248" t="s">
        <v>19</v>
      </c>
      <c r="F651" s="249" t="s">
        <v>2028</v>
      </c>
      <c r="G651" s="247"/>
      <c r="H651" s="250">
        <v>43.200000000000003</v>
      </c>
      <c r="I651" s="251"/>
      <c r="J651" s="247"/>
      <c r="K651" s="247"/>
      <c r="L651" s="252"/>
      <c r="M651" s="253"/>
      <c r="N651" s="254"/>
      <c r="O651" s="254"/>
      <c r="P651" s="254"/>
      <c r="Q651" s="254"/>
      <c r="R651" s="254"/>
      <c r="S651" s="254"/>
      <c r="T651" s="255"/>
      <c r="U651" s="14"/>
      <c r="V651" s="14"/>
      <c r="W651" s="14"/>
      <c r="X651" s="14"/>
      <c r="Y651" s="14"/>
      <c r="Z651" s="14"/>
      <c r="AA651" s="14"/>
      <c r="AB651" s="14"/>
      <c r="AC651" s="14"/>
      <c r="AD651" s="14"/>
      <c r="AE651" s="14"/>
      <c r="AT651" s="256" t="s">
        <v>231</v>
      </c>
      <c r="AU651" s="256" t="s">
        <v>86</v>
      </c>
      <c r="AV651" s="14" t="s">
        <v>86</v>
      </c>
      <c r="AW651" s="14" t="s">
        <v>37</v>
      </c>
      <c r="AX651" s="14" t="s">
        <v>76</v>
      </c>
      <c r="AY651" s="256" t="s">
        <v>219</v>
      </c>
    </row>
    <row r="652" s="14" customFormat="1">
      <c r="A652" s="14"/>
      <c r="B652" s="246"/>
      <c r="C652" s="247"/>
      <c r="D652" s="229" t="s">
        <v>231</v>
      </c>
      <c r="E652" s="248" t="s">
        <v>19</v>
      </c>
      <c r="F652" s="249" t="s">
        <v>2029</v>
      </c>
      <c r="G652" s="247"/>
      <c r="H652" s="250">
        <v>12.4</v>
      </c>
      <c r="I652" s="251"/>
      <c r="J652" s="247"/>
      <c r="K652" s="247"/>
      <c r="L652" s="252"/>
      <c r="M652" s="253"/>
      <c r="N652" s="254"/>
      <c r="O652" s="254"/>
      <c r="P652" s="254"/>
      <c r="Q652" s="254"/>
      <c r="R652" s="254"/>
      <c r="S652" s="254"/>
      <c r="T652" s="255"/>
      <c r="U652" s="14"/>
      <c r="V652" s="14"/>
      <c r="W652" s="14"/>
      <c r="X652" s="14"/>
      <c r="Y652" s="14"/>
      <c r="Z652" s="14"/>
      <c r="AA652" s="14"/>
      <c r="AB652" s="14"/>
      <c r="AC652" s="14"/>
      <c r="AD652" s="14"/>
      <c r="AE652" s="14"/>
      <c r="AT652" s="256" t="s">
        <v>231</v>
      </c>
      <c r="AU652" s="256" t="s">
        <v>86</v>
      </c>
      <c r="AV652" s="14" t="s">
        <v>86</v>
      </c>
      <c r="AW652" s="14" t="s">
        <v>37</v>
      </c>
      <c r="AX652" s="14" t="s">
        <v>76</v>
      </c>
      <c r="AY652" s="256" t="s">
        <v>219</v>
      </c>
    </row>
    <row r="653" s="15" customFormat="1">
      <c r="A653" s="15"/>
      <c r="B653" s="257"/>
      <c r="C653" s="258"/>
      <c r="D653" s="229" t="s">
        <v>231</v>
      </c>
      <c r="E653" s="259" t="s">
        <v>19</v>
      </c>
      <c r="F653" s="260" t="s">
        <v>236</v>
      </c>
      <c r="G653" s="258"/>
      <c r="H653" s="261">
        <v>221.19999999999999</v>
      </c>
      <c r="I653" s="262"/>
      <c r="J653" s="258"/>
      <c r="K653" s="258"/>
      <c r="L653" s="263"/>
      <c r="M653" s="264"/>
      <c r="N653" s="265"/>
      <c r="O653" s="265"/>
      <c r="P653" s="265"/>
      <c r="Q653" s="265"/>
      <c r="R653" s="265"/>
      <c r="S653" s="265"/>
      <c r="T653" s="266"/>
      <c r="U653" s="15"/>
      <c r="V653" s="15"/>
      <c r="W653" s="15"/>
      <c r="X653" s="15"/>
      <c r="Y653" s="15"/>
      <c r="Z653" s="15"/>
      <c r="AA653" s="15"/>
      <c r="AB653" s="15"/>
      <c r="AC653" s="15"/>
      <c r="AD653" s="15"/>
      <c r="AE653" s="15"/>
      <c r="AT653" s="267" t="s">
        <v>231</v>
      </c>
      <c r="AU653" s="267" t="s">
        <v>86</v>
      </c>
      <c r="AV653" s="15" t="s">
        <v>225</v>
      </c>
      <c r="AW653" s="15" t="s">
        <v>37</v>
      </c>
      <c r="AX653" s="15" t="s">
        <v>84</v>
      </c>
      <c r="AY653" s="267" t="s">
        <v>219</v>
      </c>
    </row>
    <row r="654" s="2" customFormat="1" ht="16.5" customHeight="1">
      <c r="A654" s="40"/>
      <c r="B654" s="41"/>
      <c r="C654" s="283" t="s">
        <v>2030</v>
      </c>
      <c r="D654" s="283" t="s">
        <v>623</v>
      </c>
      <c r="E654" s="284" t="s">
        <v>2031</v>
      </c>
      <c r="F654" s="285" t="s">
        <v>2032</v>
      </c>
      <c r="G654" s="286" t="s">
        <v>162</v>
      </c>
      <c r="H654" s="287">
        <v>165.59999999999999</v>
      </c>
      <c r="I654" s="288"/>
      <c r="J654" s="289">
        <f>ROUND(I654*H654,2)</f>
        <v>0</v>
      </c>
      <c r="K654" s="285" t="s">
        <v>19</v>
      </c>
      <c r="L654" s="290"/>
      <c r="M654" s="291" t="s">
        <v>19</v>
      </c>
      <c r="N654" s="292" t="s">
        <v>47</v>
      </c>
      <c r="O654" s="86"/>
      <c r="P654" s="225">
        <f>O654*H654</f>
        <v>0</v>
      </c>
      <c r="Q654" s="225">
        <v>0.001</v>
      </c>
      <c r="R654" s="225">
        <f>Q654*H654</f>
        <v>0.1656</v>
      </c>
      <c r="S654" s="225">
        <v>0</v>
      </c>
      <c r="T654" s="226">
        <f>S654*H654</f>
        <v>0</v>
      </c>
      <c r="U654" s="40"/>
      <c r="V654" s="40"/>
      <c r="W654" s="40"/>
      <c r="X654" s="40"/>
      <c r="Y654" s="40"/>
      <c r="Z654" s="40"/>
      <c r="AA654" s="40"/>
      <c r="AB654" s="40"/>
      <c r="AC654" s="40"/>
      <c r="AD654" s="40"/>
      <c r="AE654" s="40"/>
      <c r="AR654" s="227" t="s">
        <v>493</v>
      </c>
      <c r="AT654" s="227" t="s">
        <v>623</v>
      </c>
      <c r="AU654" s="227" t="s">
        <v>86</v>
      </c>
      <c r="AY654" s="19" t="s">
        <v>219</v>
      </c>
      <c r="BE654" s="228">
        <f>IF(N654="základní",J654,0)</f>
        <v>0</v>
      </c>
      <c r="BF654" s="228">
        <f>IF(N654="snížená",J654,0)</f>
        <v>0</v>
      </c>
      <c r="BG654" s="228">
        <f>IF(N654="zákl. přenesená",J654,0)</f>
        <v>0</v>
      </c>
      <c r="BH654" s="228">
        <f>IF(N654="sníž. přenesená",J654,0)</f>
        <v>0</v>
      </c>
      <c r="BI654" s="228">
        <f>IF(N654="nulová",J654,0)</f>
        <v>0</v>
      </c>
      <c r="BJ654" s="19" t="s">
        <v>84</v>
      </c>
      <c r="BK654" s="228">
        <f>ROUND(I654*H654,2)</f>
        <v>0</v>
      </c>
      <c r="BL654" s="19" t="s">
        <v>369</v>
      </c>
      <c r="BM654" s="227" t="s">
        <v>2033</v>
      </c>
    </row>
    <row r="655" s="2" customFormat="1">
      <c r="A655" s="40"/>
      <c r="B655" s="41"/>
      <c r="C655" s="42"/>
      <c r="D655" s="229" t="s">
        <v>227</v>
      </c>
      <c r="E655" s="42"/>
      <c r="F655" s="230" t="s">
        <v>2032</v>
      </c>
      <c r="G655" s="42"/>
      <c r="H655" s="42"/>
      <c r="I655" s="231"/>
      <c r="J655" s="42"/>
      <c r="K655" s="42"/>
      <c r="L655" s="46"/>
      <c r="M655" s="232"/>
      <c r="N655" s="233"/>
      <c r="O655" s="86"/>
      <c r="P655" s="86"/>
      <c r="Q655" s="86"/>
      <c r="R655" s="86"/>
      <c r="S655" s="86"/>
      <c r="T655" s="87"/>
      <c r="U655" s="40"/>
      <c r="V655" s="40"/>
      <c r="W655" s="40"/>
      <c r="X655" s="40"/>
      <c r="Y655" s="40"/>
      <c r="Z655" s="40"/>
      <c r="AA655" s="40"/>
      <c r="AB655" s="40"/>
      <c r="AC655" s="40"/>
      <c r="AD655" s="40"/>
      <c r="AE655" s="40"/>
      <c r="AT655" s="19" t="s">
        <v>227</v>
      </c>
      <c r="AU655" s="19" t="s">
        <v>86</v>
      </c>
    </row>
    <row r="656" s="13" customFormat="1">
      <c r="A656" s="13"/>
      <c r="B656" s="236"/>
      <c r="C656" s="237"/>
      <c r="D656" s="229" t="s">
        <v>231</v>
      </c>
      <c r="E656" s="238" t="s">
        <v>19</v>
      </c>
      <c r="F656" s="239" t="s">
        <v>1989</v>
      </c>
      <c r="G656" s="237"/>
      <c r="H656" s="238" t="s">
        <v>19</v>
      </c>
      <c r="I656" s="240"/>
      <c r="J656" s="237"/>
      <c r="K656" s="237"/>
      <c r="L656" s="241"/>
      <c r="M656" s="242"/>
      <c r="N656" s="243"/>
      <c r="O656" s="243"/>
      <c r="P656" s="243"/>
      <c r="Q656" s="243"/>
      <c r="R656" s="243"/>
      <c r="S656" s="243"/>
      <c r="T656" s="244"/>
      <c r="U656" s="13"/>
      <c r="V656" s="13"/>
      <c r="W656" s="13"/>
      <c r="X656" s="13"/>
      <c r="Y656" s="13"/>
      <c r="Z656" s="13"/>
      <c r="AA656" s="13"/>
      <c r="AB656" s="13"/>
      <c r="AC656" s="13"/>
      <c r="AD656" s="13"/>
      <c r="AE656" s="13"/>
      <c r="AT656" s="245" t="s">
        <v>231</v>
      </c>
      <c r="AU656" s="245" t="s">
        <v>86</v>
      </c>
      <c r="AV656" s="13" t="s">
        <v>84</v>
      </c>
      <c r="AW656" s="13" t="s">
        <v>37</v>
      </c>
      <c r="AX656" s="13" t="s">
        <v>76</v>
      </c>
      <c r="AY656" s="245" t="s">
        <v>219</v>
      </c>
    </row>
    <row r="657" s="14" customFormat="1">
      <c r="A657" s="14"/>
      <c r="B657" s="246"/>
      <c r="C657" s="247"/>
      <c r="D657" s="229" t="s">
        <v>231</v>
      </c>
      <c r="E657" s="248" t="s">
        <v>19</v>
      </c>
      <c r="F657" s="249" t="s">
        <v>2034</v>
      </c>
      <c r="G657" s="247"/>
      <c r="H657" s="250">
        <v>165.59999999999999</v>
      </c>
      <c r="I657" s="251"/>
      <c r="J657" s="247"/>
      <c r="K657" s="247"/>
      <c r="L657" s="252"/>
      <c r="M657" s="253"/>
      <c r="N657" s="254"/>
      <c r="O657" s="254"/>
      <c r="P657" s="254"/>
      <c r="Q657" s="254"/>
      <c r="R657" s="254"/>
      <c r="S657" s="254"/>
      <c r="T657" s="255"/>
      <c r="U657" s="14"/>
      <c r="V657" s="14"/>
      <c r="W657" s="14"/>
      <c r="X657" s="14"/>
      <c r="Y657" s="14"/>
      <c r="Z657" s="14"/>
      <c r="AA657" s="14"/>
      <c r="AB657" s="14"/>
      <c r="AC657" s="14"/>
      <c r="AD657" s="14"/>
      <c r="AE657" s="14"/>
      <c r="AT657" s="256" t="s">
        <v>231</v>
      </c>
      <c r="AU657" s="256" t="s">
        <v>86</v>
      </c>
      <c r="AV657" s="14" t="s">
        <v>86</v>
      </c>
      <c r="AW657" s="14" t="s">
        <v>37</v>
      </c>
      <c r="AX657" s="14" t="s">
        <v>84</v>
      </c>
      <c r="AY657" s="256" t="s">
        <v>219</v>
      </c>
    </row>
    <row r="658" s="2" customFormat="1" ht="16.5" customHeight="1">
      <c r="A658" s="40"/>
      <c r="B658" s="41"/>
      <c r="C658" s="283" t="s">
        <v>2035</v>
      </c>
      <c r="D658" s="283" t="s">
        <v>623</v>
      </c>
      <c r="E658" s="284" t="s">
        <v>2036</v>
      </c>
      <c r="F658" s="285" t="s">
        <v>2037</v>
      </c>
      <c r="G658" s="286" t="s">
        <v>162</v>
      </c>
      <c r="H658" s="287">
        <v>43.200000000000003</v>
      </c>
      <c r="I658" s="288"/>
      <c r="J658" s="289">
        <f>ROUND(I658*H658,2)</f>
        <v>0</v>
      </c>
      <c r="K658" s="285" t="s">
        <v>19</v>
      </c>
      <c r="L658" s="290"/>
      <c r="M658" s="291" t="s">
        <v>19</v>
      </c>
      <c r="N658" s="292" t="s">
        <v>47</v>
      </c>
      <c r="O658" s="86"/>
      <c r="P658" s="225">
        <f>O658*H658</f>
        <v>0</v>
      </c>
      <c r="Q658" s="225">
        <v>0.001</v>
      </c>
      <c r="R658" s="225">
        <f>Q658*H658</f>
        <v>0.043200000000000002</v>
      </c>
      <c r="S658" s="225">
        <v>0</v>
      </c>
      <c r="T658" s="226">
        <f>S658*H658</f>
        <v>0</v>
      </c>
      <c r="U658" s="40"/>
      <c r="V658" s="40"/>
      <c r="W658" s="40"/>
      <c r="X658" s="40"/>
      <c r="Y658" s="40"/>
      <c r="Z658" s="40"/>
      <c r="AA658" s="40"/>
      <c r="AB658" s="40"/>
      <c r="AC658" s="40"/>
      <c r="AD658" s="40"/>
      <c r="AE658" s="40"/>
      <c r="AR658" s="227" t="s">
        <v>493</v>
      </c>
      <c r="AT658" s="227" t="s">
        <v>623</v>
      </c>
      <c r="AU658" s="227" t="s">
        <v>86</v>
      </c>
      <c r="AY658" s="19" t="s">
        <v>219</v>
      </c>
      <c r="BE658" s="228">
        <f>IF(N658="základní",J658,0)</f>
        <v>0</v>
      </c>
      <c r="BF658" s="228">
        <f>IF(N658="snížená",J658,0)</f>
        <v>0</v>
      </c>
      <c r="BG658" s="228">
        <f>IF(N658="zákl. přenesená",J658,0)</f>
        <v>0</v>
      </c>
      <c r="BH658" s="228">
        <f>IF(N658="sníž. přenesená",J658,0)</f>
        <v>0</v>
      </c>
      <c r="BI658" s="228">
        <f>IF(N658="nulová",J658,0)</f>
        <v>0</v>
      </c>
      <c r="BJ658" s="19" t="s">
        <v>84</v>
      </c>
      <c r="BK658" s="228">
        <f>ROUND(I658*H658,2)</f>
        <v>0</v>
      </c>
      <c r="BL658" s="19" t="s">
        <v>369</v>
      </c>
      <c r="BM658" s="227" t="s">
        <v>2038</v>
      </c>
    </row>
    <row r="659" s="2" customFormat="1">
      <c r="A659" s="40"/>
      <c r="B659" s="41"/>
      <c r="C659" s="42"/>
      <c r="D659" s="229" t="s">
        <v>227</v>
      </c>
      <c r="E659" s="42"/>
      <c r="F659" s="230" t="s">
        <v>2037</v>
      </c>
      <c r="G659" s="42"/>
      <c r="H659" s="42"/>
      <c r="I659" s="231"/>
      <c r="J659" s="42"/>
      <c r="K659" s="42"/>
      <c r="L659" s="46"/>
      <c r="M659" s="232"/>
      <c r="N659" s="233"/>
      <c r="O659" s="86"/>
      <c r="P659" s="86"/>
      <c r="Q659" s="86"/>
      <c r="R659" s="86"/>
      <c r="S659" s="86"/>
      <c r="T659" s="87"/>
      <c r="U659" s="40"/>
      <c r="V659" s="40"/>
      <c r="W659" s="40"/>
      <c r="X659" s="40"/>
      <c r="Y659" s="40"/>
      <c r="Z659" s="40"/>
      <c r="AA659" s="40"/>
      <c r="AB659" s="40"/>
      <c r="AC659" s="40"/>
      <c r="AD659" s="40"/>
      <c r="AE659" s="40"/>
      <c r="AT659" s="19" t="s">
        <v>227</v>
      </c>
      <c r="AU659" s="19" t="s">
        <v>86</v>
      </c>
    </row>
    <row r="660" s="13" customFormat="1">
      <c r="A660" s="13"/>
      <c r="B660" s="236"/>
      <c r="C660" s="237"/>
      <c r="D660" s="229" t="s">
        <v>231</v>
      </c>
      <c r="E660" s="238" t="s">
        <v>19</v>
      </c>
      <c r="F660" s="239" t="s">
        <v>1989</v>
      </c>
      <c r="G660" s="237"/>
      <c r="H660" s="238" t="s">
        <v>19</v>
      </c>
      <c r="I660" s="240"/>
      <c r="J660" s="237"/>
      <c r="K660" s="237"/>
      <c r="L660" s="241"/>
      <c r="M660" s="242"/>
      <c r="N660" s="243"/>
      <c r="O660" s="243"/>
      <c r="P660" s="243"/>
      <c r="Q660" s="243"/>
      <c r="R660" s="243"/>
      <c r="S660" s="243"/>
      <c r="T660" s="244"/>
      <c r="U660" s="13"/>
      <c r="V660" s="13"/>
      <c r="W660" s="13"/>
      <c r="X660" s="13"/>
      <c r="Y660" s="13"/>
      <c r="Z660" s="13"/>
      <c r="AA660" s="13"/>
      <c r="AB660" s="13"/>
      <c r="AC660" s="13"/>
      <c r="AD660" s="13"/>
      <c r="AE660" s="13"/>
      <c r="AT660" s="245" t="s">
        <v>231</v>
      </c>
      <c r="AU660" s="245" t="s">
        <v>86</v>
      </c>
      <c r="AV660" s="13" t="s">
        <v>84</v>
      </c>
      <c r="AW660" s="13" t="s">
        <v>37</v>
      </c>
      <c r="AX660" s="13" t="s">
        <v>76</v>
      </c>
      <c r="AY660" s="245" t="s">
        <v>219</v>
      </c>
    </row>
    <row r="661" s="14" customFormat="1">
      <c r="A661" s="14"/>
      <c r="B661" s="246"/>
      <c r="C661" s="247"/>
      <c r="D661" s="229" t="s">
        <v>231</v>
      </c>
      <c r="E661" s="248" t="s">
        <v>19</v>
      </c>
      <c r="F661" s="249" t="s">
        <v>2039</v>
      </c>
      <c r="G661" s="247"/>
      <c r="H661" s="250">
        <v>43.200000000000003</v>
      </c>
      <c r="I661" s="251"/>
      <c r="J661" s="247"/>
      <c r="K661" s="247"/>
      <c r="L661" s="252"/>
      <c r="M661" s="253"/>
      <c r="N661" s="254"/>
      <c r="O661" s="254"/>
      <c r="P661" s="254"/>
      <c r="Q661" s="254"/>
      <c r="R661" s="254"/>
      <c r="S661" s="254"/>
      <c r="T661" s="255"/>
      <c r="U661" s="14"/>
      <c r="V661" s="14"/>
      <c r="W661" s="14"/>
      <c r="X661" s="14"/>
      <c r="Y661" s="14"/>
      <c r="Z661" s="14"/>
      <c r="AA661" s="14"/>
      <c r="AB661" s="14"/>
      <c r="AC661" s="14"/>
      <c r="AD661" s="14"/>
      <c r="AE661" s="14"/>
      <c r="AT661" s="256" t="s">
        <v>231</v>
      </c>
      <c r="AU661" s="256" t="s">
        <v>86</v>
      </c>
      <c r="AV661" s="14" t="s">
        <v>86</v>
      </c>
      <c r="AW661" s="14" t="s">
        <v>37</v>
      </c>
      <c r="AX661" s="14" t="s">
        <v>84</v>
      </c>
      <c r="AY661" s="256" t="s">
        <v>219</v>
      </c>
    </row>
    <row r="662" s="2" customFormat="1" ht="16.5" customHeight="1">
      <c r="A662" s="40"/>
      <c r="B662" s="41"/>
      <c r="C662" s="283" t="s">
        <v>2040</v>
      </c>
      <c r="D662" s="283" t="s">
        <v>623</v>
      </c>
      <c r="E662" s="284" t="s">
        <v>2041</v>
      </c>
      <c r="F662" s="285" t="s">
        <v>2042</v>
      </c>
      <c r="G662" s="286" t="s">
        <v>162</v>
      </c>
      <c r="H662" s="287">
        <v>12.4</v>
      </c>
      <c r="I662" s="288"/>
      <c r="J662" s="289">
        <f>ROUND(I662*H662,2)</f>
        <v>0</v>
      </c>
      <c r="K662" s="285" t="s">
        <v>19</v>
      </c>
      <c r="L662" s="290"/>
      <c r="M662" s="291" t="s">
        <v>19</v>
      </c>
      <c r="N662" s="292" t="s">
        <v>47</v>
      </c>
      <c r="O662" s="86"/>
      <c r="P662" s="225">
        <f>O662*H662</f>
        <v>0</v>
      </c>
      <c r="Q662" s="225">
        <v>0.001</v>
      </c>
      <c r="R662" s="225">
        <f>Q662*H662</f>
        <v>0.012400000000000001</v>
      </c>
      <c r="S662" s="225">
        <v>0</v>
      </c>
      <c r="T662" s="226">
        <f>S662*H662</f>
        <v>0</v>
      </c>
      <c r="U662" s="40"/>
      <c r="V662" s="40"/>
      <c r="W662" s="40"/>
      <c r="X662" s="40"/>
      <c r="Y662" s="40"/>
      <c r="Z662" s="40"/>
      <c r="AA662" s="40"/>
      <c r="AB662" s="40"/>
      <c r="AC662" s="40"/>
      <c r="AD662" s="40"/>
      <c r="AE662" s="40"/>
      <c r="AR662" s="227" t="s">
        <v>493</v>
      </c>
      <c r="AT662" s="227" t="s">
        <v>623</v>
      </c>
      <c r="AU662" s="227" t="s">
        <v>86</v>
      </c>
      <c r="AY662" s="19" t="s">
        <v>219</v>
      </c>
      <c r="BE662" s="228">
        <f>IF(N662="základní",J662,0)</f>
        <v>0</v>
      </c>
      <c r="BF662" s="228">
        <f>IF(N662="snížená",J662,0)</f>
        <v>0</v>
      </c>
      <c r="BG662" s="228">
        <f>IF(N662="zákl. přenesená",J662,0)</f>
        <v>0</v>
      </c>
      <c r="BH662" s="228">
        <f>IF(N662="sníž. přenesená",J662,0)</f>
        <v>0</v>
      </c>
      <c r="BI662" s="228">
        <f>IF(N662="nulová",J662,0)</f>
        <v>0</v>
      </c>
      <c r="BJ662" s="19" t="s">
        <v>84</v>
      </c>
      <c r="BK662" s="228">
        <f>ROUND(I662*H662,2)</f>
        <v>0</v>
      </c>
      <c r="BL662" s="19" t="s">
        <v>369</v>
      </c>
      <c r="BM662" s="227" t="s">
        <v>2043</v>
      </c>
    </row>
    <row r="663" s="2" customFormat="1">
      <c r="A663" s="40"/>
      <c r="B663" s="41"/>
      <c r="C663" s="42"/>
      <c r="D663" s="229" t="s">
        <v>227</v>
      </c>
      <c r="E663" s="42"/>
      <c r="F663" s="230" t="s">
        <v>2042</v>
      </c>
      <c r="G663" s="42"/>
      <c r="H663" s="42"/>
      <c r="I663" s="231"/>
      <c r="J663" s="42"/>
      <c r="K663" s="42"/>
      <c r="L663" s="46"/>
      <c r="M663" s="232"/>
      <c r="N663" s="233"/>
      <c r="O663" s="86"/>
      <c r="P663" s="86"/>
      <c r="Q663" s="86"/>
      <c r="R663" s="86"/>
      <c r="S663" s="86"/>
      <c r="T663" s="87"/>
      <c r="U663" s="40"/>
      <c r="V663" s="40"/>
      <c r="W663" s="40"/>
      <c r="X663" s="40"/>
      <c r="Y663" s="40"/>
      <c r="Z663" s="40"/>
      <c r="AA663" s="40"/>
      <c r="AB663" s="40"/>
      <c r="AC663" s="40"/>
      <c r="AD663" s="40"/>
      <c r="AE663" s="40"/>
      <c r="AT663" s="19" t="s">
        <v>227</v>
      </c>
      <c r="AU663" s="19" t="s">
        <v>86</v>
      </c>
    </row>
    <row r="664" s="13" customFormat="1">
      <c r="A664" s="13"/>
      <c r="B664" s="236"/>
      <c r="C664" s="237"/>
      <c r="D664" s="229" t="s">
        <v>231</v>
      </c>
      <c r="E664" s="238" t="s">
        <v>19</v>
      </c>
      <c r="F664" s="239" t="s">
        <v>1989</v>
      </c>
      <c r="G664" s="237"/>
      <c r="H664" s="238" t="s">
        <v>19</v>
      </c>
      <c r="I664" s="240"/>
      <c r="J664" s="237"/>
      <c r="K664" s="237"/>
      <c r="L664" s="241"/>
      <c r="M664" s="242"/>
      <c r="N664" s="243"/>
      <c r="O664" s="243"/>
      <c r="P664" s="243"/>
      <c r="Q664" s="243"/>
      <c r="R664" s="243"/>
      <c r="S664" s="243"/>
      <c r="T664" s="244"/>
      <c r="U664" s="13"/>
      <c r="V664" s="13"/>
      <c r="W664" s="13"/>
      <c r="X664" s="13"/>
      <c r="Y664" s="13"/>
      <c r="Z664" s="13"/>
      <c r="AA664" s="13"/>
      <c r="AB664" s="13"/>
      <c r="AC664" s="13"/>
      <c r="AD664" s="13"/>
      <c r="AE664" s="13"/>
      <c r="AT664" s="245" t="s">
        <v>231</v>
      </c>
      <c r="AU664" s="245" t="s">
        <v>86</v>
      </c>
      <c r="AV664" s="13" t="s">
        <v>84</v>
      </c>
      <c r="AW664" s="13" t="s">
        <v>37</v>
      </c>
      <c r="AX664" s="13" t="s">
        <v>76</v>
      </c>
      <c r="AY664" s="245" t="s">
        <v>219</v>
      </c>
    </row>
    <row r="665" s="14" customFormat="1">
      <c r="A665" s="14"/>
      <c r="B665" s="246"/>
      <c r="C665" s="247"/>
      <c r="D665" s="229" t="s">
        <v>231</v>
      </c>
      <c r="E665" s="248" t="s">
        <v>19</v>
      </c>
      <c r="F665" s="249" t="s">
        <v>2044</v>
      </c>
      <c r="G665" s="247"/>
      <c r="H665" s="250">
        <v>12.4</v>
      </c>
      <c r="I665" s="251"/>
      <c r="J665" s="247"/>
      <c r="K665" s="247"/>
      <c r="L665" s="252"/>
      <c r="M665" s="253"/>
      <c r="N665" s="254"/>
      <c r="O665" s="254"/>
      <c r="P665" s="254"/>
      <c r="Q665" s="254"/>
      <c r="R665" s="254"/>
      <c r="S665" s="254"/>
      <c r="T665" s="255"/>
      <c r="U665" s="14"/>
      <c r="V665" s="14"/>
      <c r="W665" s="14"/>
      <c r="X665" s="14"/>
      <c r="Y665" s="14"/>
      <c r="Z665" s="14"/>
      <c r="AA665" s="14"/>
      <c r="AB665" s="14"/>
      <c r="AC665" s="14"/>
      <c r="AD665" s="14"/>
      <c r="AE665" s="14"/>
      <c r="AT665" s="256" t="s">
        <v>231</v>
      </c>
      <c r="AU665" s="256" t="s">
        <v>86</v>
      </c>
      <c r="AV665" s="14" t="s">
        <v>86</v>
      </c>
      <c r="AW665" s="14" t="s">
        <v>37</v>
      </c>
      <c r="AX665" s="14" t="s">
        <v>84</v>
      </c>
      <c r="AY665" s="256" t="s">
        <v>219</v>
      </c>
    </row>
    <row r="666" s="2" customFormat="1" ht="16.5" customHeight="1">
      <c r="A666" s="40"/>
      <c r="B666" s="41"/>
      <c r="C666" s="216" t="s">
        <v>2045</v>
      </c>
      <c r="D666" s="216" t="s">
        <v>221</v>
      </c>
      <c r="E666" s="217" t="s">
        <v>2046</v>
      </c>
      <c r="F666" s="218" t="s">
        <v>2047</v>
      </c>
      <c r="G666" s="219" t="s">
        <v>162</v>
      </c>
      <c r="H666" s="220">
        <v>560</v>
      </c>
      <c r="I666" s="221"/>
      <c r="J666" s="222">
        <f>ROUND(I666*H666,2)</f>
        <v>0</v>
      </c>
      <c r="K666" s="218" t="s">
        <v>224</v>
      </c>
      <c r="L666" s="46"/>
      <c r="M666" s="223" t="s">
        <v>19</v>
      </c>
      <c r="N666" s="224" t="s">
        <v>47</v>
      </c>
      <c r="O666" s="86"/>
      <c r="P666" s="225">
        <f>O666*H666</f>
        <v>0</v>
      </c>
      <c r="Q666" s="225">
        <v>6.0000000000000002E-05</v>
      </c>
      <c r="R666" s="225">
        <f>Q666*H666</f>
        <v>0.033599999999999998</v>
      </c>
      <c r="S666" s="225">
        <v>0</v>
      </c>
      <c r="T666" s="226">
        <f>S666*H666</f>
        <v>0</v>
      </c>
      <c r="U666" s="40"/>
      <c r="V666" s="40"/>
      <c r="W666" s="40"/>
      <c r="X666" s="40"/>
      <c r="Y666" s="40"/>
      <c r="Z666" s="40"/>
      <c r="AA666" s="40"/>
      <c r="AB666" s="40"/>
      <c r="AC666" s="40"/>
      <c r="AD666" s="40"/>
      <c r="AE666" s="40"/>
      <c r="AR666" s="227" t="s">
        <v>369</v>
      </c>
      <c r="AT666" s="227" t="s">
        <v>221</v>
      </c>
      <c r="AU666" s="227" t="s">
        <v>86</v>
      </c>
      <c r="AY666" s="19" t="s">
        <v>219</v>
      </c>
      <c r="BE666" s="228">
        <f>IF(N666="základní",J666,0)</f>
        <v>0</v>
      </c>
      <c r="BF666" s="228">
        <f>IF(N666="snížená",J666,0)</f>
        <v>0</v>
      </c>
      <c r="BG666" s="228">
        <f>IF(N666="zákl. přenesená",J666,0)</f>
        <v>0</v>
      </c>
      <c r="BH666" s="228">
        <f>IF(N666="sníž. přenesená",J666,0)</f>
        <v>0</v>
      </c>
      <c r="BI666" s="228">
        <f>IF(N666="nulová",J666,0)</f>
        <v>0</v>
      </c>
      <c r="BJ666" s="19" t="s">
        <v>84</v>
      </c>
      <c r="BK666" s="228">
        <f>ROUND(I666*H666,2)</f>
        <v>0</v>
      </c>
      <c r="BL666" s="19" t="s">
        <v>369</v>
      </c>
      <c r="BM666" s="227" t="s">
        <v>2048</v>
      </c>
    </row>
    <row r="667" s="2" customFormat="1">
      <c r="A667" s="40"/>
      <c r="B667" s="41"/>
      <c r="C667" s="42"/>
      <c r="D667" s="229" t="s">
        <v>227</v>
      </c>
      <c r="E667" s="42"/>
      <c r="F667" s="230" t="s">
        <v>2049</v>
      </c>
      <c r="G667" s="42"/>
      <c r="H667" s="42"/>
      <c r="I667" s="231"/>
      <c r="J667" s="42"/>
      <c r="K667" s="42"/>
      <c r="L667" s="46"/>
      <c r="M667" s="232"/>
      <c r="N667" s="233"/>
      <c r="O667" s="86"/>
      <c r="P667" s="86"/>
      <c r="Q667" s="86"/>
      <c r="R667" s="86"/>
      <c r="S667" s="86"/>
      <c r="T667" s="87"/>
      <c r="U667" s="40"/>
      <c r="V667" s="40"/>
      <c r="W667" s="40"/>
      <c r="X667" s="40"/>
      <c r="Y667" s="40"/>
      <c r="Z667" s="40"/>
      <c r="AA667" s="40"/>
      <c r="AB667" s="40"/>
      <c r="AC667" s="40"/>
      <c r="AD667" s="40"/>
      <c r="AE667" s="40"/>
      <c r="AT667" s="19" t="s">
        <v>227</v>
      </c>
      <c r="AU667" s="19" t="s">
        <v>86</v>
      </c>
    </row>
    <row r="668" s="2" customFormat="1">
      <c r="A668" s="40"/>
      <c r="B668" s="41"/>
      <c r="C668" s="42"/>
      <c r="D668" s="234" t="s">
        <v>229</v>
      </c>
      <c r="E668" s="42"/>
      <c r="F668" s="235" t="s">
        <v>2050</v>
      </c>
      <c r="G668" s="42"/>
      <c r="H668" s="42"/>
      <c r="I668" s="231"/>
      <c r="J668" s="42"/>
      <c r="K668" s="42"/>
      <c r="L668" s="46"/>
      <c r="M668" s="232"/>
      <c r="N668" s="233"/>
      <c r="O668" s="86"/>
      <c r="P668" s="86"/>
      <c r="Q668" s="86"/>
      <c r="R668" s="86"/>
      <c r="S668" s="86"/>
      <c r="T668" s="87"/>
      <c r="U668" s="40"/>
      <c r="V668" s="40"/>
      <c r="W668" s="40"/>
      <c r="X668" s="40"/>
      <c r="Y668" s="40"/>
      <c r="Z668" s="40"/>
      <c r="AA668" s="40"/>
      <c r="AB668" s="40"/>
      <c r="AC668" s="40"/>
      <c r="AD668" s="40"/>
      <c r="AE668" s="40"/>
      <c r="AT668" s="19" t="s">
        <v>229</v>
      </c>
      <c r="AU668" s="19" t="s">
        <v>86</v>
      </c>
    </row>
    <row r="669" s="13" customFormat="1">
      <c r="A669" s="13"/>
      <c r="B669" s="236"/>
      <c r="C669" s="237"/>
      <c r="D669" s="229" t="s">
        <v>231</v>
      </c>
      <c r="E669" s="238" t="s">
        <v>19</v>
      </c>
      <c r="F669" s="239" t="s">
        <v>1913</v>
      </c>
      <c r="G669" s="237"/>
      <c r="H669" s="238" t="s">
        <v>19</v>
      </c>
      <c r="I669" s="240"/>
      <c r="J669" s="237"/>
      <c r="K669" s="237"/>
      <c r="L669" s="241"/>
      <c r="M669" s="242"/>
      <c r="N669" s="243"/>
      <c r="O669" s="243"/>
      <c r="P669" s="243"/>
      <c r="Q669" s="243"/>
      <c r="R669" s="243"/>
      <c r="S669" s="243"/>
      <c r="T669" s="244"/>
      <c r="U669" s="13"/>
      <c r="V669" s="13"/>
      <c r="W669" s="13"/>
      <c r="X669" s="13"/>
      <c r="Y669" s="13"/>
      <c r="Z669" s="13"/>
      <c r="AA669" s="13"/>
      <c r="AB669" s="13"/>
      <c r="AC669" s="13"/>
      <c r="AD669" s="13"/>
      <c r="AE669" s="13"/>
      <c r="AT669" s="245" t="s">
        <v>231</v>
      </c>
      <c r="AU669" s="245" t="s">
        <v>86</v>
      </c>
      <c r="AV669" s="13" t="s">
        <v>84</v>
      </c>
      <c r="AW669" s="13" t="s">
        <v>37</v>
      </c>
      <c r="AX669" s="13" t="s">
        <v>76</v>
      </c>
      <c r="AY669" s="245" t="s">
        <v>219</v>
      </c>
    </row>
    <row r="670" s="14" customFormat="1">
      <c r="A670" s="14"/>
      <c r="B670" s="246"/>
      <c r="C670" s="247"/>
      <c r="D670" s="229" t="s">
        <v>231</v>
      </c>
      <c r="E670" s="248" t="s">
        <v>19</v>
      </c>
      <c r="F670" s="249" t="s">
        <v>2051</v>
      </c>
      <c r="G670" s="247"/>
      <c r="H670" s="250">
        <v>58</v>
      </c>
      <c r="I670" s="251"/>
      <c r="J670" s="247"/>
      <c r="K670" s="247"/>
      <c r="L670" s="252"/>
      <c r="M670" s="253"/>
      <c r="N670" s="254"/>
      <c r="O670" s="254"/>
      <c r="P670" s="254"/>
      <c r="Q670" s="254"/>
      <c r="R670" s="254"/>
      <c r="S670" s="254"/>
      <c r="T670" s="255"/>
      <c r="U670" s="14"/>
      <c r="V670" s="14"/>
      <c r="W670" s="14"/>
      <c r="X670" s="14"/>
      <c r="Y670" s="14"/>
      <c r="Z670" s="14"/>
      <c r="AA670" s="14"/>
      <c r="AB670" s="14"/>
      <c r="AC670" s="14"/>
      <c r="AD670" s="14"/>
      <c r="AE670" s="14"/>
      <c r="AT670" s="256" t="s">
        <v>231</v>
      </c>
      <c r="AU670" s="256" t="s">
        <v>86</v>
      </c>
      <c r="AV670" s="14" t="s">
        <v>86</v>
      </c>
      <c r="AW670" s="14" t="s">
        <v>37</v>
      </c>
      <c r="AX670" s="14" t="s">
        <v>76</v>
      </c>
      <c r="AY670" s="256" t="s">
        <v>219</v>
      </c>
    </row>
    <row r="671" s="14" customFormat="1">
      <c r="A671" s="14"/>
      <c r="B671" s="246"/>
      <c r="C671" s="247"/>
      <c r="D671" s="229" t="s">
        <v>231</v>
      </c>
      <c r="E671" s="248" t="s">
        <v>19</v>
      </c>
      <c r="F671" s="249" t="s">
        <v>2052</v>
      </c>
      <c r="G671" s="247"/>
      <c r="H671" s="250">
        <v>20</v>
      </c>
      <c r="I671" s="251"/>
      <c r="J671" s="247"/>
      <c r="K671" s="247"/>
      <c r="L671" s="252"/>
      <c r="M671" s="253"/>
      <c r="N671" s="254"/>
      <c r="O671" s="254"/>
      <c r="P671" s="254"/>
      <c r="Q671" s="254"/>
      <c r="R671" s="254"/>
      <c r="S671" s="254"/>
      <c r="T671" s="255"/>
      <c r="U671" s="14"/>
      <c r="V671" s="14"/>
      <c r="W671" s="14"/>
      <c r="X671" s="14"/>
      <c r="Y671" s="14"/>
      <c r="Z671" s="14"/>
      <c r="AA671" s="14"/>
      <c r="AB671" s="14"/>
      <c r="AC671" s="14"/>
      <c r="AD671" s="14"/>
      <c r="AE671" s="14"/>
      <c r="AT671" s="256" t="s">
        <v>231</v>
      </c>
      <c r="AU671" s="256" t="s">
        <v>86</v>
      </c>
      <c r="AV671" s="14" t="s">
        <v>86</v>
      </c>
      <c r="AW671" s="14" t="s">
        <v>37</v>
      </c>
      <c r="AX671" s="14" t="s">
        <v>76</v>
      </c>
      <c r="AY671" s="256" t="s">
        <v>219</v>
      </c>
    </row>
    <row r="672" s="14" customFormat="1">
      <c r="A672" s="14"/>
      <c r="B672" s="246"/>
      <c r="C672" s="247"/>
      <c r="D672" s="229" t="s">
        <v>231</v>
      </c>
      <c r="E672" s="248" t="s">
        <v>19</v>
      </c>
      <c r="F672" s="249" t="s">
        <v>2053</v>
      </c>
      <c r="G672" s="247"/>
      <c r="H672" s="250">
        <v>116.8</v>
      </c>
      <c r="I672" s="251"/>
      <c r="J672" s="247"/>
      <c r="K672" s="247"/>
      <c r="L672" s="252"/>
      <c r="M672" s="253"/>
      <c r="N672" s="254"/>
      <c r="O672" s="254"/>
      <c r="P672" s="254"/>
      <c r="Q672" s="254"/>
      <c r="R672" s="254"/>
      <c r="S672" s="254"/>
      <c r="T672" s="255"/>
      <c r="U672" s="14"/>
      <c r="V672" s="14"/>
      <c r="W672" s="14"/>
      <c r="X672" s="14"/>
      <c r="Y672" s="14"/>
      <c r="Z672" s="14"/>
      <c r="AA672" s="14"/>
      <c r="AB672" s="14"/>
      <c r="AC672" s="14"/>
      <c r="AD672" s="14"/>
      <c r="AE672" s="14"/>
      <c r="AT672" s="256" t="s">
        <v>231</v>
      </c>
      <c r="AU672" s="256" t="s">
        <v>86</v>
      </c>
      <c r="AV672" s="14" t="s">
        <v>86</v>
      </c>
      <c r="AW672" s="14" t="s">
        <v>37</v>
      </c>
      <c r="AX672" s="14" t="s">
        <v>76</v>
      </c>
      <c r="AY672" s="256" t="s">
        <v>219</v>
      </c>
    </row>
    <row r="673" s="14" customFormat="1">
      <c r="A673" s="14"/>
      <c r="B673" s="246"/>
      <c r="C673" s="247"/>
      <c r="D673" s="229" t="s">
        <v>231</v>
      </c>
      <c r="E673" s="248" t="s">
        <v>19</v>
      </c>
      <c r="F673" s="249" t="s">
        <v>2054</v>
      </c>
      <c r="G673" s="247"/>
      <c r="H673" s="250">
        <v>365.19999999999999</v>
      </c>
      <c r="I673" s="251"/>
      <c r="J673" s="247"/>
      <c r="K673" s="247"/>
      <c r="L673" s="252"/>
      <c r="M673" s="253"/>
      <c r="N673" s="254"/>
      <c r="O673" s="254"/>
      <c r="P673" s="254"/>
      <c r="Q673" s="254"/>
      <c r="R673" s="254"/>
      <c r="S673" s="254"/>
      <c r="T673" s="255"/>
      <c r="U673" s="14"/>
      <c r="V673" s="14"/>
      <c r="W673" s="14"/>
      <c r="X673" s="14"/>
      <c r="Y673" s="14"/>
      <c r="Z673" s="14"/>
      <c r="AA673" s="14"/>
      <c r="AB673" s="14"/>
      <c r="AC673" s="14"/>
      <c r="AD673" s="14"/>
      <c r="AE673" s="14"/>
      <c r="AT673" s="256" t="s">
        <v>231</v>
      </c>
      <c r="AU673" s="256" t="s">
        <v>86</v>
      </c>
      <c r="AV673" s="14" t="s">
        <v>86</v>
      </c>
      <c r="AW673" s="14" t="s">
        <v>37</v>
      </c>
      <c r="AX673" s="14" t="s">
        <v>76</v>
      </c>
      <c r="AY673" s="256" t="s">
        <v>219</v>
      </c>
    </row>
    <row r="674" s="15" customFormat="1">
      <c r="A674" s="15"/>
      <c r="B674" s="257"/>
      <c r="C674" s="258"/>
      <c r="D674" s="229" t="s">
        <v>231</v>
      </c>
      <c r="E674" s="259" t="s">
        <v>19</v>
      </c>
      <c r="F674" s="260" t="s">
        <v>236</v>
      </c>
      <c r="G674" s="258"/>
      <c r="H674" s="261">
        <v>560</v>
      </c>
      <c r="I674" s="262"/>
      <c r="J674" s="258"/>
      <c r="K674" s="258"/>
      <c r="L674" s="263"/>
      <c r="M674" s="264"/>
      <c r="N674" s="265"/>
      <c r="O674" s="265"/>
      <c r="P674" s="265"/>
      <c r="Q674" s="265"/>
      <c r="R674" s="265"/>
      <c r="S674" s="265"/>
      <c r="T674" s="266"/>
      <c r="U674" s="15"/>
      <c r="V674" s="15"/>
      <c r="W674" s="15"/>
      <c r="X674" s="15"/>
      <c r="Y674" s="15"/>
      <c r="Z674" s="15"/>
      <c r="AA674" s="15"/>
      <c r="AB674" s="15"/>
      <c r="AC674" s="15"/>
      <c r="AD674" s="15"/>
      <c r="AE674" s="15"/>
      <c r="AT674" s="267" t="s">
        <v>231</v>
      </c>
      <c r="AU674" s="267" t="s">
        <v>86</v>
      </c>
      <c r="AV674" s="15" t="s">
        <v>225</v>
      </c>
      <c r="AW674" s="15" t="s">
        <v>37</v>
      </c>
      <c r="AX674" s="15" t="s">
        <v>84</v>
      </c>
      <c r="AY674" s="267" t="s">
        <v>219</v>
      </c>
    </row>
    <row r="675" s="2" customFormat="1" ht="16.5" customHeight="1">
      <c r="A675" s="40"/>
      <c r="B675" s="41"/>
      <c r="C675" s="283" t="s">
        <v>2055</v>
      </c>
      <c r="D675" s="283" t="s">
        <v>623</v>
      </c>
      <c r="E675" s="284" t="s">
        <v>2056</v>
      </c>
      <c r="F675" s="285" t="s">
        <v>2057</v>
      </c>
      <c r="G675" s="286" t="s">
        <v>162</v>
      </c>
      <c r="H675" s="287">
        <v>58</v>
      </c>
      <c r="I675" s="288"/>
      <c r="J675" s="289">
        <f>ROUND(I675*H675,2)</f>
        <v>0</v>
      </c>
      <c r="K675" s="285" t="s">
        <v>19</v>
      </c>
      <c r="L675" s="290"/>
      <c r="M675" s="291" t="s">
        <v>19</v>
      </c>
      <c r="N675" s="292" t="s">
        <v>47</v>
      </c>
      <c r="O675" s="86"/>
      <c r="P675" s="225">
        <f>O675*H675</f>
        <v>0</v>
      </c>
      <c r="Q675" s="225">
        <v>0.001</v>
      </c>
      <c r="R675" s="225">
        <f>Q675*H675</f>
        <v>0.058000000000000003</v>
      </c>
      <c r="S675" s="225">
        <v>0</v>
      </c>
      <c r="T675" s="226">
        <f>S675*H675</f>
        <v>0</v>
      </c>
      <c r="U675" s="40"/>
      <c r="V675" s="40"/>
      <c r="W675" s="40"/>
      <c r="X675" s="40"/>
      <c r="Y675" s="40"/>
      <c r="Z675" s="40"/>
      <c r="AA675" s="40"/>
      <c r="AB675" s="40"/>
      <c r="AC675" s="40"/>
      <c r="AD675" s="40"/>
      <c r="AE675" s="40"/>
      <c r="AR675" s="227" t="s">
        <v>493</v>
      </c>
      <c r="AT675" s="227" t="s">
        <v>623</v>
      </c>
      <c r="AU675" s="227" t="s">
        <v>86</v>
      </c>
      <c r="AY675" s="19" t="s">
        <v>219</v>
      </c>
      <c r="BE675" s="228">
        <f>IF(N675="základní",J675,0)</f>
        <v>0</v>
      </c>
      <c r="BF675" s="228">
        <f>IF(N675="snížená",J675,0)</f>
        <v>0</v>
      </c>
      <c r="BG675" s="228">
        <f>IF(N675="zákl. přenesená",J675,0)</f>
        <v>0</v>
      </c>
      <c r="BH675" s="228">
        <f>IF(N675="sníž. přenesená",J675,0)</f>
        <v>0</v>
      </c>
      <c r="BI675" s="228">
        <f>IF(N675="nulová",J675,0)</f>
        <v>0</v>
      </c>
      <c r="BJ675" s="19" t="s">
        <v>84</v>
      </c>
      <c r="BK675" s="228">
        <f>ROUND(I675*H675,2)</f>
        <v>0</v>
      </c>
      <c r="BL675" s="19" t="s">
        <v>369</v>
      </c>
      <c r="BM675" s="227" t="s">
        <v>2058</v>
      </c>
    </row>
    <row r="676" s="2" customFormat="1">
      <c r="A676" s="40"/>
      <c r="B676" s="41"/>
      <c r="C676" s="42"/>
      <c r="D676" s="229" t="s">
        <v>227</v>
      </c>
      <c r="E676" s="42"/>
      <c r="F676" s="230" t="s">
        <v>2057</v>
      </c>
      <c r="G676" s="42"/>
      <c r="H676" s="42"/>
      <c r="I676" s="231"/>
      <c r="J676" s="42"/>
      <c r="K676" s="42"/>
      <c r="L676" s="46"/>
      <c r="M676" s="232"/>
      <c r="N676" s="233"/>
      <c r="O676" s="86"/>
      <c r="P676" s="86"/>
      <c r="Q676" s="86"/>
      <c r="R676" s="86"/>
      <c r="S676" s="86"/>
      <c r="T676" s="87"/>
      <c r="U676" s="40"/>
      <c r="V676" s="40"/>
      <c r="W676" s="40"/>
      <c r="X676" s="40"/>
      <c r="Y676" s="40"/>
      <c r="Z676" s="40"/>
      <c r="AA676" s="40"/>
      <c r="AB676" s="40"/>
      <c r="AC676" s="40"/>
      <c r="AD676" s="40"/>
      <c r="AE676" s="40"/>
      <c r="AT676" s="19" t="s">
        <v>227</v>
      </c>
      <c r="AU676" s="19" t="s">
        <v>86</v>
      </c>
    </row>
    <row r="677" s="14" customFormat="1">
      <c r="A677" s="14"/>
      <c r="B677" s="246"/>
      <c r="C677" s="247"/>
      <c r="D677" s="229" t="s">
        <v>231</v>
      </c>
      <c r="E677" s="248" t="s">
        <v>19</v>
      </c>
      <c r="F677" s="249" t="s">
        <v>2051</v>
      </c>
      <c r="G677" s="247"/>
      <c r="H677" s="250">
        <v>58</v>
      </c>
      <c r="I677" s="251"/>
      <c r="J677" s="247"/>
      <c r="K677" s="247"/>
      <c r="L677" s="252"/>
      <c r="M677" s="253"/>
      <c r="N677" s="254"/>
      <c r="O677" s="254"/>
      <c r="P677" s="254"/>
      <c r="Q677" s="254"/>
      <c r="R677" s="254"/>
      <c r="S677" s="254"/>
      <c r="T677" s="255"/>
      <c r="U677" s="14"/>
      <c r="V677" s="14"/>
      <c r="W677" s="14"/>
      <c r="X677" s="14"/>
      <c r="Y677" s="14"/>
      <c r="Z677" s="14"/>
      <c r="AA677" s="14"/>
      <c r="AB677" s="14"/>
      <c r="AC677" s="14"/>
      <c r="AD677" s="14"/>
      <c r="AE677" s="14"/>
      <c r="AT677" s="256" t="s">
        <v>231</v>
      </c>
      <c r="AU677" s="256" t="s">
        <v>86</v>
      </c>
      <c r="AV677" s="14" t="s">
        <v>86</v>
      </c>
      <c r="AW677" s="14" t="s">
        <v>37</v>
      </c>
      <c r="AX677" s="14" t="s">
        <v>84</v>
      </c>
      <c r="AY677" s="256" t="s">
        <v>219</v>
      </c>
    </row>
    <row r="678" s="2" customFormat="1" ht="16.5" customHeight="1">
      <c r="A678" s="40"/>
      <c r="B678" s="41"/>
      <c r="C678" s="283" t="s">
        <v>2059</v>
      </c>
      <c r="D678" s="283" t="s">
        <v>623</v>
      </c>
      <c r="E678" s="284" t="s">
        <v>2060</v>
      </c>
      <c r="F678" s="285" t="s">
        <v>2061</v>
      </c>
      <c r="G678" s="286" t="s">
        <v>162</v>
      </c>
      <c r="H678" s="287">
        <v>20</v>
      </c>
      <c r="I678" s="288"/>
      <c r="J678" s="289">
        <f>ROUND(I678*H678,2)</f>
        <v>0</v>
      </c>
      <c r="K678" s="285" t="s">
        <v>19</v>
      </c>
      <c r="L678" s="290"/>
      <c r="M678" s="291" t="s">
        <v>19</v>
      </c>
      <c r="N678" s="292" t="s">
        <v>47</v>
      </c>
      <c r="O678" s="86"/>
      <c r="P678" s="225">
        <f>O678*H678</f>
        <v>0</v>
      </c>
      <c r="Q678" s="225">
        <v>0.001</v>
      </c>
      <c r="R678" s="225">
        <f>Q678*H678</f>
        <v>0.02</v>
      </c>
      <c r="S678" s="225">
        <v>0</v>
      </c>
      <c r="T678" s="226">
        <f>S678*H678</f>
        <v>0</v>
      </c>
      <c r="U678" s="40"/>
      <c r="V678" s="40"/>
      <c r="W678" s="40"/>
      <c r="X678" s="40"/>
      <c r="Y678" s="40"/>
      <c r="Z678" s="40"/>
      <c r="AA678" s="40"/>
      <c r="AB678" s="40"/>
      <c r="AC678" s="40"/>
      <c r="AD678" s="40"/>
      <c r="AE678" s="40"/>
      <c r="AR678" s="227" t="s">
        <v>493</v>
      </c>
      <c r="AT678" s="227" t="s">
        <v>623</v>
      </c>
      <c r="AU678" s="227" t="s">
        <v>86</v>
      </c>
      <c r="AY678" s="19" t="s">
        <v>219</v>
      </c>
      <c r="BE678" s="228">
        <f>IF(N678="základní",J678,0)</f>
        <v>0</v>
      </c>
      <c r="BF678" s="228">
        <f>IF(N678="snížená",J678,0)</f>
        <v>0</v>
      </c>
      <c r="BG678" s="228">
        <f>IF(N678="zákl. přenesená",J678,0)</f>
        <v>0</v>
      </c>
      <c r="BH678" s="228">
        <f>IF(N678="sníž. přenesená",J678,0)</f>
        <v>0</v>
      </c>
      <c r="BI678" s="228">
        <f>IF(N678="nulová",J678,0)</f>
        <v>0</v>
      </c>
      <c r="BJ678" s="19" t="s">
        <v>84</v>
      </c>
      <c r="BK678" s="228">
        <f>ROUND(I678*H678,2)</f>
        <v>0</v>
      </c>
      <c r="BL678" s="19" t="s">
        <v>369</v>
      </c>
      <c r="BM678" s="227" t="s">
        <v>2062</v>
      </c>
    </row>
    <row r="679" s="2" customFormat="1">
      <c r="A679" s="40"/>
      <c r="B679" s="41"/>
      <c r="C679" s="42"/>
      <c r="D679" s="229" t="s">
        <v>227</v>
      </c>
      <c r="E679" s="42"/>
      <c r="F679" s="230" t="s">
        <v>2061</v>
      </c>
      <c r="G679" s="42"/>
      <c r="H679" s="42"/>
      <c r="I679" s="231"/>
      <c r="J679" s="42"/>
      <c r="K679" s="42"/>
      <c r="L679" s="46"/>
      <c r="M679" s="232"/>
      <c r="N679" s="233"/>
      <c r="O679" s="86"/>
      <c r="P679" s="86"/>
      <c r="Q679" s="86"/>
      <c r="R679" s="86"/>
      <c r="S679" s="86"/>
      <c r="T679" s="87"/>
      <c r="U679" s="40"/>
      <c r="V679" s="40"/>
      <c r="W679" s="40"/>
      <c r="X679" s="40"/>
      <c r="Y679" s="40"/>
      <c r="Z679" s="40"/>
      <c r="AA679" s="40"/>
      <c r="AB679" s="40"/>
      <c r="AC679" s="40"/>
      <c r="AD679" s="40"/>
      <c r="AE679" s="40"/>
      <c r="AT679" s="19" t="s">
        <v>227</v>
      </c>
      <c r="AU679" s="19" t="s">
        <v>86</v>
      </c>
    </row>
    <row r="680" s="14" customFormat="1">
      <c r="A680" s="14"/>
      <c r="B680" s="246"/>
      <c r="C680" s="247"/>
      <c r="D680" s="229" t="s">
        <v>231</v>
      </c>
      <c r="E680" s="248" t="s">
        <v>19</v>
      </c>
      <c r="F680" s="249" t="s">
        <v>2052</v>
      </c>
      <c r="G680" s="247"/>
      <c r="H680" s="250">
        <v>20</v>
      </c>
      <c r="I680" s="251"/>
      <c r="J680" s="247"/>
      <c r="K680" s="247"/>
      <c r="L680" s="252"/>
      <c r="M680" s="253"/>
      <c r="N680" s="254"/>
      <c r="O680" s="254"/>
      <c r="P680" s="254"/>
      <c r="Q680" s="254"/>
      <c r="R680" s="254"/>
      <c r="S680" s="254"/>
      <c r="T680" s="255"/>
      <c r="U680" s="14"/>
      <c r="V680" s="14"/>
      <c r="W680" s="14"/>
      <c r="X680" s="14"/>
      <c r="Y680" s="14"/>
      <c r="Z680" s="14"/>
      <c r="AA680" s="14"/>
      <c r="AB680" s="14"/>
      <c r="AC680" s="14"/>
      <c r="AD680" s="14"/>
      <c r="AE680" s="14"/>
      <c r="AT680" s="256" t="s">
        <v>231</v>
      </c>
      <c r="AU680" s="256" t="s">
        <v>86</v>
      </c>
      <c r="AV680" s="14" t="s">
        <v>86</v>
      </c>
      <c r="AW680" s="14" t="s">
        <v>37</v>
      </c>
      <c r="AX680" s="14" t="s">
        <v>84</v>
      </c>
      <c r="AY680" s="256" t="s">
        <v>219</v>
      </c>
    </row>
    <row r="681" s="2" customFormat="1" ht="16.5" customHeight="1">
      <c r="A681" s="40"/>
      <c r="B681" s="41"/>
      <c r="C681" s="283" t="s">
        <v>2063</v>
      </c>
      <c r="D681" s="283" t="s">
        <v>623</v>
      </c>
      <c r="E681" s="284" t="s">
        <v>2064</v>
      </c>
      <c r="F681" s="285" t="s">
        <v>2065</v>
      </c>
      <c r="G681" s="286" t="s">
        <v>162</v>
      </c>
      <c r="H681" s="287">
        <v>116.8</v>
      </c>
      <c r="I681" s="288"/>
      <c r="J681" s="289">
        <f>ROUND(I681*H681,2)</f>
        <v>0</v>
      </c>
      <c r="K681" s="285" t="s">
        <v>19</v>
      </c>
      <c r="L681" s="290"/>
      <c r="M681" s="291" t="s">
        <v>19</v>
      </c>
      <c r="N681" s="292" t="s">
        <v>47</v>
      </c>
      <c r="O681" s="86"/>
      <c r="P681" s="225">
        <f>O681*H681</f>
        <v>0</v>
      </c>
      <c r="Q681" s="225">
        <v>0.001</v>
      </c>
      <c r="R681" s="225">
        <f>Q681*H681</f>
        <v>0.1168</v>
      </c>
      <c r="S681" s="225">
        <v>0</v>
      </c>
      <c r="T681" s="226">
        <f>S681*H681</f>
        <v>0</v>
      </c>
      <c r="U681" s="40"/>
      <c r="V681" s="40"/>
      <c r="W681" s="40"/>
      <c r="X681" s="40"/>
      <c r="Y681" s="40"/>
      <c r="Z681" s="40"/>
      <c r="AA681" s="40"/>
      <c r="AB681" s="40"/>
      <c r="AC681" s="40"/>
      <c r="AD681" s="40"/>
      <c r="AE681" s="40"/>
      <c r="AR681" s="227" t="s">
        <v>493</v>
      </c>
      <c r="AT681" s="227" t="s">
        <v>623</v>
      </c>
      <c r="AU681" s="227" t="s">
        <v>86</v>
      </c>
      <c r="AY681" s="19" t="s">
        <v>219</v>
      </c>
      <c r="BE681" s="228">
        <f>IF(N681="základní",J681,0)</f>
        <v>0</v>
      </c>
      <c r="BF681" s="228">
        <f>IF(N681="snížená",J681,0)</f>
        <v>0</v>
      </c>
      <c r="BG681" s="228">
        <f>IF(N681="zákl. přenesená",J681,0)</f>
        <v>0</v>
      </c>
      <c r="BH681" s="228">
        <f>IF(N681="sníž. přenesená",J681,0)</f>
        <v>0</v>
      </c>
      <c r="BI681" s="228">
        <f>IF(N681="nulová",J681,0)</f>
        <v>0</v>
      </c>
      <c r="BJ681" s="19" t="s">
        <v>84</v>
      </c>
      <c r="BK681" s="228">
        <f>ROUND(I681*H681,2)</f>
        <v>0</v>
      </c>
      <c r="BL681" s="19" t="s">
        <v>369</v>
      </c>
      <c r="BM681" s="227" t="s">
        <v>2066</v>
      </c>
    </row>
    <row r="682" s="2" customFormat="1">
      <c r="A682" s="40"/>
      <c r="B682" s="41"/>
      <c r="C682" s="42"/>
      <c r="D682" s="229" t="s">
        <v>227</v>
      </c>
      <c r="E682" s="42"/>
      <c r="F682" s="230" t="s">
        <v>2065</v>
      </c>
      <c r="G682" s="42"/>
      <c r="H682" s="42"/>
      <c r="I682" s="231"/>
      <c r="J682" s="42"/>
      <c r="K682" s="42"/>
      <c r="L682" s="46"/>
      <c r="M682" s="232"/>
      <c r="N682" s="233"/>
      <c r="O682" s="86"/>
      <c r="P682" s="86"/>
      <c r="Q682" s="86"/>
      <c r="R682" s="86"/>
      <c r="S682" s="86"/>
      <c r="T682" s="87"/>
      <c r="U682" s="40"/>
      <c r="V682" s="40"/>
      <c r="W682" s="40"/>
      <c r="X682" s="40"/>
      <c r="Y682" s="40"/>
      <c r="Z682" s="40"/>
      <c r="AA682" s="40"/>
      <c r="AB682" s="40"/>
      <c r="AC682" s="40"/>
      <c r="AD682" s="40"/>
      <c r="AE682" s="40"/>
      <c r="AT682" s="19" t="s">
        <v>227</v>
      </c>
      <c r="AU682" s="19" t="s">
        <v>86</v>
      </c>
    </row>
    <row r="683" s="13" customFormat="1">
      <c r="A683" s="13"/>
      <c r="B683" s="236"/>
      <c r="C683" s="237"/>
      <c r="D683" s="229" t="s">
        <v>231</v>
      </c>
      <c r="E683" s="238" t="s">
        <v>19</v>
      </c>
      <c r="F683" s="239" t="s">
        <v>1989</v>
      </c>
      <c r="G683" s="237"/>
      <c r="H683" s="238" t="s">
        <v>19</v>
      </c>
      <c r="I683" s="240"/>
      <c r="J683" s="237"/>
      <c r="K683" s="237"/>
      <c r="L683" s="241"/>
      <c r="M683" s="242"/>
      <c r="N683" s="243"/>
      <c r="O683" s="243"/>
      <c r="P683" s="243"/>
      <c r="Q683" s="243"/>
      <c r="R683" s="243"/>
      <c r="S683" s="243"/>
      <c r="T683" s="244"/>
      <c r="U683" s="13"/>
      <c r="V683" s="13"/>
      <c r="W683" s="13"/>
      <c r="X683" s="13"/>
      <c r="Y683" s="13"/>
      <c r="Z683" s="13"/>
      <c r="AA683" s="13"/>
      <c r="AB683" s="13"/>
      <c r="AC683" s="13"/>
      <c r="AD683" s="13"/>
      <c r="AE683" s="13"/>
      <c r="AT683" s="245" t="s">
        <v>231</v>
      </c>
      <c r="AU683" s="245" t="s">
        <v>86</v>
      </c>
      <c r="AV683" s="13" t="s">
        <v>84</v>
      </c>
      <c r="AW683" s="13" t="s">
        <v>37</v>
      </c>
      <c r="AX683" s="13" t="s">
        <v>76</v>
      </c>
      <c r="AY683" s="245" t="s">
        <v>219</v>
      </c>
    </row>
    <row r="684" s="14" customFormat="1">
      <c r="A684" s="14"/>
      <c r="B684" s="246"/>
      <c r="C684" s="247"/>
      <c r="D684" s="229" t="s">
        <v>231</v>
      </c>
      <c r="E684" s="248" t="s">
        <v>19</v>
      </c>
      <c r="F684" s="249" t="s">
        <v>2067</v>
      </c>
      <c r="G684" s="247"/>
      <c r="H684" s="250">
        <v>116.8</v>
      </c>
      <c r="I684" s="251"/>
      <c r="J684" s="247"/>
      <c r="K684" s="247"/>
      <c r="L684" s="252"/>
      <c r="M684" s="253"/>
      <c r="N684" s="254"/>
      <c r="O684" s="254"/>
      <c r="P684" s="254"/>
      <c r="Q684" s="254"/>
      <c r="R684" s="254"/>
      <c r="S684" s="254"/>
      <c r="T684" s="255"/>
      <c r="U684" s="14"/>
      <c r="V684" s="14"/>
      <c r="W684" s="14"/>
      <c r="X684" s="14"/>
      <c r="Y684" s="14"/>
      <c r="Z684" s="14"/>
      <c r="AA684" s="14"/>
      <c r="AB684" s="14"/>
      <c r="AC684" s="14"/>
      <c r="AD684" s="14"/>
      <c r="AE684" s="14"/>
      <c r="AT684" s="256" t="s">
        <v>231</v>
      </c>
      <c r="AU684" s="256" t="s">
        <v>86</v>
      </c>
      <c r="AV684" s="14" t="s">
        <v>86</v>
      </c>
      <c r="AW684" s="14" t="s">
        <v>37</v>
      </c>
      <c r="AX684" s="14" t="s">
        <v>84</v>
      </c>
      <c r="AY684" s="256" t="s">
        <v>219</v>
      </c>
    </row>
    <row r="685" s="2" customFormat="1" ht="16.5" customHeight="1">
      <c r="A685" s="40"/>
      <c r="B685" s="41"/>
      <c r="C685" s="283" t="s">
        <v>2068</v>
      </c>
      <c r="D685" s="283" t="s">
        <v>623</v>
      </c>
      <c r="E685" s="284" t="s">
        <v>2069</v>
      </c>
      <c r="F685" s="285" t="s">
        <v>2070</v>
      </c>
      <c r="G685" s="286" t="s">
        <v>162</v>
      </c>
      <c r="H685" s="287">
        <v>365.19999999999999</v>
      </c>
      <c r="I685" s="288"/>
      <c r="J685" s="289">
        <f>ROUND(I685*H685,2)</f>
        <v>0</v>
      </c>
      <c r="K685" s="285" t="s">
        <v>19</v>
      </c>
      <c r="L685" s="290"/>
      <c r="M685" s="291" t="s">
        <v>19</v>
      </c>
      <c r="N685" s="292" t="s">
        <v>47</v>
      </c>
      <c r="O685" s="86"/>
      <c r="P685" s="225">
        <f>O685*H685</f>
        <v>0</v>
      </c>
      <c r="Q685" s="225">
        <v>0.001</v>
      </c>
      <c r="R685" s="225">
        <f>Q685*H685</f>
        <v>0.36519999999999997</v>
      </c>
      <c r="S685" s="225">
        <v>0</v>
      </c>
      <c r="T685" s="226">
        <f>S685*H685</f>
        <v>0</v>
      </c>
      <c r="U685" s="40"/>
      <c r="V685" s="40"/>
      <c r="W685" s="40"/>
      <c r="X685" s="40"/>
      <c r="Y685" s="40"/>
      <c r="Z685" s="40"/>
      <c r="AA685" s="40"/>
      <c r="AB685" s="40"/>
      <c r="AC685" s="40"/>
      <c r="AD685" s="40"/>
      <c r="AE685" s="40"/>
      <c r="AR685" s="227" t="s">
        <v>493</v>
      </c>
      <c r="AT685" s="227" t="s">
        <v>623</v>
      </c>
      <c r="AU685" s="227" t="s">
        <v>86</v>
      </c>
      <c r="AY685" s="19" t="s">
        <v>219</v>
      </c>
      <c r="BE685" s="228">
        <f>IF(N685="základní",J685,0)</f>
        <v>0</v>
      </c>
      <c r="BF685" s="228">
        <f>IF(N685="snížená",J685,0)</f>
        <v>0</v>
      </c>
      <c r="BG685" s="228">
        <f>IF(N685="zákl. přenesená",J685,0)</f>
        <v>0</v>
      </c>
      <c r="BH685" s="228">
        <f>IF(N685="sníž. přenesená",J685,0)</f>
        <v>0</v>
      </c>
      <c r="BI685" s="228">
        <f>IF(N685="nulová",J685,0)</f>
        <v>0</v>
      </c>
      <c r="BJ685" s="19" t="s">
        <v>84</v>
      </c>
      <c r="BK685" s="228">
        <f>ROUND(I685*H685,2)</f>
        <v>0</v>
      </c>
      <c r="BL685" s="19" t="s">
        <v>369</v>
      </c>
      <c r="BM685" s="227" t="s">
        <v>2071</v>
      </c>
    </row>
    <row r="686" s="2" customFormat="1">
      <c r="A686" s="40"/>
      <c r="B686" s="41"/>
      <c r="C686" s="42"/>
      <c r="D686" s="229" t="s">
        <v>227</v>
      </c>
      <c r="E686" s="42"/>
      <c r="F686" s="230" t="s">
        <v>2070</v>
      </c>
      <c r="G686" s="42"/>
      <c r="H686" s="42"/>
      <c r="I686" s="231"/>
      <c r="J686" s="42"/>
      <c r="K686" s="42"/>
      <c r="L686" s="46"/>
      <c r="M686" s="232"/>
      <c r="N686" s="233"/>
      <c r="O686" s="86"/>
      <c r="P686" s="86"/>
      <c r="Q686" s="86"/>
      <c r="R686" s="86"/>
      <c r="S686" s="86"/>
      <c r="T686" s="87"/>
      <c r="U686" s="40"/>
      <c r="V686" s="40"/>
      <c r="W686" s="40"/>
      <c r="X686" s="40"/>
      <c r="Y686" s="40"/>
      <c r="Z686" s="40"/>
      <c r="AA686" s="40"/>
      <c r="AB686" s="40"/>
      <c r="AC686" s="40"/>
      <c r="AD686" s="40"/>
      <c r="AE686" s="40"/>
      <c r="AT686" s="19" t="s">
        <v>227</v>
      </c>
      <c r="AU686" s="19" t="s">
        <v>86</v>
      </c>
    </row>
    <row r="687" s="13" customFormat="1">
      <c r="A687" s="13"/>
      <c r="B687" s="236"/>
      <c r="C687" s="237"/>
      <c r="D687" s="229" t="s">
        <v>231</v>
      </c>
      <c r="E687" s="238" t="s">
        <v>19</v>
      </c>
      <c r="F687" s="239" t="s">
        <v>1989</v>
      </c>
      <c r="G687" s="237"/>
      <c r="H687" s="238" t="s">
        <v>19</v>
      </c>
      <c r="I687" s="240"/>
      <c r="J687" s="237"/>
      <c r="K687" s="237"/>
      <c r="L687" s="241"/>
      <c r="M687" s="242"/>
      <c r="N687" s="243"/>
      <c r="O687" s="243"/>
      <c r="P687" s="243"/>
      <c r="Q687" s="243"/>
      <c r="R687" s="243"/>
      <c r="S687" s="243"/>
      <c r="T687" s="244"/>
      <c r="U687" s="13"/>
      <c r="V687" s="13"/>
      <c r="W687" s="13"/>
      <c r="X687" s="13"/>
      <c r="Y687" s="13"/>
      <c r="Z687" s="13"/>
      <c r="AA687" s="13"/>
      <c r="AB687" s="13"/>
      <c r="AC687" s="13"/>
      <c r="AD687" s="13"/>
      <c r="AE687" s="13"/>
      <c r="AT687" s="245" t="s">
        <v>231</v>
      </c>
      <c r="AU687" s="245" t="s">
        <v>86</v>
      </c>
      <c r="AV687" s="13" t="s">
        <v>84</v>
      </c>
      <c r="AW687" s="13" t="s">
        <v>37</v>
      </c>
      <c r="AX687" s="13" t="s">
        <v>76</v>
      </c>
      <c r="AY687" s="245" t="s">
        <v>219</v>
      </c>
    </row>
    <row r="688" s="14" customFormat="1">
      <c r="A688" s="14"/>
      <c r="B688" s="246"/>
      <c r="C688" s="247"/>
      <c r="D688" s="229" t="s">
        <v>231</v>
      </c>
      <c r="E688" s="248" t="s">
        <v>19</v>
      </c>
      <c r="F688" s="249" t="s">
        <v>2072</v>
      </c>
      <c r="G688" s="247"/>
      <c r="H688" s="250">
        <v>365.19999999999999</v>
      </c>
      <c r="I688" s="251"/>
      <c r="J688" s="247"/>
      <c r="K688" s="247"/>
      <c r="L688" s="252"/>
      <c r="M688" s="253"/>
      <c r="N688" s="254"/>
      <c r="O688" s="254"/>
      <c r="P688" s="254"/>
      <c r="Q688" s="254"/>
      <c r="R688" s="254"/>
      <c r="S688" s="254"/>
      <c r="T688" s="255"/>
      <c r="U688" s="14"/>
      <c r="V688" s="14"/>
      <c r="W688" s="14"/>
      <c r="X688" s="14"/>
      <c r="Y688" s="14"/>
      <c r="Z688" s="14"/>
      <c r="AA688" s="14"/>
      <c r="AB688" s="14"/>
      <c r="AC688" s="14"/>
      <c r="AD688" s="14"/>
      <c r="AE688" s="14"/>
      <c r="AT688" s="256" t="s">
        <v>231</v>
      </c>
      <c r="AU688" s="256" t="s">
        <v>86</v>
      </c>
      <c r="AV688" s="14" t="s">
        <v>86</v>
      </c>
      <c r="AW688" s="14" t="s">
        <v>37</v>
      </c>
      <c r="AX688" s="14" t="s">
        <v>84</v>
      </c>
      <c r="AY688" s="256" t="s">
        <v>219</v>
      </c>
    </row>
    <row r="689" s="2" customFormat="1" ht="16.5" customHeight="1">
      <c r="A689" s="40"/>
      <c r="B689" s="41"/>
      <c r="C689" s="216" t="s">
        <v>2073</v>
      </c>
      <c r="D689" s="216" t="s">
        <v>221</v>
      </c>
      <c r="E689" s="217" t="s">
        <v>2074</v>
      </c>
      <c r="F689" s="218" t="s">
        <v>2075</v>
      </c>
      <c r="G689" s="219" t="s">
        <v>162</v>
      </c>
      <c r="H689" s="220">
        <v>2300.8400000000001</v>
      </c>
      <c r="I689" s="221"/>
      <c r="J689" s="222">
        <f>ROUND(I689*H689,2)</f>
        <v>0</v>
      </c>
      <c r="K689" s="218" t="s">
        <v>224</v>
      </c>
      <c r="L689" s="46"/>
      <c r="M689" s="223" t="s">
        <v>19</v>
      </c>
      <c r="N689" s="224" t="s">
        <v>47</v>
      </c>
      <c r="O689" s="86"/>
      <c r="P689" s="225">
        <f>O689*H689</f>
        <v>0</v>
      </c>
      <c r="Q689" s="225">
        <v>5.0000000000000002E-05</v>
      </c>
      <c r="R689" s="225">
        <f>Q689*H689</f>
        <v>0.11504200000000002</v>
      </c>
      <c r="S689" s="225">
        <v>0</v>
      </c>
      <c r="T689" s="226">
        <f>S689*H689</f>
        <v>0</v>
      </c>
      <c r="U689" s="40"/>
      <c r="V689" s="40"/>
      <c r="W689" s="40"/>
      <c r="X689" s="40"/>
      <c r="Y689" s="40"/>
      <c r="Z689" s="40"/>
      <c r="AA689" s="40"/>
      <c r="AB689" s="40"/>
      <c r="AC689" s="40"/>
      <c r="AD689" s="40"/>
      <c r="AE689" s="40"/>
      <c r="AR689" s="227" t="s">
        <v>369</v>
      </c>
      <c r="AT689" s="227" t="s">
        <v>221</v>
      </c>
      <c r="AU689" s="227" t="s">
        <v>86</v>
      </c>
      <c r="AY689" s="19" t="s">
        <v>219</v>
      </c>
      <c r="BE689" s="228">
        <f>IF(N689="základní",J689,0)</f>
        <v>0</v>
      </c>
      <c r="BF689" s="228">
        <f>IF(N689="snížená",J689,0)</f>
        <v>0</v>
      </c>
      <c r="BG689" s="228">
        <f>IF(N689="zákl. přenesená",J689,0)</f>
        <v>0</v>
      </c>
      <c r="BH689" s="228">
        <f>IF(N689="sníž. přenesená",J689,0)</f>
        <v>0</v>
      </c>
      <c r="BI689" s="228">
        <f>IF(N689="nulová",J689,0)</f>
        <v>0</v>
      </c>
      <c r="BJ689" s="19" t="s">
        <v>84</v>
      </c>
      <c r="BK689" s="228">
        <f>ROUND(I689*H689,2)</f>
        <v>0</v>
      </c>
      <c r="BL689" s="19" t="s">
        <v>369</v>
      </c>
      <c r="BM689" s="227" t="s">
        <v>2076</v>
      </c>
    </row>
    <row r="690" s="2" customFormat="1">
      <c r="A690" s="40"/>
      <c r="B690" s="41"/>
      <c r="C690" s="42"/>
      <c r="D690" s="229" t="s">
        <v>227</v>
      </c>
      <c r="E690" s="42"/>
      <c r="F690" s="230" t="s">
        <v>2077</v>
      </c>
      <c r="G690" s="42"/>
      <c r="H690" s="42"/>
      <c r="I690" s="231"/>
      <c r="J690" s="42"/>
      <c r="K690" s="42"/>
      <c r="L690" s="46"/>
      <c r="M690" s="232"/>
      <c r="N690" s="233"/>
      <c r="O690" s="86"/>
      <c r="P690" s="86"/>
      <c r="Q690" s="86"/>
      <c r="R690" s="86"/>
      <c r="S690" s="86"/>
      <c r="T690" s="87"/>
      <c r="U690" s="40"/>
      <c r="V690" s="40"/>
      <c r="W690" s="40"/>
      <c r="X690" s="40"/>
      <c r="Y690" s="40"/>
      <c r="Z690" s="40"/>
      <c r="AA690" s="40"/>
      <c r="AB690" s="40"/>
      <c r="AC690" s="40"/>
      <c r="AD690" s="40"/>
      <c r="AE690" s="40"/>
      <c r="AT690" s="19" t="s">
        <v>227</v>
      </c>
      <c r="AU690" s="19" t="s">
        <v>86</v>
      </c>
    </row>
    <row r="691" s="2" customFormat="1">
      <c r="A691" s="40"/>
      <c r="B691" s="41"/>
      <c r="C691" s="42"/>
      <c r="D691" s="234" t="s">
        <v>229</v>
      </c>
      <c r="E691" s="42"/>
      <c r="F691" s="235" t="s">
        <v>2078</v>
      </c>
      <c r="G691" s="42"/>
      <c r="H691" s="42"/>
      <c r="I691" s="231"/>
      <c r="J691" s="42"/>
      <c r="K691" s="42"/>
      <c r="L691" s="46"/>
      <c r="M691" s="232"/>
      <c r="N691" s="233"/>
      <c r="O691" s="86"/>
      <c r="P691" s="86"/>
      <c r="Q691" s="86"/>
      <c r="R691" s="86"/>
      <c r="S691" s="86"/>
      <c r="T691" s="87"/>
      <c r="U691" s="40"/>
      <c r="V691" s="40"/>
      <c r="W691" s="40"/>
      <c r="X691" s="40"/>
      <c r="Y691" s="40"/>
      <c r="Z691" s="40"/>
      <c r="AA691" s="40"/>
      <c r="AB691" s="40"/>
      <c r="AC691" s="40"/>
      <c r="AD691" s="40"/>
      <c r="AE691" s="40"/>
      <c r="AT691" s="19" t="s">
        <v>229</v>
      </c>
      <c r="AU691" s="19" t="s">
        <v>86</v>
      </c>
    </row>
    <row r="692" s="13" customFormat="1">
      <c r="A692" s="13"/>
      <c r="B692" s="236"/>
      <c r="C692" s="237"/>
      <c r="D692" s="229" t="s">
        <v>231</v>
      </c>
      <c r="E692" s="238" t="s">
        <v>19</v>
      </c>
      <c r="F692" s="239" t="s">
        <v>1913</v>
      </c>
      <c r="G692" s="237"/>
      <c r="H692" s="238" t="s">
        <v>19</v>
      </c>
      <c r="I692" s="240"/>
      <c r="J692" s="237"/>
      <c r="K692" s="237"/>
      <c r="L692" s="241"/>
      <c r="M692" s="242"/>
      <c r="N692" s="243"/>
      <c r="O692" s="243"/>
      <c r="P692" s="243"/>
      <c r="Q692" s="243"/>
      <c r="R692" s="243"/>
      <c r="S692" s="243"/>
      <c r="T692" s="244"/>
      <c r="U692" s="13"/>
      <c r="V692" s="13"/>
      <c r="W692" s="13"/>
      <c r="X692" s="13"/>
      <c r="Y692" s="13"/>
      <c r="Z692" s="13"/>
      <c r="AA692" s="13"/>
      <c r="AB692" s="13"/>
      <c r="AC692" s="13"/>
      <c r="AD692" s="13"/>
      <c r="AE692" s="13"/>
      <c r="AT692" s="245" t="s">
        <v>231</v>
      </c>
      <c r="AU692" s="245" t="s">
        <v>86</v>
      </c>
      <c r="AV692" s="13" t="s">
        <v>84</v>
      </c>
      <c r="AW692" s="13" t="s">
        <v>37</v>
      </c>
      <c r="AX692" s="13" t="s">
        <v>76</v>
      </c>
      <c r="AY692" s="245" t="s">
        <v>219</v>
      </c>
    </row>
    <row r="693" s="14" customFormat="1">
      <c r="A693" s="14"/>
      <c r="B693" s="246"/>
      <c r="C693" s="247"/>
      <c r="D693" s="229" t="s">
        <v>231</v>
      </c>
      <c r="E693" s="248" t="s">
        <v>19</v>
      </c>
      <c r="F693" s="249" t="s">
        <v>2079</v>
      </c>
      <c r="G693" s="247"/>
      <c r="H693" s="250">
        <v>39</v>
      </c>
      <c r="I693" s="251"/>
      <c r="J693" s="247"/>
      <c r="K693" s="247"/>
      <c r="L693" s="252"/>
      <c r="M693" s="253"/>
      <c r="N693" s="254"/>
      <c r="O693" s="254"/>
      <c r="P693" s="254"/>
      <c r="Q693" s="254"/>
      <c r="R693" s="254"/>
      <c r="S693" s="254"/>
      <c r="T693" s="255"/>
      <c r="U693" s="14"/>
      <c r="V693" s="14"/>
      <c r="W693" s="14"/>
      <c r="X693" s="14"/>
      <c r="Y693" s="14"/>
      <c r="Z693" s="14"/>
      <c r="AA693" s="14"/>
      <c r="AB693" s="14"/>
      <c r="AC693" s="14"/>
      <c r="AD693" s="14"/>
      <c r="AE693" s="14"/>
      <c r="AT693" s="256" t="s">
        <v>231</v>
      </c>
      <c r="AU693" s="256" t="s">
        <v>86</v>
      </c>
      <c r="AV693" s="14" t="s">
        <v>86</v>
      </c>
      <c r="AW693" s="14" t="s">
        <v>37</v>
      </c>
      <c r="AX693" s="14" t="s">
        <v>76</v>
      </c>
      <c r="AY693" s="256" t="s">
        <v>219</v>
      </c>
    </row>
    <row r="694" s="14" customFormat="1">
      <c r="A694" s="14"/>
      <c r="B694" s="246"/>
      <c r="C694" s="247"/>
      <c r="D694" s="229" t="s">
        <v>231</v>
      </c>
      <c r="E694" s="248" t="s">
        <v>19</v>
      </c>
      <c r="F694" s="249" t="s">
        <v>2080</v>
      </c>
      <c r="G694" s="247"/>
      <c r="H694" s="250">
        <v>90</v>
      </c>
      <c r="I694" s="251"/>
      <c r="J694" s="247"/>
      <c r="K694" s="247"/>
      <c r="L694" s="252"/>
      <c r="M694" s="253"/>
      <c r="N694" s="254"/>
      <c r="O694" s="254"/>
      <c r="P694" s="254"/>
      <c r="Q694" s="254"/>
      <c r="R694" s="254"/>
      <c r="S694" s="254"/>
      <c r="T694" s="255"/>
      <c r="U694" s="14"/>
      <c r="V694" s="14"/>
      <c r="W694" s="14"/>
      <c r="X694" s="14"/>
      <c r="Y694" s="14"/>
      <c r="Z694" s="14"/>
      <c r="AA694" s="14"/>
      <c r="AB694" s="14"/>
      <c r="AC694" s="14"/>
      <c r="AD694" s="14"/>
      <c r="AE694" s="14"/>
      <c r="AT694" s="256" t="s">
        <v>231</v>
      </c>
      <c r="AU694" s="256" t="s">
        <v>86</v>
      </c>
      <c r="AV694" s="14" t="s">
        <v>86</v>
      </c>
      <c r="AW694" s="14" t="s">
        <v>37</v>
      </c>
      <c r="AX694" s="14" t="s">
        <v>76</v>
      </c>
      <c r="AY694" s="256" t="s">
        <v>219</v>
      </c>
    </row>
    <row r="695" s="14" customFormat="1">
      <c r="A695" s="14"/>
      <c r="B695" s="246"/>
      <c r="C695" s="247"/>
      <c r="D695" s="229" t="s">
        <v>231</v>
      </c>
      <c r="E695" s="248" t="s">
        <v>19</v>
      </c>
      <c r="F695" s="249" t="s">
        <v>2081</v>
      </c>
      <c r="G695" s="247"/>
      <c r="H695" s="250">
        <v>176</v>
      </c>
      <c r="I695" s="251"/>
      <c r="J695" s="247"/>
      <c r="K695" s="247"/>
      <c r="L695" s="252"/>
      <c r="M695" s="253"/>
      <c r="N695" s="254"/>
      <c r="O695" s="254"/>
      <c r="P695" s="254"/>
      <c r="Q695" s="254"/>
      <c r="R695" s="254"/>
      <c r="S695" s="254"/>
      <c r="T695" s="255"/>
      <c r="U695" s="14"/>
      <c r="V695" s="14"/>
      <c r="W695" s="14"/>
      <c r="X695" s="14"/>
      <c r="Y695" s="14"/>
      <c r="Z695" s="14"/>
      <c r="AA695" s="14"/>
      <c r="AB695" s="14"/>
      <c r="AC695" s="14"/>
      <c r="AD695" s="14"/>
      <c r="AE695" s="14"/>
      <c r="AT695" s="256" t="s">
        <v>231</v>
      </c>
      <c r="AU695" s="256" t="s">
        <v>86</v>
      </c>
      <c r="AV695" s="14" t="s">
        <v>86</v>
      </c>
      <c r="AW695" s="14" t="s">
        <v>37</v>
      </c>
      <c r="AX695" s="14" t="s">
        <v>76</v>
      </c>
      <c r="AY695" s="256" t="s">
        <v>219</v>
      </c>
    </row>
    <row r="696" s="14" customFormat="1">
      <c r="A696" s="14"/>
      <c r="B696" s="246"/>
      <c r="C696" s="247"/>
      <c r="D696" s="229" t="s">
        <v>231</v>
      </c>
      <c r="E696" s="248" t="s">
        <v>19</v>
      </c>
      <c r="F696" s="249" t="s">
        <v>2082</v>
      </c>
      <c r="G696" s="247"/>
      <c r="H696" s="250">
        <v>88</v>
      </c>
      <c r="I696" s="251"/>
      <c r="J696" s="247"/>
      <c r="K696" s="247"/>
      <c r="L696" s="252"/>
      <c r="M696" s="253"/>
      <c r="N696" s="254"/>
      <c r="O696" s="254"/>
      <c r="P696" s="254"/>
      <c r="Q696" s="254"/>
      <c r="R696" s="254"/>
      <c r="S696" s="254"/>
      <c r="T696" s="255"/>
      <c r="U696" s="14"/>
      <c r="V696" s="14"/>
      <c r="W696" s="14"/>
      <c r="X696" s="14"/>
      <c r="Y696" s="14"/>
      <c r="Z696" s="14"/>
      <c r="AA696" s="14"/>
      <c r="AB696" s="14"/>
      <c r="AC696" s="14"/>
      <c r="AD696" s="14"/>
      <c r="AE696" s="14"/>
      <c r="AT696" s="256" t="s">
        <v>231</v>
      </c>
      <c r="AU696" s="256" t="s">
        <v>86</v>
      </c>
      <c r="AV696" s="14" t="s">
        <v>86</v>
      </c>
      <c r="AW696" s="14" t="s">
        <v>37</v>
      </c>
      <c r="AX696" s="14" t="s">
        <v>76</v>
      </c>
      <c r="AY696" s="256" t="s">
        <v>219</v>
      </c>
    </row>
    <row r="697" s="14" customFormat="1">
      <c r="A697" s="14"/>
      <c r="B697" s="246"/>
      <c r="C697" s="247"/>
      <c r="D697" s="229" t="s">
        <v>231</v>
      </c>
      <c r="E697" s="248" t="s">
        <v>19</v>
      </c>
      <c r="F697" s="249" t="s">
        <v>2083</v>
      </c>
      <c r="G697" s="247"/>
      <c r="H697" s="250">
        <v>1907.8399999999999</v>
      </c>
      <c r="I697" s="251"/>
      <c r="J697" s="247"/>
      <c r="K697" s="247"/>
      <c r="L697" s="252"/>
      <c r="M697" s="253"/>
      <c r="N697" s="254"/>
      <c r="O697" s="254"/>
      <c r="P697" s="254"/>
      <c r="Q697" s="254"/>
      <c r="R697" s="254"/>
      <c r="S697" s="254"/>
      <c r="T697" s="255"/>
      <c r="U697" s="14"/>
      <c r="V697" s="14"/>
      <c r="W697" s="14"/>
      <c r="X697" s="14"/>
      <c r="Y697" s="14"/>
      <c r="Z697" s="14"/>
      <c r="AA697" s="14"/>
      <c r="AB697" s="14"/>
      <c r="AC697" s="14"/>
      <c r="AD697" s="14"/>
      <c r="AE697" s="14"/>
      <c r="AT697" s="256" t="s">
        <v>231</v>
      </c>
      <c r="AU697" s="256" t="s">
        <v>86</v>
      </c>
      <c r="AV697" s="14" t="s">
        <v>86</v>
      </c>
      <c r="AW697" s="14" t="s">
        <v>37</v>
      </c>
      <c r="AX697" s="14" t="s">
        <v>76</v>
      </c>
      <c r="AY697" s="256" t="s">
        <v>219</v>
      </c>
    </row>
    <row r="698" s="15" customFormat="1">
      <c r="A698" s="15"/>
      <c r="B698" s="257"/>
      <c r="C698" s="258"/>
      <c r="D698" s="229" t="s">
        <v>231</v>
      </c>
      <c r="E698" s="259" t="s">
        <v>19</v>
      </c>
      <c r="F698" s="260" t="s">
        <v>236</v>
      </c>
      <c r="G698" s="258"/>
      <c r="H698" s="261">
        <v>2300.8400000000001</v>
      </c>
      <c r="I698" s="262"/>
      <c r="J698" s="258"/>
      <c r="K698" s="258"/>
      <c r="L698" s="263"/>
      <c r="M698" s="264"/>
      <c r="N698" s="265"/>
      <c r="O698" s="265"/>
      <c r="P698" s="265"/>
      <c r="Q698" s="265"/>
      <c r="R698" s="265"/>
      <c r="S698" s="265"/>
      <c r="T698" s="266"/>
      <c r="U698" s="15"/>
      <c r="V698" s="15"/>
      <c r="W698" s="15"/>
      <c r="X698" s="15"/>
      <c r="Y698" s="15"/>
      <c r="Z698" s="15"/>
      <c r="AA698" s="15"/>
      <c r="AB698" s="15"/>
      <c r="AC698" s="15"/>
      <c r="AD698" s="15"/>
      <c r="AE698" s="15"/>
      <c r="AT698" s="267" t="s">
        <v>231</v>
      </c>
      <c r="AU698" s="267" t="s">
        <v>86</v>
      </c>
      <c r="AV698" s="15" t="s">
        <v>225</v>
      </c>
      <c r="AW698" s="15" t="s">
        <v>37</v>
      </c>
      <c r="AX698" s="15" t="s">
        <v>84</v>
      </c>
      <c r="AY698" s="267" t="s">
        <v>219</v>
      </c>
    </row>
    <row r="699" s="2" customFormat="1" ht="16.5" customHeight="1">
      <c r="A699" s="40"/>
      <c r="B699" s="41"/>
      <c r="C699" s="283" t="s">
        <v>2084</v>
      </c>
      <c r="D699" s="283" t="s">
        <v>623</v>
      </c>
      <c r="E699" s="284" t="s">
        <v>2085</v>
      </c>
      <c r="F699" s="285" t="s">
        <v>2086</v>
      </c>
      <c r="G699" s="286" t="s">
        <v>162</v>
      </c>
      <c r="H699" s="287">
        <v>39</v>
      </c>
      <c r="I699" s="288"/>
      <c r="J699" s="289">
        <f>ROUND(I699*H699,2)</f>
        <v>0</v>
      </c>
      <c r="K699" s="285" t="s">
        <v>19</v>
      </c>
      <c r="L699" s="290"/>
      <c r="M699" s="291" t="s">
        <v>19</v>
      </c>
      <c r="N699" s="292" t="s">
        <v>47</v>
      </c>
      <c r="O699" s="86"/>
      <c r="P699" s="225">
        <f>O699*H699</f>
        <v>0</v>
      </c>
      <c r="Q699" s="225">
        <v>0.001</v>
      </c>
      <c r="R699" s="225">
        <f>Q699*H699</f>
        <v>0.039</v>
      </c>
      <c r="S699" s="225">
        <v>0</v>
      </c>
      <c r="T699" s="226">
        <f>S699*H699</f>
        <v>0</v>
      </c>
      <c r="U699" s="40"/>
      <c r="V699" s="40"/>
      <c r="W699" s="40"/>
      <c r="X699" s="40"/>
      <c r="Y699" s="40"/>
      <c r="Z699" s="40"/>
      <c r="AA699" s="40"/>
      <c r="AB699" s="40"/>
      <c r="AC699" s="40"/>
      <c r="AD699" s="40"/>
      <c r="AE699" s="40"/>
      <c r="AR699" s="227" t="s">
        <v>493</v>
      </c>
      <c r="AT699" s="227" t="s">
        <v>623</v>
      </c>
      <c r="AU699" s="227" t="s">
        <v>86</v>
      </c>
      <c r="AY699" s="19" t="s">
        <v>219</v>
      </c>
      <c r="BE699" s="228">
        <f>IF(N699="základní",J699,0)</f>
        <v>0</v>
      </c>
      <c r="BF699" s="228">
        <f>IF(N699="snížená",J699,0)</f>
        <v>0</v>
      </c>
      <c r="BG699" s="228">
        <f>IF(N699="zákl. přenesená",J699,0)</f>
        <v>0</v>
      </c>
      <c r="BH699" s="228">
        <f>IF(N699="sníž. přenesená",J699,0)</f>
        <v>0</v>
      </c>
      <c r="BI699" s="228">
        <f>IF(N699="nulová",J699,0)</f>
        <v>0</v>
      </c>
      <c r="BJ699" s="19" t="s">
        <v>84</v>
      </c>
      <c r="BK699" s="228">
        <f>ROUND(I699*H699,2)</f>
        <v>0</v>
      </c>
      <c r="BL699" s="19" t="s">
        <v>369</v>
      </c>
      <c r="BM699" s="227" t="s">
        <v>2087</v>
      </c>
    </row>
    <row r="700" s="2" customFormat="1">
      <c r="A700" s="40"/>
      <c r="B700" s="41"/>
      <c r="C700" s="42"/>
      <c r="D700" s="229" t="s">
        <v>227</v>
      </c>
      <c r="E700" s="42"/>
      <c r="F700" s="230" t="s">
        <v>2086</v>
      </c>
      <c r="G700" s="42"/>
      <c r="H700" s="42"/>
      <c r="I700" s="231"/>
      <c r="J700" s="42"/>
      <c r="K700" s="42"/>
      <c r="L700" s="46"/>
      <c r="M700" s="232"/>
      <c r="N700" s="233"/>
      <c r="O700" s="86"/>
      <c r="P700" s="86"/>
      <c r="Q700" s="86"/>
      <c r="R700" s="86"/>
      <c r="S700" s="86"/>
      <c r="T700" s="87"/>
      <c r="U700" s="40"/>
      <c r="V700" s="40"/>
      <c r="W700" s="40"/>
      <c r="X700" s="40"/>
      <c r="Y700" s="40"/>
      <c r="Z700" s="40"/>
      <c r="AA700" s="40"/>
      <c r="AB700" s="40"/>
      <c r="AC700" s="40"/>
      <c r="AD700" s="40"/>
      <c r="AE700" s="40"/>
      <c r="AT700" s="19" t="s">
        <v>227</v>
      </c>
      <c r="AU700" s="19" t="s">
        <v>86</v>
      </c>
    </row>
    <row r="701" s="14" customFormat="1">
      <c r="A701" s="14"/>
      <c r="B701" s="246"/>
      <c r="C701" s="247"/>
      <c r="D701" s="229" t="s">
        <v>231</v>
      </c>
      <c r="E701" s="248" t="s">
        <v>19</v>
      </c>
      <c r="F701" s="249" t="s">
        <v>2079</v>
      </c>
      <c r="G701" s="247"/>
      <c r="H701" s="250">
        <v>39</v>
      </c>
      <c r="I701" s="251"/>
      <c r="J701" s="247"/>
      <c r="K701" s="247"/>
      <c r="L701" s="252"/>
      <c r="M701" s="253"/>
      <c r="N701" s="254"/>
      <c r="O701" s="254"/>
      <c r="P701" s="254"/>
      <c r="Q701" s="254"/>
      <c r="R701" s="254"/>
      <c r="S701" s="254"/>
      <c r="T701" s="255"/>
      <c r="U701" s="14"/>
      <c r="V701" s="14"/>
      <c r="W701" s="14"/>
      <c r="X701" s="14"/>
      <c r="Y701" s="14"/>
      <c r="Z701" s="14"/>
      <c r="AA701" s="14"/>
      <c r="AB701" s="14"/>
      <c r="AC701" s="14"/>
      <c r="AD701" s="14"/>
      <c r="AE701" s="14"/>
      <c r="AT701" s="256" t="s">
        <v>231</v>
      </c>
      <c r="AU701" s="256" t="s">
        <v>86</v>
      </c>
      <c r="AV701" s="14" t="s">
        <v>86</v>
      </c>
      <c r="AW701" s="14" t="s">
        <v>37</v>
      </c>
      <c r="AX701" s="14" t="s">
        <v>84</v>
      </c>
      <c r="AY701" s="256" t="s">
        <v>219</v>
      </c>
    </row>
    <row r="702" s="2" customFormat="1" ht="16.5" customHeight="1">
      <c r="A702" s="40"/>
      <c r="B702" s="41"/>
      <c r="C702" s="283" t="s">
        <v>2088</v>
      </c>
      <c r="D702" s="283" t="s">
        <v>623</v>
      </c>
      <c r="E702" s="284" t="s">
        <v>2089</v>
      </c>
      <c r="F702" s="285" t="s">
        <v>2090</v>
      </c>
      <c r="G702" s="286" t="s">
        <v>162</v>
      </c>
      <c r="H702" s="287">
        <v>22</v>
      </c>
      <c r="I702" s="288"/>
      <c r="J702" s="289">
        <f>ROUND(I702*H702,2)</f>
        <v>0</v>
      </c>
      <c r="K702" s="285" t="s">
        <v>19</v>
      </c>
      <c r="L702" s="290"/>
      <c r="M702" s="291" t="s">
        <v>19</v>
      </c>
      <c r="N702" s="292" t="s">
        <v>47</v>
      </c>
      <c r="O702" s="86"/>
      <c r="P702" s="225">
        <f>O702*H702</f>
        <v>0</v>
      </c>
      <c r="Q702" s="225">
        <v>0.001</v>
      </c>
      <c r="R702" s="225">
        <f>Q702*H702</f>
        <v>0.021999999999999999</v>
      </c>
      <c r="S702" s="225">
        <v>0</v>
      </c>
      <c r="T702" s="226">
        <f>S702*H702</f>
        <v>0</v>
      </c>
      <c r="U702" s="40"/>
      <c r="V702" s="40"/>
      <c r="W702" s="40"/>
      <c r="X702" s="40"/>
      <c r="Y702" s="40"/>
      <c r="Z702" s="40"/>
      <c r="AA702" s="40"/>
      <c r="AB702" s="40"/>
      <c r="AC702" s="40"/>
      <c r="AD702" s="40"/>
      <c r="AE702" s="40"/>
      <c r="AR702" s="227" t="s">
        <v>493</v>
      </c>
      <c r="AT702" s="227" t="s">
        <v>623</v>
      </c>
      <c r="AU702" s="227" t="s">
        <v>86</v>
      </c>
      <c r="AY702" s="19" t="s">
        <v>219</v>
      </c>
      <c r="BE702" s="228">
        <f>IF(N702="základní",J702,0)</f>
        <v>0</v>
      </c>
      <c r="BF702" s="228">
        <f>IF(N702="snížená",J702,0)</f>
        <v>0</v>
      </c>
      <c r="BG702" s="228">
        <f>IF(N702="zákl. přenesená",J702,0)</f>
        <v>0</v>
      </c>
      <c r="BH702" s="228">
        <f>IF(N702="sníž. přenesená",J702,0)</f>
        <v>0</v>
      </c>
      <c r="BI702" s="228">
        <f>IF(N702="nulová",J702,0)</f>
        <v>0</v>
      </c>
      <c r="BJ702" s="19" t="s">
        <v>84</v>
      </c>
      <c r="BK702" s="228">
        <f>ROUND(I702*H702,2)</f>
        <v>0</v>
      </c>
      <c r="BL702" s="19" t="s">
        <v>369</v>
      </c>
      <c r="BM702" s="227" t="s">
        <v>2091</v>
      </c>
    </row>
    <row r="703" s="2" customFormat="1">
      <c r="A703" s="40"/>
      <c r="B703" s="41"/>
      <c r="C703" s="42"/>
      <c r="D703" s="229" t="s">
        <v>227</v>
      </c>
      <c r="E703" s="42"/>
      <c r="F703" s="230" t="s">
        <v>2090</v>
      </c>
      <c r="G703" s="42"/>
      <c r="H703" s="42"/>
      <c r="I703" s="231"/>
      <c r="J703" s="42"/>
      <c r="K703" s="42"/>
      <c r="L703" s="46"/>
      <c r="M703" s="232"/>
      <c r="N703" s="233"/>
      <c r="O703" s="86"/>
      <c r="P703" s="86"/>
      <c r="Q703" s="86"/>
      <c r="R703" s="86"/>
      <c r="S703" s="86"/>
      <c r="T703" s="87"/>
      <c r="U703" s="40"/>
      <c r="V703" s="40"/>
      <c r="W703" s="40"/>
      <c r="X703" s="40"/>
      <c r="Y703" s="40"/>
      <c r="Z703" s="40"/>
      <c r="AA703" s="40"/>
      <c r="AB703" s="40"/>
      <c r="AC703" s="40"/>
      <c r="AD703" s="40"/>
      <c r="AE703" s="40"/>
      <c r="AT703" s="19" t="s">
        <v>227</v>
      </c>
      <c r="AU703" s="19" t="s">
        <v>86</v>
      </c>
    </row>
    <row r="704" s="14" customFormat="1">
      <c r="A704" s="14"/>
      <c r="B704" s="246"/>
      <c r="C704" s="247"/>
      <c r="D704" s="229" t="s">
        <v>231</v>
      </c>
      <c r="E704" s="248" t="s">
        <v>19</v>
      </c>
      <c r="F704" s="249" t="s">
        <v>2092</v>
      </c>
      <c r="G704" s="247"/>
      <c r="H704" s="250">
        <v>22</v>
      </c>
      <c r="I704" s="251"/>
      <c r="J704" s="247"/>
      <c r="K704" s="247"/>
      <c r="L704" s="252"/>
      <c r="M704" s="253"/>
      <c r="N704" s="254"/>
      <c r="O704" s="254"/>
      <c r="P704" s="254"/>
      <c r="Q704" s="254"/>
      <c r="R704" s="254"/>
      <c r="S704" s="254"/>
      <c r="T704" s="255"/>
      <c r="U704" s="14"/>
      <c r="V704" s="14"/>
      <c r="W704" s="14"/>
      <c r="X704" s="14"/>
      <c r="Y704" s="14"/>
      <c r="Z704" s="14"/>
      <c r="AA704" s="14"/>
      <c r="AB704" s="14"/>
      <c r="AC704" s="14"/>
      <c r="AD704" s="14"/>
      <c r="AE704" s="14"/>
      <c r="AT704" s="256" t="s">
        <v>231</v>
      </c>
      <c r="AU704" s="256" t="s">
        <v>86</v>
      </c>
      <c r="AV704" s="14" t="s">
        <v>86</v>
      </c>
      <c r="AW704" s="14" t="s">
        <v>37</v>
      </c>
      <c r="AX704" s="14" t="s">
        <v>84</v>
      </c>
      <c r="AY704" s="256" t="s">
        <v>219</v>
      </c>
    </row>
    <row r="705" s="2" customFormat="1" ht="21.75" customHeight="1">
      <c r="A705" s="40"/>
      <c r="B705" s="41"/>
      <c r="C705" s="283" t="s">
        <v>2093</v>
      </c>
      <c r="D705" s="283" t="s">
        <v>623</v>
      </c>
      <c r="E705" s="284" t="s">
        <v>2094</v>
      </c>
      <c r="F705" s="285" t="s">
        <v>2095</v>
      </c>
      <c r="G705" s="286" t="s">
        <v>162</v>
      </c>
      <c r="H705" s="287">
        <v>90</v>
      </c>
      <c r="I705" s="288"/>
      <c r="J705" s="289">
        <f>ROUND(I705*H705,2)</f>
        <v>0</v>
      </c>
      <c r="K705" s="285" t="s">
        <v>19</v>
      </c>
      <c r="L705" s="290"/>
      <c r="M705" s="291" t="s">
        <v>19</v>
      </c>
      <c r="N705" s="292" t="s">
        <v>47</v>
      </c>
      <c r="O705" s="86"/>
      <c r="P705" s="225">
        <f>O705*H705</f>
        <v>0</v>
      </c>
      <c r="Q705" s="225">
        <v>0.001</v>
      </c>
      <c r="R705" s="225">
        <f>Q705*H705</f>
        <v>0.089999999999999997</v>
      </c>
      <c r="S705" s="225">
        <v>0</v>
      </c>
      <c r="T705" s="226">
        <f>S705*H705</f>
        <v>0</v>
      </c>
      <c r="U705" s="40"/>
      <c r="V705" s="40"/>
      <c r="W705" s="40"/>
      <c r="X705" s="40"/>
      <c r="Y705" s="40"/>
      <c r="Z705" s="40"/>
      <c r="AA705" s="40"/>
      <c r="AB705" s="40"/>
      <c r="AC705" s="40"/>
      <c r="AD705" s="40"/>
      <c r="AE705" s="40"/>
      <c r="AR705" s="227" t="s">
        <v>493</v>
      </c>
      <c r="AT705" s="227" t="s">
        <v>623</v>
      </c>
      <c r="AU705" s="227" t="s">
        <v>86</v>
      </c>
      <c r="AY705" s="19" t="s">
        <v>219</v>
      </c>
      <c r="BE705" s="228">
        <f>IF(N705="základní",J705,0)</f>
        <v>0</v>
      </c>
      <c r="BF705" s="228">
        <f>IF(N705="snížená",J705,0)</f>
        <v>0</v>
      </c>
      <c r="BG705" s="228">
        <f>IF(N705="zákl. přenesená",J705,0)</f>
        <v>0</v>
      </c>
      <c r="BH705" s="228">
        <f>IF(N705="sníž. přenesená",J705,0)</f>
        <v>0</v>
      </c>
      <c r="BI705" s="228">
        <f>IF(N705="nulová",J705,0)</f>
        <v>0</v>
      </c>
      <c r="BJ705" s="19" t="s">
        <v>84</v>
      </c>
      <c r="BK705" s="228">
        <f>ROUND(I705*H705,2)</f>
        <v>0</v>
      </c>
      <c r="BL705" s="19" t="s">
        <v>369</v>
      </c>
      <c r="BM705" s="227" t="s">
        <v>2096</v>
      </c>
    </row>
    <row r="706" s="2" customFormat="1">
      <c r="A706" s="40"/>
      <c r="B706" s="41"/>
      <c r="C706" s="42"/>
      <c r="D706" s="229" t="s">
        <v>227</v>
      </c>
      <c r="E706" s="42"/>
      <c r="F706" s="230" t="s">
        <v>2095</v>
      </c>
      <c r="G706" s="42"/>
      <c r="H706" s="42"/>
      <c r="I706" s="231"/>
      <c r="J706" s="42"/>
      <c r="K706" s="42"/>
      <c r="L706" s="46"/>
      <c r="M706" s="232"/>
      <c r="N706" s="233"/>
      <c r="O706" s="86"/>
      <c r="P706" s="86"/>
      <c r="Q706" s="86"/>
      <c r="R706" s="86"/>
      <c r="S706" s="86"/>
      <c r="T706" s="87"/>
      <c r="U706" s="40"/>
      <c r="V706" s="40"/>
      <c r="W706" s="40"/>
      <c r="X706" s="40"/>
      <c r="Y706" s="40"/>
      <c r="Z706" s="40"/>
      <c r="AA706" s="40"/>
      <c r="AB706" s="40"/>
      <c r="AC706" s="40"/>
      <c r="AD706" s="40"/>
      <c r="AE706" s="40"/>
      <c r="AT706" s="19" t="s">
        <v>227</v>
      </c>
      <c r="AU706" s="19" t="s">
        <v>86</v>
      </c>
    </row>
    <row r="707" s="14" customFormat="1">
      <c r="A707" s="14"/>
      <c r="B707" s="246"/>
      <c r="C707" s="247"/>
      <c r="D707" s="229" t="s">
        <v>231</v>
      </c>
      <c r="E707" s="248" t="s">
        <v>19</v>
      </c>
      <c r="F707" s="249" t="s">
        <v>2080</v>
      </c>
      <c r="G707" s="247"/>
      <c r="H707" s="250">
        <v>90</v>
      </c>
      <c r="I707" s="251"/>
      <c r="J707" s="247"/>
      <c r="K707" s="247"/>
      <c r="L707" s="252"/>
      <c r="M707" s="253"/>
      <c r="N707" s="254"/>
      <c r="O707" s="254"/>
      <c r="P707" s="254"/>
      <c r="Q707" s="254"/>
      <c r="R707" s="254"/>
      <c r="S707" s="254"/>
      <c r="T707" s="255"/>
      <c r="U707" s="14"/>
      <c r="V707" s="14"/>
      <c r="W707" s="14"/>
      <c r="X707" s="14"/>
      <c r="Y707" s="14"/>
      <c r="Z707" s="14"/>
      <c r="AA707" s="14"/>
      <c r="AB707" s="14"/>
      <c r="AC707" s="14"/>
      <c r="AD707" s="14"/>
      <c r="AE707" s="14"/>
      <c r="AT707" s="256" t="s">
        <v>231</v>
      </c>
      <c r="AU707" s="256" t="s">
        <v>86</v>
      </c>
      <c r="AV707" s="14" t="s">
        <v>86</v>
      </c>
      <c r="AW707" s="14" t="s">
        <v>37</v>
      </c>
      <c r="AX707" s="14" t="s">
        <v>84</v>
      </c>
      <c r="AY707" s="256" t="s">
        <v>219</v>
      </c>
    </row>
    <row r="708" s="2" customFormat="1" ht="16.5" customHeight="1">
      <c r="A708" s="40"/>
      <c r="B708" s="41"/>
      <c r="C708" s="283" t="s">
        <v>2097</v>
      </c>
      <c r="D708" s="283" t="s">
        <v>623</v>
      </c>
      <c r="E708" s="284" t="s">
        <v>2098</v>
      </c>
      <c r="F708" s="285" t="s">
        <v>2099</v>
      </c>
      <c r="G708" s="286" t="s">
        <v>162</v>
      </c>
      <c r="H708" s="287">
        <v>176</v>
      </c>
      <c r="I708" s="288"/>
      <c r="J708" s="289">
        <f>ROUND(I708*H708,2)</f>
        <v>0</v>
      </c>
      <c r="K708" s="285" t="s">
        <v>19</v>
      </c>
      <c r="L708" s="290"/>
      <c r="M708" s="291" t="s">
        <v>19</v>
      </c>
      <c r="N708" s="292" t="s">
        <v>47</v>
      </c>
      <c r="O708" s="86"/>
      <c r="P708" s="225">
        <f>O708*H708</f>
        <v>0</v>
      </c>
      <c r="Q708" s="225">
        <v>0.001</v>
      </c>
      <c r="R708" s="225">
        <f>Q708*H708</f>
        <v>0.17599999999999999</v>
      </c>
      <c r="S708" s="225">
        <v>0</v>
      </c>
      <c r="T708" s="226">
        <f>S708*H708</f>
        <v>0</v>
      </c>
      <c r="U708" s="40"/>
      <c r="V708" s="40"/>
      <c r="W708" s="40"/>
      <c r="X708" s="40"/>
      <c r="Y708" s="40"/>
      <c r="Z708" s="40"/>
      <c r="AA708" s="40"/>
      <c r="AB708" s="40"/>
      <c r="AC708" s="40"/>
      <c r="AD708" s="40"/>
      <c r="AE708" s="40"/>
      <c r="AR708" s="227" t="s">
        <v>493</v>
      </c>
      <c r="AT708" s="227" t="s">
        <v>623</v>
      </c>
      <c r="AU708" s="227" t="s">
        <v>86</v>
      </c>
      <c r="AY708" s="19" t="s">
        <v>219</v>
      </c>
      <c r="BE708" s="228">
        <f>IF(N708="základní",J708,0)</f>
        <v>0</v>
      </c>
      <c r="BF708" s="228">
        <f>IF(N708="snížená",J708,0)</f>
        <v>0</v>
      </c>
      <c r="BG708" s="228">
        <f>IF(N708="zákl. přenesená",J708,0)</f>
        <v>0</v>
      </c>
      <c r="BH708" s="228">
        <f>IF(N708="sníž. přenesená",J708,0)</f>
        <v>0</v>
      </c>
      <c r="BI708" s="228">
        <f>IF(N708="nulová",J708,0)</f>
        <v>0</v>
      </c>
      <c r="BJ708" s="19" t="s">
        <v>84</v>
      </c>
      <c r="BK708" s="228">
        <f>ROUND(I708*H708,2)</f>
        <v>0</v>
      </c>
      <c r="BL708" s="19" t="s">
        <v>369</v>
      </c>
      <c r="BM708" s="227" t="s">
        <v>2100</v>
      </c>
    </row>
    <row r="709" s="2" customFormat="1">
      <c r="A709" s="40"/>
      <c r="B709" s="41"/>
      <c r="C709" s="42"/>
      <c r="D709" s="229" t="s">
        <v>227</v>
      </c>
      <c r="E709" s="42"/>
      <c r="F709" s="230" t="s">
        <v>2099</v>
      </c>
      <c r="G709" s="42"/>
      <c r="H709" s="42"/>
      <c r="I709" s="231"/>
      <c r="J709" s="42"/>
      <c r="K709" s="42"/>
      <c r="L709" s="46"/>
      <c r="M709" s="232"/>
      <c r="N709" s="233"/>
      <c r="O709" s="86"/>
      <c r="P709" s="86"/>
      <c r="Q709" s="86"/>
      <c r="R709" s="86"/>
      <c r="S709" s="86"/>
      <c r="T709" s="87"/>
      <c r="U709" s="40"/>
      <c r="V709" s="40"/>
      <c r="W709" s="40"/>
      <c r="X709" s="40"/>
      <c r="Y709" s="40"/>
      <c r="Z709" s="40"/>
      <c r="AA709" s="40"/>
      <c r="AB709" s="40"/>
      <c r="AC709" s="40"/>
      <c r="AD709" s="40"/>
      <c r="AE709" s="40"/>
      <c r="AT709" s="19" t="s">
        <v>227</v>
      </c>
      <c r="AU709" s="19" t="s">
        <v>86</v>
      </c>
    </row>
    <row r="710" s="13" customFormat="1">
      <c r="A710" s="13"/>
      <c r="B710" s="236"/>
      <c r="C710" s="237"/>
      <c r="D710" s="229" t="s">
        <v>231</v>
      </c>
      <c r="E710" s="238" t="s">
        <v>19</v>
      </c>
      <c r="F710" s="239" t="s">
        <v>1989</v>
      </c>
      <c r="G710" s="237"/>
      <c r="H710" s="238" t="s">
        <v>19</v>
      </c>
      <c r="I710" s="240"/>
      <c r="J710" s="237"/>
      <c r="K710" s="237"/>
      <c r="L710" s="241"/>
      <c r="M710" s="242"/>
      <c r="N710" s="243"/>
      <c r="O710" s="243"/>
      <c r="P710" s="243"/>
      <c r="Q710" s="243"/>
      <c r="R710" s="243"/>
      <c r="S710" s="243"/>
      <c r="T710" s="244"/>
      <c r="U710" s="13"/>
      <c r="V710" s="13"/>
      <c r="W710" s="13"/>
      <c r="X710" s="13"/>
      <c r="Y710" s="13"/>
      <c r="Z710" s="13"/>
      <c r="AA710" s="13"/>
      <c r="AB710" s="13"/>
      <c r="AC710" s="13"/>
      <c r="AD710" s="13"/>
      <c r="AE710" s="13"/>
      <c r="AT710" s="245" t="s">
        <v>231</v>
      </c>
      <c r="AU710" s="245" t="s">
        <v>86</v>
      </c>
      <c r="AV710" s="13" t="s">
        <v>84</v>
      </c>
      <c r="AW710" s="13" t="s">
        <v>37</v>
      </c>
      <c r="AX710" s="13" t="s">
        <v>76</v>
      </c>
      <c r="AY710" s="245" t="s">
        <v>219</v>
      </c>
    </row>
    <row r="711" s="14" customFormat="1">
      <c r="A711" s="14"/>
      <c r="B711" s="246"/>
      <c r="C711" s="247"/>
      <c r="D711" s="229" t="s">
        <v>231</v>
      </c>
      <c r="E711" s="248" t="s">
        <v>19</v>
      </c>
      <c r="F711" s="249" t="s">
        <v>2101</v>
      </c>
      <c r="G711" s="247"/>
      <c r="H711" s="250">
        <v>176</v>
      </c>
      <c r="I711" s="251"/>
      <c r="J711" s="247"/>
      <c r="K711" s="247"/>
      <c r="L711" s="252"/>
      <c r="M711" s="253"/>
      <c r="N711" s="254"/>
      <c r="O711" s="254"/>
      <c r="P711" s="254"/>
      <c r="Q711" s="254"/>
      <c r="R711" s="254"/>
      <c r="S711" s="254"/>
      <c r="T711" s="255"/>
      <c r="U711" s="14"/>
      <c r="V711" s="14"/>
      <c r="W711" s="14"/>
      <c r="X711" s="14"/>
      <c r="Y711" s="14"/>
      <c r="Z711" s="14"/>
      <c r="AA711" s="14"/>
      <c r="AB711" s="14"/>
      <c r="AC711" s="14"/>
      <c r="AD711" s="14"/>
      <c r="AE711" s="14"/>
      <c r="AT711" s="256" t="s">
        <v>231</v>
      </c>
      <c r="AU711" s="256" t="s">
        <v>86</v>
      </c>
      <c r="AV711" s="14" t="s">
        <v>86</v>
      </c>
      <c r="AW711" s="14" t="s">
        <v>37</v>
      </c>
      <c r="AX711" s="14" t="s">
        <v>84</v>
      </c>
      <c r="AY711" s="256" t="s">
        <v>219</v>
      </c>
    </row>
    <row r="712" s="2" customFormat="1" ht="16.5" customHeight="1">
      <c r="A712" s="40"/>
      <c r="B712" s="41"/>
      <c r="C712" s="283" t="s">
        <v>2102</v>
      </c>
      <c r="D712" s="283" t="s">
        <v>623</v>
      </c>
      <c r="E712" s="284" t="s">
        <v>2103</v>
      </c>
      <c r="F712" s="285" t="s">
        <v>2104</v>
      </c>
      <c r="G712" s="286" t="s">
        <v>162</v>
      </c>
      <c r="H712" s="287">
        <v>88</v>
      </c>
      <c r="I712" s="288"/>
      <c r="J712" s="289">
        <f>ROUND(I712*H712,2)</f>
        <v>0</v>
      </c>
      <c r="K712" s="285" t="s">
        <v>19</v>
      </c>
      <c r="L712" s="290"/>
      <c r="M712" s="291" t="s">
        <v>19</v>
      </c>
      <c r="N712" s="292" t="s">
        <v>47</v>
      </c>
      <c r="O712" s="86"/>
      <c r="P712" s="225">
        <f>O712*H712</f>
        <v>0</v>
      </c>
      <c r="Q712" s="225">
        <v>0.001</v>
      </c>
      <c r="R712" s="225">
        <f>Q712*H712</f>
        <v>0.087999999999999995</v>
      </c>
      <c r="S712" s="225">
        <v>0</v>
      </c>
      <c r="T712" s="226">
        <f>S712*H712</f>
        <v>0</v>
      </c>
      <c r="U712" s="40"/>
      <c r="V712" s="40"/>
      <c r="W712" s="40"/>
      <c r="X712" s="40"/>
      <c r="Y712" s="40"/>
      <c r="Z712" s="40"/>
      <c r="AA712" s="40"/>
      <c r="AB712" s="40"/>
      <c r="AC712" s="40"/>
      <c r="AD712" s="40"/>
      <c r="AE712" s="40"/>
      <c r="AR712" s="227" t="s">
        <v>493</v>
      </c>
      <c r="AT712" s="227" t="s">
        <v>623</v>
      </c>
      <c r="AU712" s="227" t="s">
        <v>86</v>
      </c>
      <c r="AY712" s="19" t="s">
        <v>219</v>
      </c>
      <c r="BE712" s="228">
        <f>IF(N712="základní",J712,0)</f>
        <v>0</v>
      </c>
      <c r="BF712" s="228">
        <f>IF(N712="snížená",J712,0)</f>
        <v>0</v>
      </c>
      <c r="BG712" s="228">
        <f>IF(N712="zákl. přenesená",J712,0)</f>
        <v>0</v>
      </c>
      <c r="BH712" s="228">
        <f>IF(N712="sníž. přenesená",J712,0)</f>
        <v>0</v>
      </c>
      <c r="BI712" s="228">
        <f>IF(N712="nulová",J712,0)</f>
        <v>0</v>
      </c>
      <c r="BJ712" s="19" t="s">
        <v>84</v>
      </c>
      <c r="BK712" s="228">
        <f>ROUND(I712*H712,2)</f>
        <v>0</v>
      </c>
      <c r="BL712" s="19" t="s">
        <v>369</v>
      </c>
      <c r="BM712" s="227" t="s">
        <v>2105</v>
      </c>
    </row>
    <row r="713" s="2" customFormat="1">
      <c r="A713" s="40"/>
      <c r="B713" s="41"/>
      <c r="C713" s="42"/>
      <c r="D713" s="229" t="s">
        <v>227</v>
      </c>
      <c r="E713" s="42"/>
      <c r="F713" s="230" t="s">
        <v>2104</v>
      </c>
      <c r="G713" s="42"/>
      <c r="H713" s="42"/>
      <c r="I713" s="231"/>
      <c r="J713" s="42"/>
      <c r="K713" s="42"/>
      <c r="L713" s="46"/>
      <c r="M713" s="232"/>
      <c r="N713" s="233"/>
      <c r="O713" s="86"/>
      <c r="P713" s="86"/>
      <c r="Q713" s="86"/>
      <c r="R713" s="86"/>
      <c r="S713" s="86"/>
      <c r="T713" s="87"/>
      <c r="U713" s="40"/>
      <c r="V713" s="40"/>
      <c r="W713" s="40"/>
      <c r="X713" s="40"/>
      <c r="Y713" s="40"/>
      <c r="Z713" s="40"/>
      <c r="AA713" s="40"/>
      <c r="AB713" s="40"/>
      <c r="AC713" s="40"/>
      <c r="AD713" s="40"/>
      <c r="AE713" s="40"/>
      <c r="AT713" s="19" t="s">
        <v>227</v>
      </c>
      <c r="AU713" s="19" t="s">
        <v>86</v>
      </c>
    </row>
    <row r="714" s="13" customFormat="1">
      <c r="A714" s="13"/>
      <c r="B714" s="236"/>
      <c r="C714" s="237"/>
      <c r="D714" s="229" t="s">
        <v>231</v>
      </c>
      <c r="E714" s="238" t="s">
        <v>19</v>
      </c>
      <c r="F714" s="239" t="s">
        <v>1989</v>
      </c>
      <c r="G714" s="237"/>
      <c r="H714" s="238" t="s">
        <v>19</v>
      </c>
      <c r="I714" s="240"/>
      <c r="J714" s="237"/>
      <c r="K714" s="237"/>
      <c r="L714" s="241"/>
      <c r="M714" s="242"/>
      <c r="N714" s="243"/>
      <c r="O714" s="243"/>
      <c r="P714" s="243"/>
      <c r="Q714" s="243"/>
      <c r="R714" s="243"/>
      <c r="S714" s="243"/>
      <c r="T714" s="244"/>
      <c r="U714" s="13"/>
      <c r="V714" s="13"/>
      <c r="W714" s="13"/>
      <c r="X714" s="13"/>
      <c r="Y714" s="13"/>
      <c r="Z714" s="13"/>
      <c r="AA714" s="13"/>
      <c r="AB714" s="13"/>
      <c r="AC714" s="13"/>
      <c r="AD714" s="13"/>
      <c r="AE714" s="13"/>
      <c r="AT714" s="245" t="s">
        <v>231</v>
      </c>
      <c r="AU714" s="245" t="s">
        <v>86</v>
      </c>
      <c r="AV714" s="13" t="s">
        <v>84</v>
      </c>
      <c r="AW714" s="13" t="s">
        <v>37</v>
      </c>
      <c r="AX714" s="13" t="s">
        <v>76</v>
      </c>
      <c r="AY714" s="245" t="s">
        <v>219</v>
      </c>
    </row>
    <row r="715" s="14" customFormat="1">
      <c r="A715" s="14"/>
      <c r="B715" s="246"/>
      <c r="C715" s="247"/>
      <c r="D715" s="229" t="s">
        <v>231</v>
      </c>
      <c r="E715" s="248" t="s">
        <v>19</v>
      </c>
      <c r="F715" s="249" t="s">
        <v>2106</v>
      </c>
      <c r="G715" s="247"/>
      <c r="H715" s="250">
        <v>88</v>
      </c>
      <c r="I715" s="251"/>
      <c r="J715" s="247"/>
      <c r="K715" s="247"/>
      <c r="L715" s="252"/>
      <c r="M715" s="253"/>
      <c r="N715" s="254"/>
      <c r="O715" s="254"/>
      <c r="P715" s="254"/>
      <c r="Q715" s="254"/>
      <c r="R715" s="254"/>
      <c r="S715" s="254"/>
      <c r="T715" s="255"/>
      <c r="U715" s="14"/>
      <c r="V715" s="14"/>
      <c r="W715" s="14"/>
      <c r="X715" s="14"/>
      <c r="Y715" s="14"/>
      <c r="Z715" s="14"/>
      <c r="AA715" s="14"/>
      <c r="AB715" s="14"/>
      <c r="AC715" s="14"/>
      <c r="AD715" s="14"/>
      <c r="AE715" s="14"/>
      <c r="AT715" s="256" t="s">
        <v>231</v>
      </c>
      <c r="AU715" s="256" t="s">
        <v>86</v>
      </c>
      <c r="AV715" s="14" t="s">
        <v>86</v>
      </c>
      <c r="AW715" s="14" t="s">
        <v>37</v>
      </c>
      <c r="AX715" s="14" t="s">
        <v>84</v>
      </c>
      <c r="AY715" s="256" t="s">
        <v>219</v>
      </c>
    </row>
    <row r="716" s="2" customFormat="1" ht="16.5" customHeight="1">
      <c r="A716" s="40"/>
      <c r="B716" s="41"/>
      <c r="C716" s="283" t="s">
        <v>2107</v>
      </c>
      <c r="D716" s="283" t="s">
        <v>623</v>
      </c>
      <c r="E716" s="284" t="s">
        <v>2108</v>
      </c>
      <c r="F716" s="285" t="s">
        <v>2109</v>
      </c>
      <c r="G716" s="286" t="s">
        <v>162</v>
      </c>
      <c r="H716" s="287">
        <v>1907.8399999999999</v>
      </c>
      <c r="I716" s="288"/>
      <c r="J716" s="289">
        <f>ROUND(I716*H716,2)</f>
        <v>0</v>
      </c>
      <c r="K716" s="285" t="s">
        <v>19</v>
      </c>
      <c r="L716" s="290"/>
      <c r="M716" s="291" t="s">
        <v>19</v>
      </c>
      <c r="N716" s="292" t="s">
        <v>47</v>
      </c>
      <c r="O716" s="86"/>
      <c r="P716" s="225">
        <f>O716*H716</f>
        <v>0</v>
      </c>
      <c r="Q716" s="225">
        <v>0.001</v>
      </c>
      <c r="R716" s="225">
        <f>Q716*H716</f>
        <v>1.90784</v>
      </c>
      <c r="S716" s="225">
        <v>0</v>
      </c>
      <c r="T716" s="226">
        <f>S716*H716</f>
        <v>0</v>
      </c>
      <c r="U716" s="40"/>
      <c r="V716" s="40"/>
      <c r="W716" s="40"/>
      <c r="X716" s="40"/>
      <c r="Y716" s="40"/>
      <c r="Z716" s="40"/>
      <c r="AA716" s="40"/>
      <c r="AB716" s="40"/>
      <c r="AC716" s="40"/>
      <c r="AD716" s="40"/>
      <c r="AE716" s="40"/>
      <c r="AR716" s="227" t="s">
        <v>493</v>
      </c>
      <c r="AT716" s="227" t="s">
        <v>623</v>
      </c>
      <c r="AU716" s="227" t="s">
        <v>86</v>
      </c>
      <c r="AY716" s="19" t="s">
        <v>219</v>
      </c>
      <c r="BE716" s="228">
        <f>IF(N716="základní",J716,0)</f>
        <v>0</v>
      </c>
      <c r="BF716" s="228">
        <f>IF(N716="snížená",J716,0)</f>
        <v>0</v>
      </c>
      <c r="BG716" s="228">
        <f>IF(N716="zákl. přenesená",J716,0)</f>
        <v>0</v>
      </c>
      <c r="BH716" s="228">
        <f>IF(N716="sníž. přenesená",J716,0)</f>
        <v>0</v>
      </c>
      <c r="BI716" s="228">
        <f>IF(N716="nulová",J716,0)</f>
        <v>0</v>
      </c>
      <c r="BJ716" s="19" t="s">
        <v>84</v>
      </c>
      <c r="BK716" s="228">
        <f>ROUND(I716*H716,2)</f>
        <v>0</v>
      </c>
      <c r="BL716" s="19" t="s">
        <v>369</v>
      </c>
      <c r="BM716" s="227" t="s">
        <v>2110</v>
      </c>
    </row>
    <row r="717" s="2" customFormat="1">
      <c r="A717" s="40"/>
      <c r="B717" s="41"/>
      <c r="C717" s="42"/>
      <c r="D717" s="229" t="s">
        <v>227</v>
      </c>
      <c r="E717" s="42"/>
      <c r="F717" s="230" t="s">
        <v>2109</v>
      </c>
      <c r="G717" s="42"/>
      <c r="H717" s="42"/>
      <c r="I717" s="231"/>
      <c r="J717" s="42"/>
      <c r="K717" s="42"/>
      <c r="L717" s="46"/>
      <c r="M717" s="232"/>
      <c r="N717" s="233"/>
      <c r="O717" s="86"/>
      <c r="P717" s="86"/>
      <c r="Q717" s="86"/>
      <c r="R717" s="86"/>
      <c r="S717" s="86"/>
      <c r="T717" s="87"/>
      <c r="U717" s="40"/>
      <c r="V717" s="40"/>
      <c r="W717" s="40"/>
      <c r="X717" s="40"/>
      <c r="Y717" s="40"/>
      <c r="Z717" s="40"/>
      <c r="AA717" s="40"/>
      <c r="AB717" s="40"/>
      <c r="AC717" s="40"/>
      <c r="AD717" s="40"/>
      <c r="AE717" s="40"/>
      <c r="AT717" s="19" t="s">
        <v>227</v>
      </c>
      <c r="AU717" s="19" t="s">
        <v>86</v>
      </c>
    </row>
    <row r="718" s="14" customFormat="1">
      <c r="A718" s="14"/>
      <c r="B718" s="246"/>
      <c r="C718" s="247"/>
      <c r="D718" s="229" t="s">
        <v>231</v>
      </c>
      <c r="E718" s="248" t="s">
        <v>19</v>
      </c>
      <c r="F718" s="249" t="s">
        <v>2111</v>
      </c>
      <c r="G718" s="247"/>
      <c r="H718" s="250">
        <v>1907.8399999999999</v>
      </c>
      <c r="I718" s="251"/>
      <c r="J718" s="247"/>
      <c r="K718" s="247"/>
      <c r="L718" s="252"/>
      <c r="M718" s="253"/>
      <c r="N718" s="254"/>
      <c r="O718" s="254"/>
      <c r="P718" s="254"/>
      <c r="Q718" s="254"/>
      <c r="R718" s="254"/>
      <c r="S718" s="254"/>
      <c r="T718" s="255"/>
      <c r="U718" s="14"/>
      <c r="V718" s="14"/>
      <c r="W718" s="14"/>
      <c r="X718" s="14"/>
      <c r="Y718" s="14"/>
      <c r="Z718" s="14"/>
      <c r="AA718" s="14"/>
      <c r="AB718" s="14"/>
      <c r="AC718" s="14"/>
      <c r="AD718" s="14"/>
      <c r="AE718" s="14"/>
      <c r="AT718" s="256" t="s">
        <v>231</v>
      </c>
      <c r="AU718" s="256" t="s">
        <v>86</v>
      </c>
      <c r="AV718" s="14" t="s">
        <v>86</v>
      </c>
      <c r="AW718" s="14" t="s">
        <v>37</v>
      </c>
      <c r="AX718" s="14" t="s">
        <v>84</v>
      </c>
      <c r="AY718" s="256" t="s">
        <v>219</v>
      </c>
    </row>
    <row r="719" s="2" customFormat="1" ht="16.5" customHeight="1">
      <c r="A719" s="40"/>
      <c r="B719" s="41"/>
      <c r="C719" s="216" t="s">
        <v>2112</v>
      </c>
      <c r="D719" s="216" t="s">
        <v>221</v>
      </c>
      <c r="E719" s="217" t="s">
        <v>2113</v>
      </c>
      <c r="F719" s="218" t="s">
        <v>2114</v>
      </c>
      <c r="G719" s="219" t="s">
        <v>162</v>
      </c>
      <c r="H719" s="220">
        <v>294</v>
      </c>
      <c r="I719" s="221"/>
      <c r="J719" s="222">
        <f>ROUND(I719*H719,2)</f>
        <v>0</v>
      </c>
      <c r="K719" s="218" t="s">
        <v>224</v>
      </c>
      <c r="L719" s="46"/>
      <c r="M719" s="223" t="s">
        <v>19</v>
      </c>
      <c r="N719" s="224" t="s">
        <v>47</v>
      </c>
      <c r="O719" s="86"/>
      <c r="P719" s="225">
        <f>O719*H719</f>
        <v>0</v>
      </c>
      <c r="Q719" s="225">
        <v>5.0000000000000002E-05</v>
      </c>
      <c r="R719" s="225">
        <f>Q719*H719</f>
        <v>0.014700000000000001</v>
      </c>
      <c r="S719" s="225">
        <v>0</v>
      </c>
      <c r="T719" s="226">
        <f>S719*H719</f>
        <v>0</v>
      </c>
      <c r="U719" s="40"/>
      <c r="V719" s="40"/>
      <c r="W719" s="40"/>
      <c r="X719" s="40"/>
      <c r="Y719" s="40"/>
      <c r="Z719" s="40"/>
      <c r="AA719" s="40"/>
      <c r="AB719" s="40"/>
      <c r="AC719" s="40"/>
      <c r="AD719" s="40"/>
      <c r="AE719" s="40"/>
      <c r="AR719" s="227" t="s">
        <v>369</v>
      </c>
      <c r="AT719" s="227" t="s">
        <v>221</v>
      </c>
      <c r="AU719" s="227" t="s">
        <v>86</v>
      </c>
      <c r="AY719" s="19" t="s">
        <v>219</v>
      </c>
      <c r="BE719" s="228">
        <f>IF(N719="základní",J719,0)</f>
        <v>0</v>
      </c>
      <c r="BF719" s="228">
        <f>IF(N719="snížená",J719,0)</f>
        <v>0</v>
      </c>
      <c r="BG719" s="228">
        <f>IF(N719="zákl. přenesená",J719,0)</f>
        <v>0</v>
      </c>
      <c r="BH719" s="228">
        <f>IF(N719="sníž. přenesená",J719,0)</f>
        <v>0</v>
      </c>
      <c r="BI719" s="228">
        <f>IF(N719="nulová",J719,0)</f>
        <v>0</v>
      </c>
      <c r="BJ719" s="19" t="s">
        <v>84</v>
      </c>
      <c r="BK719" s="228">
        <f>ROUND(I719*H719,2)</f>
        <v>0</v>
      </c>
      <c r="BL719" s="19" t="s">
        <v>369</v>
      </c>
      <c r="BM719" s="227" t="s">
        <v>2115</v>
      </c>
    </row>
    <row r="720" s="2" customFormat="1">
      <c r="A720" s="40"/>
      <c r="B720" s="41"/>
      <c r="C720" s="42"/>
      <c r="D720" s="229" t="s">
        <v>227</v>
      </c>
      <c r="E720" s="42"/>
      <c r="F720" s="230" t="s">
        <v>2116</v>
      </c>
      <c r="G720" s="42"/>
      <c r="H720" s="42"/>
      <c r="I720" s="231"/>
      <c r="J720" s="42"/>
      <c r="K720" s="42"/>
      <c r="L720" s="46"/>
      <c r="M720" s="232"/>
      <c r="N720" s="233"/>
      <c r="O720" s="86"/>
      <c r="P720" s="86"/>
      <c r="Q720" s="86"/>
      <c r="R720" s="86"/>
      <c r="S720" s="86"/>
      <c r="T720" s="87"/>
      <c r="U720" s="40"/>
      <c r="V720" s="40"/>
      <c r="W720" s="40"/>
      <c r="X720" s="40"/>
      <c r="Y720" s="40"/>
      <c r="Z720" s="40"/>
      <c r="AA720" s="40"/>
      <c r="AB720" s="40"/>
      <c r="AC720" s="40"/>
      <c r="AD720" s="40"/>
      <c r="AE720" s="40"/>
      <c r="AT720" s="19" t="s">
        <v>227</v>
      </c>
      <c r="AU720" s="19" t="s">
        <v>86</v>
      </c>
    </row>
    <row r="721" s="2" customFormat="1">
      <c r="A721" s="40"/>
      <c r="B721" s="41"/>
      <c r="C721" s="42"/>
      <c r="D721" s="234" t="s">
        <v>229</v>
      </c>
      <c r="E721" s="42"/>
      <c r="F721" s="235" t="s">
        <v>2117</v>
      </c>
      <c r="G721" s="42"/>
      <c r="H721" s="42"/>
      <c r="I721" s="231"/>
      <c r="J721" s="42"/>
      <c r="K721" s="42"/>
      <c r="L721" s="46"/>
      <c r="M721" s="232"/>
      <c r="N721" s="233"/>
      <c r="O721" s="86"/>
      <c r="P721" s="86"/>
      <c r="Q721" s="86"/>
      <c r="R721" s="86"/>
      <c r="S721" s="86"/>
      <c r="T721" s="87"/>
      <c r="U721" s="40"/>
      <c r="V721" s="40"/>
      <c r="W721" s="40"/>
      <c r="X721" s="40"/>
      <c r="Y721" s="40"/>
      <c r="Z721" s="40"/>
      <c r="AA721" s="40"/>
      <c r="AB721" s="40"/>
      <c r="AC721" s="40"/>
      <c r="AD721" s="40"/>
      <c r="AE721" s="40"/>
      <c r="AT721" s="19" t="s">
        <v>229</v>
      </c>
      <c r="AU721" s="19" t="s">
        <v>86</v>
      </c>
    </row>
    <row r="722" s="13" customFormat="1">
      <c r="A722" s="13"/>
      <c r="B722" s="236"/>
      <c r="C722" s="237"/>
      <c r="D722" s="229" t="s">
        <v>231</v>
      </c>
      <c r="E722" s="238" t="s">
        <v>19</v>
      </c>
      <c r="F722" s="239" t="s">
        <v>1913</v>
      </c>
      <c r="G722" s="237"/>
      <c r="H722" s="238" t="s">
        <v>19</v>
      </c>
      <c r="I722" s="240"/>
      <c r="J722" s="237"/>
      <c r="K722" s="237"/>
      <c r="L722" s="241"/>
      <c r="M722" s="242"/>
      <c r="N722" s="243"/>
      <c r="O722" s="243"/>
      <c r="P722" s="243"/>
      <c r="Q722" s="243"/>
      <c r="R722" s="243"/>
      <c r="S722" s="243"/>
      <c r="T722" s="244"/>
      <c r="U722" s="13"/>
      <c r="V722" s="13"/>
      <c r="W722" s="13"/>
      <c r="X722" s="13"/>
      <c r="Y722" s="13"/>
      <c r="Z722" s="13"/>
      <c r="AA722" s="13"/>
      <c r="AB722" s="13"/>
      <c r="AC722" s="13"/>
      <c r="AD722" s="13"/>
      <c r="AE722" s="13"/>
      <c r="AT722" s="245" t="s">
        <v>231</v>
      </c>
      <c r="AU722" s="245" t="s">
        <v>86</v>
      </c>
      <c r="AV722" s="13" t="s">
        <v>84</v>
      </c>
      <c r="AW722" s="13" t="s">
        <v>37</v>
      </c>
      <c r="AX722" s="13" t="s">
        <v>76</v>
      </c>
      <c r="AY722" s="245" t="s">
        <v>219</v>
      </c>
    </row>
    <row r="723" s="14" customFormat="1">
      <c r="A723" s="14"/>
      <c r="B723" s="246"/>
      <c r="C723" s="247"/>
      <c r="D723" s="229" t="s">
        <v>231</v>
      </c>
      <c r="E723" s="248" t="s">
        <v>19</v>
      </c>
      <c r="F723" s="249" t="s">
        <v>2118</v>
      </c>
      <c r="G723" s="247"/>
      <c r="H723" s="250">
        <v>99</v>
      </c>
      <c r="I723" s="251"/>
      <c r="J723" s="247"/>
      <c r="K723" s="247"/>
      <c r="L723" s="252"/>
      <c r="M723" s="253"/>
      <c r="N723" s="254"/>
      <c r="O723" s="254"/>
      <c r="P723" s="254"/>
      <c r="Q723" s="254"/>
      <c r="R723" s="254"/>
      <c r="S723" s="254"/>
      <c r="T723" s="255"/>
      <c r="U723" s="14"/>
      <c r="V723" s="14"/>
      <c r="W723" s="14"/>
      <c r="X723" s="14"/>
      <c r="Y723" s="14"/>
      <c r="Z723" s="14"/>
      <c r="AA723" s="14"/>
      <c r="AB723" s="14"/>
      <c r="AC723" s="14"/>
      <c r="AD723" s="14"/>
      <c r="AE723" s="14"/>
      <c r="AT723" s="256" t="s">
        <v>231</v>
      </c>
      <c r="AU723" s="256" t="s">
        <v>86</v>
      </c>
      <c r="AV723" s="14" t="s">
        <v>86</v>
      </c>
      <c r="AW723" s="14" t="s">
        <v>37</v>
      </c>
      <c r="AX723" s="14" t="s">
        <v>76</v>
      </c>
      <c r="AY723" s="256" t="s">
        <v>219</v>
      </c>
    </row>
    <row r="724" s="14" customFormat="1">
      <c r="A724" s="14"/>
      <c r="B724" s="246"/>
      <c r="C724" s="247"/>
      <c r="D724" s="229" t="s">
        <v>231</v>
      </c>
      <c r="E724" s="248" t="s">
        <v>19</v>
      </c>
      <c r="F724" s="249" t="s">
        <v>2119</v>
      </c>
      <c r="G724" s="247"/>
      <c r="H724" s="250">
        <v>51</v>
      </c>
      <c r="I724" s="251"/>
      <c r="J724" s="247"/>
      <c r="K724" s="247"/>
      <c r="L724" s="252"/>
      <c r="M724" s="253"/>
      <c r="N724" s="254"/>
      <c r="O724" s="254"/>
      <c r="P724" s="254"/>
      <c r="Q724" s="254"/>
      <c r="R724" s="254"/>
      <c r="S724" s="254"/>
      <c r="T724" s="255"/>
      <c r="U724" s="14"/>
      <c r="V724" s="14"/>
      <c r="W724" s="14"/>
      <c r="X724" s="14"/>
      <c r="Y724" s="14"/>
      <c r="Z724" s="14"/>
      <c r="AA724" s="14"/>
      <c r="AB724" s="14"/>
      <c r="AC724" s="14"/>
      <c r="AD724" s="14"/>
      <c r="AE724" s="14"/>
      <c r="AT724" s="256" t="s">
        <v>231</v>
      </c>
      <c r="AU724" s="256" t="s">
        <v>86</v>
      </c>
      <c r="AV724" s="14" t="s">
        <v>86</v>
      </c>
      <c r="AW724" s="14" t="s">
        <v>37</v>
      </c>
      <c r="AX724" s="14" t="s">
        <v>76</v>
      </c>
      <c r="AY724" s="256" t="s">
        <v>219</v>
      </c>
    </row>
    <row r="725" s="14" customFormat="1">
      <c r="A725" s="14"/>
      <c r="B725" s="246"/>
      <c r="C725" s="247"/>
      <c r="D725" s="229" t="s">
        <v>231</v>
      </c>
      <c r="E725" s="248" t="s">
        <v>19</v>
      </c>
      <c r="F725" s="249" t="s">
        <v>2120</v>
      </c>
      <c r="G725" s="247"/>
      <c r="H725" s="250">
        <v>51</v>
      </c>
      <c r="I725" s="251"/>
      <c r="J725" s="247"/>
      <c r="K725" s="247"/>
      <c r="L725" s="252"/>
      <c r="M725" s="253"/>
      <c r="N725" s="254"/>
      <c r="O725" s="254"/>
      <c r="P725" s="254"/>
      <c r="Q725" s="254"/>
      <c r="R725" s="254"/>
      <c r="S725" s="254"/>
      <c r="T725" s="255"/>
      <c r="U725" s="14"/>
      <c r="V725" s="14"/>
      <c r="W725" s="14"/>
      <c r="X725" s="14"/>
      <c r="Y725" s="14"/>
      <c r="Z725" s="14"/>
      <c r="AA725" s="14"/>
      <c r="AB725" s="14"/>
      <c r="AC725" s="14"/>
      <c r="AD725" s="14"/>
      <c r="AE725" s="14"/>
      <c r="AT725" s="256" t="s">
        <v>231</v>
      </c>
      <c r="AU725" s="256" t="s">
        <v>86</v>
      </c>
      <c r="AV725" s="14" t="s">
        <v>86</v>
      </c>
      <c r="AW725" s="14" t="s">
        <v>37</v>
      </c>
      <c r="AX725" s="14" t="s">
        <v>76</v>
      </c>
      <c r="AY725" s="256" t="s">
        <v>219</v>
      </c>
    </row>
    <row r="726" s="14" customFormat="1">
      <c r="A726" s="14"/>
      <c r="B726" s="246"/>
      <c r="C726" s="247"/>
      <c r="D726" s="229" t="s">
        <v>231</v>
      </c>
      <c r="E726" s="248" t="s">
        <v>19</v>
      </c>
      <c r="F726" s="249" t="s">
        <v>2121</v>
      </c>
      <c r="G726" s="247"/>
      <c r="H726" s="250">
        <v>93</v>
      </c>
      <c r="I726" s="251"/>
      <c r="J726" s="247"/>
      <c r="K726" s="247"/>
      <c r="L726" s="252"/>
      <c r="M726" s="253"/>
      <c r="N726" s="254"/>
      <c r="O726" s="254"/>
      <c r="P726" s="254"/>
      <c r="Q726" s="254"/>
      <c r="R726" s="254"/>
      <c r="S726" s="254"/>
      <c r="T726" s="255"/>
      <c r="U726" s="14"/>
      <c r="V726" s="14"/>
      <c r="W726" s="14"/>
      <c r="X726" s="14"/>
      <c r="Y726" s="14"/>
      <c r="Z726" s="14"/>
      <c r="AA726" s="14"/>
      <c r="AB726" s="14"/>
      <c r="AC726" s="14"/>
      <c r="AD726" s="14"/>
      <c r="AE726" s="14"/>
      <c r="AT726" s="256" t="s">
        <v>231</v>
      </c>
      <c r="AU726" s="256" t="s">
        <v>86</v>
      </c>
      <c r="AV726" s="14" t="s">
        <v>86</v>
      </c>
      <c r="AW726" s="14" t="s">
        <v>37</v>
      </c>
      <c r="AX726" s="14" t="s">
        <v>76</v>
      </c>
      <c r="AY726" s="256" t="s">
        <v>219</v>
      </c>
    </row>
    <row r="727" s="15" customFormat="1">
      <c r="A727" s="15"/>
      <c r="B727" s="257"/>
      <c r="C727" s="258"/>
      <c r="D727" s="229" t="s">
        <v>231</v>
      </c>
      <c r="E727" s="259" t="s">
        <v>19</v>
      </c>
      <c r="F727" s="260" t="s">
        <v>236</v>
      </c>
      <c r="G727" s="258"/>
      <c r="H727" s="261">
        <v>294</v>
      </c>
      <c r="I727" s="262"/>
      <c r="J727" s="258"/>
      <c r="K727" s="258"/>
      <c r="L727" s="263"/>
      <c r="M727" s="264"/>
      <c r="N727" s="265"/>
      <c r="O727" s="265"/>
      <c r="P727" s="265"/>
      <c r="Q727" s="265"/>
      <c r="R727" s="265"/>
      <c r="S727" s="265"/>
      <c r="T727" s="266"/>
      <c r="U727" s="15"/>
      <c r="V727" s="15"/>
      <c r="W727" s="15"/>
      <c r="X727" s="15"/>
      <c r="Y727" s="15"/>
      <c r="Z727" s="15"/>
      <c r="AA727" s="15"/>
      <c r="AB727" s="15"/>
      <c r="AC727" s="15"/>
      <c r="AD727" s="15"/>
      <c r="AE727" s="15"/>
      <c r="AT727" s="267" t="s">
        <v>231</v>
      </c>
      <c r="AU727" s="267" t="s">
        <v>86</v>
      </c>
      <c r="AV727" s="15" t="s">
        <v>225</v>
      </c>
      <c r="AW727" s="15" t="s">
        <v>37</v>
      </c>
      <c r="AX727" s="15" t="s">
        <v>84</v>
      </c>
      <c r="AY727" s="267" t="s">
        <v>219</v>
      </c>
    </row>
    <row r="728" s="2" customFormat="1" ht="16.5" customHeight="1">
      <c r="A728" s="40"/>
      <c r="B728" s="41"/>
      <c r="C728" s="283" t="s">
        <v>2122</v>
      </c>
      <c r="D728" s="283" t="s">
        <v>623</v>
      </c>
      <c r="E728" s="284" t="s">
        <v>2123</v>
      </c>
      <c r="F728" s="285" t="s">
        <v>2124</v>
      </c>
      <c r="G728" s="286" t="s">
        <v>162</v>
      </c>
      <c r="H728" s="287">
        <v>99</v>
      </c>
      <c r="I728" s="288"/>
      <c r="J728" s="289">
        <f>ROUND(I728*H728,2)</f>
        <v>0</v>
      </c>
      <c r="K728" s="285" t="s">
        <v>19</v>
      </c>
      <c r="L728" s="290"/>
      <c r="M728" s="291" t="s">
        <v>19</v>
      </c>
      <c r="N728" s="292" t="s">
        <v>47</v>
      </c>
      <c r="O728" s="86"/>
      <c r="P728" s="225">
        <f>O728*H728</f>
        <v>0</v>
      </c>
      <c r="Q728" s="225">
        <v>0.001</v>
      </c>
      <c r="R728" s="225">
        <f>Q728*H728</f>
        <v>0.099000000000000005</v>
      </c>
      <c r="S728" s="225">
        <v>0</v>
      </c>
      <c r="T728" s="226">
        <f>S728*H728</f>
        <v>0</v>
      </c>
      <c r="U728" s="40"/>
      <c r="V728" s="40"/>
      <c r="W728" s="40"/>
      <c r="X728" s="40"/>
      <c r="Y728" s="40"/>
      <c r="Z728" s="40"/>
      <c r="AA728" s="40"/>
      <c r="AB728" s="40"/>
      <c r="AC728" s="40"/>
      <c r="AD728" s="40"/>
      <c r="AE728" s="40"/>
      <c r="AR728" s="227" t="s">
        <v>493</v>
      </c>
      <c r="AT728" s="227" t="s">
        <v>623</v>
      </c>
      <c r="AU728" s="227" t="s">
        <v>86</v>
      </c>
      <c r="AY728" s="19" t="s">
        <v>219</v>
      </c>
      <c r="BE728" s="228">
        <f>IF(N728="základní",J728,0)</f>
        <v>0</v>
      </c>
      <c r="BF728" s="228">
        <f>IF(N728="snížená",J728,0)</f>
        <v>0</v>
      </c>
      <c r="BG728" s="228">
        <f>IF(N728="zákl. přenesená",J728,0)</f>
        <v>0</v>
      </c>
      <c r="BH728" s="228">
        <f>IF(N728="sníž. přenesená",J728,0)</f>
        <v>0</v>
      </c>
      <c r="BI728" s="228">
        <f>IF(N728="nulová",J728,0)</f>
        <v>0</v>
      </c>
      <c r="BJ728" s="19" t="s">
        <v>84</v>
      </c>
      <c r="BK728" s="228">
        <f>ROUND(I728*H728,2)</f>
        <v>0</v>
      </c>
      <c r="BL728" s="19" t="s">
        <v>369</v>
      </c>
      <c r="BM728" s="227" t="s">
        <v>2125</v>
      </c>
    </row>
    <row r="729" s="2" customFormat="1">
      <c r="A729" s="40"/>
      <c r="B729" s="41"/>
      <c r="C729" s="42"/>
      <c r="D729" s="229" t="s">
        <v>227</v>
      </c>
      <c r="E729" s="42"/>
      <c r="F729" s="230" t="s">
        <v>2124</v>
      </c>
      <c r="G729" s="42"/>
      <c r="H729" s="42"/>
      <c r="I729" s="231"/>
      <c r="J729" s="42"/>
      <c r="K729" s="42"/>
      <c r="L729" s="46"/>
      <c r="M729" s="232"/>
      <c r="N729" s="233"/>
      <c r="O729" s="86"/>
      <c r="P729" s="86"/>
      <c r="Q729" s="86"/>
      <c r="R729" s="86"/>
      <c r="S729" s="86"/>
      <c r="T729" s="87"/>
      <c r="U729" s="40"/>
      <c r="V729" s="40"/>
      <c r="W729" s="40"/>
      <c r="X729" s="40"/>
      <c r="Y729" s="40"/>
      <c r="Z729" s="40"/>
      <c r="AA729" s="40"/>
      <c r="AB729" s="40"/>
      <c r="AC729" s="40"/>
      <c r="AD729" s="40"/>
      <c r="AE729" s="40"/>
      <c r="AT729" s="19" t="s">
        <v>227</v>
      </c>
      <c r="AU729" s="19" t="s">
        <v>86</v>
      </c>
    </row>
    <row r="730" s="14" customFormat="1">
      <c r="A730" s="14"/>
      <c r="B730" s="246"/>
      <c r="C730" s="247"/>
      <c r="D730" s="229" t="s">
        <v>231</v>
      </c>
      <c r="E730" s="248" t="s">
        <v>19</v>
      </c>
      <c r="F730" s="249" t="s">
        <v>2118</v>
      </c>
      <c r="G730" s="247"/>
      <c r="H730" s="250">
        <v>99</v>
      </c>
      <c r="I730" s="251"/>
      <c r="J730" s="247"/>
      <c r="K730" s="247"/>
      <c r="L730" s="252"/>
      <c r="M730" s="253"/>
      <c r="N730" s="254"/>
      <c r="O730" s="254"/>
      <c r="P730" s="254"/>
      <c r="Q730" s="254"/>
      <c r="R730" s="254"/>
      <c r="S730" s="254"/>
      <c r="T730" s="255"/>
      <c r="U730" s="14"/>
      <c r="V730" s="14"/>
      <c r="W730" s="14"/>
      <c r="X730" s="14"/>
      <c r="Y730" s="14"/>
      <c r="Z730" s="14"/>
      <c r="AA730" s="14"/>
      <c r="AB730" s="14"/>
      <c r="AC730" s="14"/>
      <c r="AD730" s="14"/>
      <c r="AE730" s="14"/>
      <c r="AT730" s="256" t="s">
        <v>231</v>
      </c>
      <c r="AU730" s="256" t="s">
        <v>86</v>
      </c>
      <c r="AV730" s="14" t="s">
        <v>86</v>
      </c>
      <c r="AW730" s="14" t="s">
        <v>37</v>
      </c>
      <c r="AX730" s="14" t="s">
        <v>84</v>
      </c>
      <c r="AY730" s="256" t="s">
        <v>219</v>
      </c>
    </row>
    <row r="731" s="2" customFormat="1" ht="16.5" customHeight="1">
      <c r="A731" s="40"/>
      <c r="B731" s="41"/>
      <c r="C731" s="283" t="s">
        <v>2126</v>
      </c>
      <c r="D731" s="283" t="s">
        <v>623</v>
      </c>
      <c r="E731" s="284" t="s">
        <v>2127</v>
      </c>
      <c r="F731" s="285" t="s">
        <v>2128</v>
      </c>
      <c r="G731" s="286" t="s">
        <v>162</v>
      </c>
      <c r="H731" s="287">
        <v>51</v>
      </c>
      <c r="I731" s="288"/>
      <c r="J731" s="289">
        <f>ROUND(I731*H731,2)</f>
        <v>0</v>
      </c>
      <c r="K731" s="285" t="s">
        <v>19</v>
      </c>
      <c r="L731" s="290"/>
      <c r="M731" s="291" t="s">
        <v>19</v>
      </c>
      <c r="N731" s="292" t="s">
        <v>47</v>
      </c>
      <c r="O731" s="86"/>
      <c r="P731" s="225">
        <f>O731*H731</f>
        <v>0</v>
      </c>
      <c r="Q731" s="225">
        <v>0.001</v>
      </c>
      <c r="R731" s="225">
        <f>Q731*H731</f>
        <v>0.051000000000000004</v>
      </c>
      <c r="S731" s="225">
        <v>0</v>
      </c>
      <c r="T731" s="226">
        <f>S731*H731</f>
        <v>0</v>
      </c>
      <c r="U731" s="40"/>
      <c r="V731" s="40"/>
      <c r="W731" s="40"/>
      <c r="X731" s="40"/>
      <c r="Y731" s="40"/>
      <c r="Z731" s="40"/>
      <c r="AA731" s="40"/>
      <c r="AB731" s="40"/>
      <c r="AC731" s="40"/>
      <c r="AD731" s="40"/>
      <c r="AE731" s="40"/>
      <c r="AR731" s="227" t="s">
        <v>493</v>
      </c>
      <c r="AT731" s="227" t="s">
        <v>623</v>
      </c>
      <c r="AU731" s="227" t="s">
        <v>86</v>
      </c>
      <c r="AY731" s="19" t="s">
        <v>219</v>
      </c>
      <c r="BE731" s="228">
        <f>IF(N731="základní",J731,0)</f>
        <v>0</v>
      </c>
      <c r="BF731" s="228">
        <f>IF(N731="snížená",J731,0)</f>
        <v>0</v>
      </c>
      <c r="BG731" s="228">
        <f>IF(N731="zákl. přenesená",J731,0)</f>
        <v>0</v>
      </c>
      <c r="BH731" s="228">
        <f>IF(N731="sníž. přenesená",J731,0)</f>
        <v>0</v>
      </c>
      <c r="BI731" s="228">
        <f>IF(N731="nulová",J731,0)</f>
        <v>0</v>
      </c>
      <c r="BJ731" s="19" t="s">
        <v>84</v>
      </c>
      <c r="BK731" s="228">
        <f>ROUND(I731*H731,2)</f>
        <v>0</v>
      </c>
      <c r="BL731" s="19" t="s">
        <v>369</v>
      </c>
      <c r="BM731" s="227" t="s">
        <v>2129</v>
      </c>
    </row>
    <row r="732" s="2" customFormat="1">
      <c r="A732" s="40"/>
      <c r="B732" s="41"/>
      <c r="C732" s="42"/>
      <c r="D732" s="229" t="s">
        <v>227</v>
      </c>
      <c r="E732" s="42"/>
      <c r="F732" s="230" t="s">
        <v>2128</v>
      </c>
      <c r="G732" s="42"/>
      <c r="H732" s="42"/>
      <c r="I732" s="231"/>
      <c r="J732" s="42"/>
      <c r="K732" s="42"/>
      <c r="L732" s="46"/>
      <c r="M732" s="232"/>
      <c r="N732" s="233"/>
      <c r="O732" s="86"/>
      <c r="P732" s="86"/>
      <c r="Q732" s="86"/>
      <c r="R732" s="86"/>
      <c r="S732" s="86"/>
      <c r="T732" s="87"/>
      <c r="U732" s="40"/>
      <c r="V732" s="40"/>
      <c r="W732" s="40"/>
      <c r="X732" s="40"/>
      <c r="Y732" s="40"/>
      <c r="Z732" s="40"/>
      <c r="AA732" s="40"/>
      <c r="AB732" s="40"/>
      <c r="AC732" s="40"/>
      <c r="AD732" s="40"/>
      <c r="AE732" s="40"/>
      <c r="AT732" s="19" t="s">
        <v>227</v>
      </c>
      <c r="AU732" s="19" t="s">
        <v>86</v>
      </c>
    </row>
    <row r="733" s="14" customFormat="1">
      <c r="A733" s="14"/>
      <c r="B733" s="246"/>
      <c r="C733" s="247"/>
      <c r="D733" s="229" t="s">
        <v>231</v>
      </c>
      <c r="E733" s="248" t="s">
        <v>19</v>
      </c>
      <c r="F733" s="249" t="s">
        <v>2119</v>
      </c>
      <c r="G733" s="247"/>
      <c r="H733" s="250">
        <v>51</v>
      </c>
      <c r="I733" s="251"/>
      <c r="J733" s="247"/>
      <c r="K733" s="247"/>
      <c r="L733" s="252"/>
      <c r="M733" s="253"/>
      <c r="N733" s="254"/>
      <c r="O733" s="254"/>
      <c r="P733" s="254"/>
      <c r="Q733" s="254"/>
      <c r="R733" s="254"/>
      <c r="S733" s="254"/>
      <c r="T733" s="255"/>
      <c r="U733" s="14"/>
      <c r="V733" s="14"/>
      <c r="W733" s="14"/>
      <c r="X733" s="14"/>
      <c r="Y733" s="14"/>
      <c r="Z733" s="14"/>
      <c r="AA733" s="14"/>
      <c r="AB733" s="14"/>
      <c r="AC733" s="14"/>
      <c r="AD733" s="14"/>
      <c r="AE733" s="14"/>
      <c r="AT733" s="256" t="s">
        <v>231</v>
      </c>
      <c r="AU733" s="256" t="s">
        <v>86</v>
      </c>
      <c r="AV733" s="14" t="s">
        <v>86</v>
      </c>
      <c r="AW733" s="14" t="s">
        <v>37</v>
      </c>
      <c r="AX733" s="14" t="s">
        <v>84</v>
      </c>
      <c r="AY733" s="256" t="s">
        <v>219</v>
      </c>
    </row>
    <row r="734" s="2" customFormat="1" ht="16.5" customHeight="1">
      <c r="A734" s="40"/>
      <c r="B734" s="41"/>
      <c r="C734" s="283" t="s">
        <v>2130</v>
      </c>
      <c r="D734" s="283" t="s">
        <v>623</v>
      </c>
      <c r="E734" s="284" t="s">
        <v>2131</v>
      </c>
      <c r="F734" s="285" t="s">
        <v>2132</v>
      </c>
      <c r="G734" s="286" t="s">
        <v>162</v>
      </c>
      <c r="H734" s="287">
        <v>51</v>
      </c>
      <c r="I734" s="288"/>
      <c r="J734" s="289">
        <f>ROUND(I734*H734,2)</f>
        <v>0</v>
      </c>
      <c r="K734" s="285" t="s">
        <v>19</v>
      </c>
      <c r="L734" s="290"/>
      <c r="M734" s="291" t="s">
        <v>19</v>
      </c>
      <c r="N734" s="292" t="s">
        <v>47</v>
      </c>
      <c r="O734" s="86"/>
      <c r="P734" s="225">
        <f>O734*H734</f>
        <v>0</v>
      </c>
      <c r="Q734" s="225">
        <v>0.001</v>
      </c>
      <c r="R734" s="225">
        <f>Q734*H734</f>
        <v>0.051000000000000004</v>
      </c>
      <c r="S734" s="225">
        <v>0</v>
      </c>
      <c r="T734" s="226">
        <f>S734*H734</f>
        <v>0</v>
      </c>
      <c r="U734" s="40"/>
      <c r="V734" s="40"/>
      <c r="W734" s="40"/>
      <c r="X734" s="40"/>
      <c r="Y734" s="40"/>
      <c r="Z734" s="40"/>
      <c r="AA734" s="40"/>
      <c r="AB734" s="40"/>
      <c r="AC734" s="40"/>
      <c r="AD734" s="40"/>
      <c r="AE734" s="40"/>
      <c r="AR734" s="227" t="s">
        <v>493</v>
      </c>
      <c r="AT734" s="227" t="s">
        <v>623</v>
      </c>
      <c r="AU734" s="227" t="s">
        <v>86</v>
      </c>
      <c r="AY734" s="19" t="s">
        <v>219</v>
      </c>
      <c r="BE734" s="228">
        <f>IF(N734="základní",J734,0)</f>
        <v>0</v>
      </c>
      <c r="BF734" s="228">
        <f>IF(N734="snížená",J734,0)</f>
        <v>0</v>
      </c>
      <c r="BG734" s="228">
        <f>IF(N734="zákl. přenesená",J734,0)</f>
        <v>0</v>
      </c>
      <c r="BH734" s="228">
        <f>IF(N734="sníž. přenesená",J734,0)</f>
        <v>0</v>
      </c>
      <c r="BI734" s="228">
        <f>IF(N734="nulová",J734,0)</f>
        <v>0</v>
      </c>
      <c r="BJ734" s="19" t="s">
        <v>84</v>
      </c>
      <c r="BK734" s="228">
        <f>ROUND(I734*H734,2)</f>
        <v>0</v>
      </c>
      <c r="BL734" s="19" t="s">
        <v>369</v>
      </c>
      <c r="BM734" s="227" t="s">
        <v>2133</v>
      </c>
    </row>
    <row r="735" s="2" customFormat="1">
      <c r="A735" s="40"/>
      <c r="B735" s="41"/>
      <c r="C735" s="42"/>
      <c r="D735" s="229" t="s">
        <v>227</v>
      </c>
      <c r="E735" s="42"/>
      <c r="F735" s="230" t="s">
        <v>2132</v>
      </c>
      <c r="G735" s="42"/>
      <c r="H735" s="42"/>
      <c r="I735" s="231"/>
      <c r="J735" s="42"/>
      <c r="K735" s="42"/>
      <c r="L735" s="46"/>
      <c r="M735" s="232"/>
      <c r="N735" s="233"/>
      <c r="O735" s="86"/>
      <c r="P735" s="86"/>
      <c r="Q735" s="86"/>
      <c r="R735" s="86"/>
      <c r="S735" s="86"/>
      <c r="T735" s="87"/>
      <c r="U735" s="40"/>
      <c r="V735" s="40"/>
      <c r="W735" s="40"/>
      <c r="X735" s="40"/>
      <c r="Y735" s="40"/>
      <c r="Z735" s="40"/>
      <c r="AA735" s="40"/>
      <c r="AB735" s="40"/>
      <c r="AC735" s="40"/>
      <c r="AD735" s="40"/>
      <c r="AE735" s="40"/>
      <c r="AT735" s="19" t="s">
        <v>227</v>
      </c>
      <c r="AU735" s="19" t="s">
        <v>86</v>
      </c>
    </row>
    <row r="736" s="14" customFormat="1">
      <c r="A736" s="14"/>
      <c r="B736" s="246"/>
      <c r="C736" s="247"/>
      <c r="D736" s="229" t="s">
        <v>231</v>
      </c>
      <c r="E736" s="248" t="s">
        <v>19</v>
      </c>
      <c r="F736" s="249" t="s">
        <v>2120</v>
      </c>
      <c r="G736" s="247"/>
      <c r="H736" s="250">
        <v>51</v>
      </c>
      <c r="I736" s="251"/>
      <c r="J736" s="247"/>
      <c r="K736" s="247"/>
      <c r="L736" s="252"/>
      <c r="M736" s="253"/>
      <c r="N736" s="254"/>
      <c r="O736" s="254"/>
      <c r="P736" s="254"/>
      <c r="Q736" s="254"/>
      <c r="R736" s="254"/>
      <c r="S736" s="254"/>
      <c r="T736" s="255"/>
      <c r="U736" s="14"/>
      <c r="V736" s="14"/>
      <c r="W736" s="14"/>
      <c r="X736" s="14"/>
      <c r="Y736" s="14"/>
      <c r="Z736" s="14"/>
      <c r="AA736" s="14"/>
      <c r="AB736" s="14"/>
      <c r="AC736" s="14"/>
      <c r="AD736" s="14"/>
      <c r="AE736" s="14"/>
      <c r="AT736" s="256" t="s">
        <v>231</v>
      </c>
      <c r="AU736" s="256" t="s">
        <v>86</v>
      </c>
      <c r="AV736" s="14" t="s">
        <v>86</v>
      </c>
      <c r="AW736" s="14" t="s">
        <v>37</v>
      </c>
      <c r="AX736" s="14" t="s">
        <v>84</v>
      </c>
      <c r="AY736" s="256" t="s">
        <v>219</v>
      </c>
    </row>
    <row r="737" s="2" customFormat="1" ht="16.5" customHeight="1">
      <c r="A737" s="40"/>
      <c r="B737" s="41"/>
      <c r="C737" s="283" t="s">
        <v>2134</v>
      </c>
      <c r="D737" s="283" t="s">
        <v>623</v>
      </c>
      <c r="E737" s="284" t="s">
        <v>2135</v>
      </c>
      <c r="F737" s="285" t="s">
        <v>2136</v>
      </c>
      <c r="G737" s="286" t="s">
        <v>162</v>
      </c>
      <c r="H737" s="287">
        <v>93</v>
      </c>
      <c r="I737" s="288"/>
      <c r="J737" s="289">
        <f>ROUND(I737*H737,2)</f>
        <v>0</v>
      </c>
      <c r="K737" s="285" t="s">
        <v>19</v>
      </c>
      <c r="L737" s="290"/>
      <c r="M737" s="291" t="s">
        <v>19</v>
      </c>
      <c r="N737" s="292" t="s">
        <v>47</v>
      </c>
      <c r="O737" s="86"/>
      <c r="P737" s="225">
        <f>O737*H737</f>
        <v>0</v>
      </c>
      <c r="Q737" s="225">
        <v>0.001</v>
      </c>
      <c r="R737" s="225">
        <f>Q737*H737</f>
        <v>0.092999999999999999</v>
      </c>
      <c r="S737" s="225">
        <v>0</v>
      </c>
      <c r="T737" s="226">
        <f>S737*H737</f>
        <v>0</v>
      </c>
      <c r="U737" s="40"/>
      <c r="V737" s="40"/>
      <c r="W737" s="40"/>
      <c r="X737" s="40"/>
      <c r="Y737" s="40"/>
      <c r="Z737" s="40"/>
      <c r="AA737" s="40"/>
      <c r="AB737" s="40"/>
      <c r="AC737" s="40"/>
      <c r="AD737" s="40"/>
      <c r="AE737" s="40"/>
      <c r="AR737" s="227" t="s">
        <v>493</v>
      </c>
      <c r="AT737" s="227" t="s">
        <v>623</v>
      </c>
      <c r="AU737" s="227" t="s">
        <v>86</v>
      </c>
      <c r="AY737" s="19" t="s">
        <v>219</v>
      </c>
      <c r="BE737" s="228">
        <f>IF(N737="základní",J737,0)</f>
        <v>0</v>
      </c>
      <c r="BF737" s="228">
        <f>IF(N737="snížená",J737,0)</f>
        <v>0</v>
      </c>
      <c r="BG737" s="228">
        <f>IF(N737="zákl. přenesená",J737,0)</f>
        <v>0</v>
      </c>
      <c r="BH737" s="228">
        <f>IF(N737="sníž. přenesená",J737,0)</f>
        <v>0</v>
      </c>
      <c r="BI737" s="228">
        <f>IF(N737="nulová",J737,0)</f>
        <v>0</v>
      </c>
      <c r="BJ737" s="19" t="s">
        <v>84</v>
      </c>
      <c r="BK737" s="228">
        <f>ROUND(I737*H737,2)</f>
        <v>0</v>
      </c>
      <c r="BL737" s="19" t="s">
        <v>369</v>
      </c>
      <c r="BM737" s="227" t="s">
        <v>2137</v>
      </c>
    </row>
    <row r="738" s="2" customFormat="1">
      <c r="A738" s="40"/>
      <c r="B738" s="41"/>
      <c r="C738" s="42"/>
      <c r="D738" s="229" t="s">
        <v>227</v>
      </c>
      <c r="E738" s="42"/>
      <c r="F738" s="230" t="s">
        <v>2136</v>
      </c>
      <c r="G738" s="42"/>
      <c r="H738" s="42"/>
      <c r="I738" s="231"/>
      <c r="J738" s="42"/>
      <c r="K738" s="42"/>
      <c r="L738" s="46"/>
      <c r="M738" s="232"/>
      <c r="N738" s="233"/>
      <c r="O738" s="86"/>
      <c r="P738" s="86"/>
      <c r="Q738" s="86"/>
      <c r="R738" s="86"/>
      <c r="S738" s="86"/>
      <c r="T738" s="87"/>
      <c r="U738" s="40"/>
      <c r="V738" s="40"/>
      <c r="W738" s="40"/>
      <c r="X738" s="40"/>
      <c r="Y738" s="40"/>
      <c r="Z738" s="40"/>
      <c r="AA738" s="40"/>
      <c r="AB738" s="40"/>
      <c r="AC738" s="40"/>
      <c r="AD738" s="40"/>
      <c r="AE738" s="40"/>
      <c r="AT738" s="19" t="s">
        <v>227</v>
      </c>
      <c r="AU738" s="19" t="s">
        <v>86</v>
      </c>
    </row>
    <row r="739" s="14" customFormat="1">
      <c r="A739" s="14"/>
      <c r="B739" s="246"/>
      <c r="C739" s="247"/>
      <c r="D739" s="229" t="s">
        <v>231</v>
      </c>
      <c r="E739" s="248" t="s">
        <v>19</v>
      </c>
      <c r="F739" s="249" t="s">
        <v>2121</v>
      </c>
      <c r="G739" s="247"/>
      <c r="H739" s="250">
        <v>93</v>
      </c>
      <c r="I739" s="251"/>
      <c r="J739" s="247"/>
      <c r="K739" s="247"/>
      <c r="L739" s="252"/>
      <c r="M739" s="253"/>
      <c r="N739" s="254"/>
      <c r="O739" s="254"/>
      <c r="P739" s="254"/>
      <c r="Q739" s="254"/>
      <c r="R739" s="254"/>
      <c r="S739" s="254"/>
      <c r="T739" s="255"/>
      <c r="U739" s="14"/>
      <c r="V739" s="14"/>
      <c r="W739" s="14"/>
      <c r="X739" s="14"/>
      <c r="Y739" s="14"/>
      <c r="Z739" s="14"/>
      <c r="AA739" s="14"/>
      <c r="AB739" s="14"/>
      <c r="AC739" s="14"/>
      <c r="AD739" s="14"/>
      <c r="AE739" s="14"/>
      <c r="AT739" s="256" t="s">
        <v>231</v>
      </c>
      <c r="AU739" s="256" t="s">
        <v>86</v>
      </c>
      <c r="AV739" s="14" t="s">
        <v>86</v>
      </c>
      <c r="AW739" s="14" t="s">
        <v>37</v>
      </c>
      <c r="AX739" s="14" t="s">
        <v>84</v>
      </c>
      <c r="AY739" s="256" t="s">
        <v>219</v>
      </c>
    </row>
    <row r="740" s="2" customFormat="1" ht="16.5" customHeight="1">
      <c r="A740" s="40"/>
      <c r="B740" s="41"/>
      <c r="C740" s="216" t="s">
        <v>2138</v>
      </c>
      <c r="D740" s="216" t="s">
        <v>221</v>
      </c>
      <c r="E740" s="217" t="s">
        <v>2139</v>
      </c>
      <c r="F740" s="218" t="s">
        <v>2140</v>
      </c>
      <c r="G740" s="219" t="s">
        <v>162</v>
      </c>
      <c r="H740" s="220">
        <v>149</v>
      </c>
      <c r="I740" s="221"/>
      <c r="J740" s="222">
        <f>ROUND(I740*H740,2)</f>
        <v>0</v>
      </c>
      <c r="K740" s="218" t="s">
        <v>224</v>
      </c>
      <c r="L740" s="46"/>
      <c r="M740" s="223" t="s">
        <v>19</v>
      </c>
      <c r="N740" s="224" t="s">
        <v>47</v>
      </c>
      <c r="O740" s="86"/>
      <c r="P740" s="225">
        <f>O740*H740</f>
        <v>0</v>
      </c>
      <c r="Q740" s="225">
        <v>5.0000000000000002E-05</v>
      </c>
      <c r="R740" s="225">
        <f>Q740*H740</f>
        <v>0.00745</v>
      </c>
      <c r="S740" s="225">
        <v>0</v>
      </c>
      <c r="T740" s="226">
        <f>S740*H740</f>
        <v>0</v>
      </c>
      <c r="U740" s="40"/>
      <c r="V740" s="40"/>
      <c r="W740" s="40"/>
      <c r="X740" s="40"/>
      <c r="Y740" s="40"/>
      <c r="Z740" s="40"/>
      <c r="AA740" s="40"/>
      <c r="AB740" s="40"/>
      <c r="AC740" s="40"/>
      <c r="AD740" s="40"/>
      <c r="AE740" s="40"/>
      <c r="AR740" s="227" t="s">
        <v>369</v>
      </c>
      <c r="AT740" s="227" t="s">
        <v>221</v>
      </c>
      <c r="AU740" s="227" t="s">
        <v>86</v>
      </c>
      <c r="AY740" s="19" t="s">
        <v>219</v>
      </c>
      <c r="BE740" s="228">
        <f>IF(N740="základní",J740,0)</f>
        <v>0</v>
      </c>
      <c r="BF740" s="228">
        <f>IF(N740="snížená",J740,0)</f>
        <v>0</v>
      </c>
      <c r="BG740" s="228">
        <f>IF(N740="zákl. přenesená",J740,0)</f>
        <v>0</v>
      </c>
      <c r="BH740" s="228">
        <f>IF(N740="sníž. přenesená",J740,0)</f>
        <v>0</v>
      </c>
      <c r="BI740" s="228">
        <f>IF(N740="nulová",J740,0)</f>
        <v>0</v>
      </c>
      <c r="BJ740" s="19" t="s">
        <v>84</v>
      </c>
      <c r="BK740" s="228">
        <f>ROUND(I740*H740,2)</f>
        <v>0</v>
      </c>
      <c r="BL740" s="19" t="s">
        <v>369</v>
      </c>
      <c r="BM740" s="227" t="s">
        <v>2141</v>
      </c>
    </row>
    <row r="741" s="2" customFormat="1">
      <c r="A741" s="40"/>
      <c r="B741" s="41"/>
      <c r="C741" s="42"/>
      <c r="D741" s="229" t="s">
        <v>227</v>
      </c>
      <c r="E741" s="42"/>
      <c r="F741" s="230" t="s">
        <v>2142</v>
      </c>
      <c r="G741" s="42"/>
      <c r="H741" s="42"/>
      <c r="I741" s="231"/>
      <c r="J741" s="42"/>
      <c r="K741" s="42"/>
      <c r="L741" s="46"/>
      <c r="M741" s="232"/>
      <c r="N741" s="233"/>
      <c r="O741" s="86"/>
      <c r="P741" s="86"/>
      <c r="Q741" s="86"/>
      <c r="R741" s="86"/>
      <c r="S741" s="86"/>
      <c r="T741" s="87"/>
      <c r="U741" s="40"/>
      <c r="V741" s="40"/>
      <c r="W741" s="40"/>
      <c r="X741" s="40"/>
      <c r="Y741" s="40"/>
      <c r="Z741" s="40"/>
      <c r="AA741" s="40"/>
      <c r="AB741" s="40"/>
      <c r="AC741" s="40"/>
      <c r="AD741" s="40"/>
      <c r="AE741" s="40"/>
      <c r="AT741" s="19" t="s">
        <v>227</v>
      </c>
      <c r="AU741" s="19" t="s">
        <v>86</v>
      </c>
    </row>
    <row r="742" s="2" customFormat="1">
      <c r="A742" s="40"/>
      <c r="B742" s="41"/>
      <c r="C742" s="42"/>
      <c r="D742" s="234" t="s">
        <v>229</v>
      </c>
      <c r="E742" s="42"/>
      <c r="F742" s="235" t="s">
        <v>2143</v>
      </c>
      <c r="G742" s="42"/>
      <c r="H742" s="42"/>
      <c r="I742" s="231"/>
      <c r="J742" s="42"/>
      <c r="K742" s="42"/>
      <c r="L742" s="46"/>
      <c r="M742" s="232"/>
      <c r="N742" s="233"/>
      <c r="O742" s="86"/>
      <c r="P742" s="86"/>
      <c r="Q742" s="86"/>
      <c r="R742" s="86"/>
      <c r="S742" s="86"/>
      <c r="T742" s="87"/>
      <c r="U742" s="40"/>
      <c r="V742" s="40"/>
      <c r="W742" s="40"/>
      <c r="X742" s="40"/>
      <c r="Y742" s="40"/>
      <c r="Z742" s="40"/>
      <c r="AA742" s="40"/>
      <c r="AB742" s="40"/>
      <c r="AC742" s="40"/>
      <c r="AD742" s="40"/>
      <c r="AE742" s="40"/>
      <c r="AT742" s="19" t="s">
        <v>229</v>
      </c>
      <c r="AU742" s="19" t="s">
        <v>86</v>
      </c>
    </row>
    <row r="743" s="13" customFormat="1">
      <c r="A743" s="13"/>
      <c r="B743" s="236"/>
      <c r="C743" s="237"/>
      <c r="D743" s="229" t="s">
        <v>231</v>
      </c>
      <c r="E743" s="238" t="s">
        <v>19</v>
      </c>
      <c r="F743" s="239" t="s">
        <v>1913</v>
      </c>
      <c r="G743" s="237"/>
      <c r="H743" s="238" t="s">
        <v>19</v>
      </c>
      <c r="I743" s="240"/>
      <c r="J743" s="237"/>
      <c r="K743" s="237"/>
      <c r="L743" s="241"/>
      <c r="M743" s="242"/>
      <c r="N743" s="243"/>
      <c r="O743" s="243"/>
      <c r="P743" s="243"/>
      <c r="Q743" s="243"/>
      <c r="R743" s="243"/>
      <c r="S743" s="243"/>
      <c r="T743" s="244"/>
      <c r="U743" s="13"/>
      <c r="V743" s="13"/>
      <c r="W743" s="13"/>
      <c r="X743" s="13"/>
      <c r="Y743" s="13"/>
      <c r="Z743" s="13"/>
      <c r="AA743" s="13"/>
      <c r="AB743" s="13"/>
      <c r="AC743" s="13"/>
      <c r="AD743" s="13"/>
      <c r="AE743" s="13"/>
      <c r="AT743" s="245" t="s">
        <v>231</v>
      </c>
      <c r="AU743" s="245" t="s">
        <v>86</v>
      </c>
      <c r="AV743" s="13" t="s">
        <v>84</v>
      </c>
      <c r="AW743" s="13" t="s">
        <v>37</v>
      </c>
      <c r="AX743" s="13" t="s">
        <v>76</v>
      </c>
      <c r="AY743" s="245" t="s">
        <v>219</v>
      </c>
    </row>
    <row r="744" s="14" customFormat="1">
      <c r="A744" s="14"/>
      <c r="B744" s="246"/>
      <c r="C744" s="247"/>
      <c r="D744" s="229" t="s">
        <v>231</v>
      </c>
      <c r="E744" s="248" t="s">
        <v>19</v>
      </c>
      <c r="F744" s="249" t="s">
        <v>2144</v>
      </c>
      <c r="G744" s="247"/>
      <c r="H744" s="250">
        <v>149</v>
      </c>
      <c r="I744" s="251"/>
      <c r="J744" s="247"/>
      <c r="K744" s="247"/>
      <c r="L744" s="252"/>
      <c r="M744" s="253"/>
      <c r="N744" s="254"/>
      <c r="O744" s="254"/>
      <c r="P744" s="254"/>
      <c r="Q744" s="254"/>
      <c r="R744" s="254"/>
      <c r="S744" s="254"/>
      <c r="T744" s="255"/>
      <c r="U744" s="14"/>
      <c r="V744" s="14"/>
      <c r="W744" s="14"/>
      <c r="X744" s="14"/>
      <c r="Y744" s="14"/>
      <c r="Z744" s="14"/>
      <c r="AA744" s="14"/>
      <c r="AB744" s="14"/>
      <c r="AC744" s="14"/>
      <c r="AD744" s="14"/>
      <c r="AE744" s="14"/>
      <c r="AT744" s="256" t="s">
        <v>231</v>
      </c>
      <c r="AU744" s="256" t="s">
        <v>86</v>
      </c>
      <c r="AV744" s="14" t="s">
        <v>86</v>
      </c>
      <c r="AW744" s="14" t="s">
        <v>37</v>
      </c>
      <c r="AX744" s="14" t="s">
        <v>84</v>
      </c>
      <c r="AY744" s="256" t="s">
        <v>219</v>
      </c>
    </row>
    <row r="745" s="2" customFormat="1" ht="16.5" customHeight="1">
      <c r="A745" s="40"/>
      <c r="B745" s="41"/>
      <c r="C745" s="283" t="s">
        <v>2145</v>
      </c>
      <c r="D745" s="283" t="s">
        <v>623</v>
      </c>
      <c r="E745" s="284" t="s">
        <v>2146</v>
      </c>
      <c r="F745" s="285" t="s">
        <v>2147</v>
      </c>
      <c r="G745" s="286" t="s">
        <v>162</v>
      </c>
      <c r="H745" s="287">
        <v>149</v>
      </c>
      <c r="I745" s="288"/>
      <c r="J745" s="289">
        <f>ROUND(I745*H745,2)</f>
        <v>0</v>
      </c>
      <c r="K745" s="285" t="s">
        <v>19</v>
      </c>
      <c r="L745" s="290"/>
      <c r="M745" s="291" t="s">
        <v>19</v>
      </c>
      <c r="N745" s="292" t="s">
        <v>47</v>
      </c>
      <c r="O745" s="86"/>
      <c r="P745" s="225">
        <f>O745*H745</f>
        <v>0</v>
      </c>
      <c r="Q745" s="225">
        <v>0.001</v>
      </c>
      <c r="R745" s="225">
        <f>Q745*H745</f>
        <v>0.14899999999999999</v>
      </c>
      <c r="S745" s="225">
        <v>0</v>
      </c>
      <c r="T745" s="226">
        <f>S745*H745</f>
        <v>0</v>
      </c>
      <c r="U745" s="40"/>
      <c r="V745" s="40"/>
      <c r="W745" s="40"/>
      <c r="X745" s="40"/>
      <c r="Y745" s="40"/>
      <c r="Z745" s="40"/>
      <c r="AA745" s="40"/>
      <c r="AB745" s="40"/>
      <c r="AC745" s="40"/>
      <c r="AD745" s="40"/>
      <c r="AE745" s="40"/>
      <c r="AR745" s="227" t="s">
        <v>493</v>
      </c>
      <c r="AT745" s="227" t="s">
        <v>623</v>
      </c>
      <c r="AU745" s="227" t="s">
        <v>86</v>
      </c>
      <c r="AY745" s="19" t="s">
        <v>219</v>
      </c>
      <c r="BE745" s="228">
        <f>IF(N745="základní",J745,0)</f>
        <v>0</v>
      </c>
      <c r="BF745" s="228">
        <f>IF(N745="snížená",J745,0)</f>
        <v>0</v>
      </c>
      <c r="BG745" s="228">
        <f>IF(N745="zákl. přenesená",J745,0)</f>
        <v>0</v>
      </c>
      <c r="BH745" s="228">
        <f>IF(N745="sníž. přenesená",J745,0)</f>
        <v>0</v>
      </c>
      <c r="BI745" s="228">
        <f>IF(N745="nulová",J745,0)</f>
        <v>0</v>
      </c>
      <c r="BJ745" s="19" t="s">
        <v>84</v>
      </c>
      <c r="BK745" s="228">
        <f>ROUND(I745*H745,2)</f>
        <v>0</v>
      </c>
      <c r="BL745" s="19" t="s">
        <v>369</v>
      </c>
      <c r="BM745" s="227" t="s">
        <v>2148</v>
      </c>
    </row>
    <row r="746" s="2" customFormat="1">
      <c r="A746" s="40"/>
      <c r="B746" s="41"/>
      <c r="C746" s="42"/>
      <c r="D746" s="229" t="s">
        <v>227</v>
      </c>
      <c r="E746" s="42"/>
      <c r="F746" s="230" t="s">
        <v>2147</v>
      </c>
      <c r="G746" s="42"/>
      <c r="H746" s="42"/>
      <c r="I746" s="231"/>
      <c r="J746" s="42"/>
      <c r="K746" s="42"/>
      <c r="L746" s="46"/>
      <c r="M746" s="232"/>
      <c r="N746" s="233"/>
      <c r="O746" s="86"/>
      <c r="P746" s="86"/>
      <c r="Q746" s="86"/>
      <c r="R746" s="86"/>
      <c r="S746" s="86"/>
      <c r="T746" s="87"/>
      <c r="U746" s="40"/>
      <c r="V746" s="40"/>
      <c r="W746" s="40"/>
      <c r="X746" s="40"/>
      <c r="Y746" s="40"/>
      <c r="Z746" s="40"/>
      <c r="AA746" s="40"/>
      <c r="AB746" s="40"/>
      <c r="AC746" s="40"/>
      <c r="AD746" s="40"/>
      <c r="AE746" s="40"/>
      <c r="AT746" s="19" t="s">
        <v>227</v>
      </c>
      <c r="AU746" s="19" t="s">
        <v>86</v>
      </c>
    </row>
    <row r="747" s="14" customFormat="1">
      <c r="A747" s="14"/>
      <c r="B747" s="246"/>
      <c r="C747" s="247"/>
      <c r="D747" s="229" t="s">
        <v>231</v>
      </c>
      <c r="E747" s="248" t="s">
        <v>19</v>
      </c>
      <c r="F747" s="249" t="s">
        <v>2144</v>
      </c>
      <c r="G747" s="247"/>
      <c r="H747" s="250">
        <v>149</v>
      </c>
      <c r="I747" s="251"/>
      <c r="J747" s="247"/>
      <c r="K747" s="247"/>
      <c r="L747" s="252"/>
      <c r="M747" s="253"/>
      <c r="N747" s="254"/>
      <c r="O747" s="254"/>
      <c r="P747" s="254"/>
      <c r="Q747" s="254"/>
      <c r="R747" s="254"/>
      <c r="S747" s="254"/>
      <c r="T747" s="255"/>
      <c r="U747" s="14"/>
      <c r="V747" s="14"/>
      <c r="W747" s="14"/>
      <c r="X747" s="14"/>
      <c r="Y747" s="14"/>
      <c r="Z747" s="14"/>
      <c r="AA747" s="14"/>
      <c r="AB747" s="14"/>
      <c r="AC747" s="14"/>
      <c r="AD747" s="14"/>
      <c r="AE747" s="14"/>
      <c r="AT747" s="256" t="s">
        <v>231</v>
      </c>
      <c r="AU747" s="256" t="s">
        <v>86</v>
      </c>
      <c r="AV747" s="14" t="s">
        <v>86</v>
      </c>
      <c r="AW747" s="14" t="s">
        <v>37</v>
      </c>
      <c r="AX747" s="14" t="s">
        <v>84</v>
      </c>
      <c r="AY747" s="256" t="s">
        <v>219</v>
      </c>
    </row>
    <row r="748" s="2" customFormat="1" ht="16.5" customHeight="1">
      <c r="A748" s="40"/>
      <c r="B748" s="41"/>
      <c r="C748" s="216" t="s">
        <v>2149</v>
      </c>
      <c r="D748" s="216" t="s">
        <v>221</v>
      </c>
      <c r="E748" s="217" t="s">
        <v>2150</v>
      </c>
      <c r="F748" s="218" t="s">
        <v>2151</v>
      </c>
      <c r="G748" s="219" t="s">
        <v>162</v>
      </c>
      <c r="H748" s="220">
        <v>5746.6000000000004</v>
      </c>
      <c r="I748" s="221"/>
      <c r="J748" s="222">
        <f>ROUND(I748*H748,2)</f>
        <v>0</v>
      </c>
      <c r="K748" s="218" t="s">
        <v>224</v>
      </c>
      <c r="L748" s="46"/>
      <c r="M748" s="223" t="s">
        <v>19</v>
      </c>
      <c r="N748" s="224" t="s">
        <v>47</v>
      </c>
      <c r="O748" s="86"/>
      <c r="P748" s="225">
        <f>O748*H748</f>
        <v>0</v>
      </c>
      <c r="Q748" s="225">
        <v>5.0000000000000002E-05</v>
      </c>
      <c r="R748" s="225">
        <f>Q748*H748</f>
        <v>0.28733000000000003</v>
      </c>
      <c r="S748" s="225">
        <v>0</v>
      </c>
      <c r="T748" s="226">
        <f>S748*H748</f>
        <v>0</v>
      </c>
      <c r="U748" s="40"/>
      <c r="V748" s="40"/>
      <c r="W748" s="40"/>
      <c r="X748" s="40"/>
      <c r="Y748" s="40"/>
      <c r="Z748" s="40"/>
      <c r="AA748" s="40"/>
      <c r="AB748" s="40"/>
      <c r="AC748" s="40"/>
      <c r="AD748" s="40"/>
      <c r="AE748" s="40"/>
      <c r="AR748" s="227" t="s">
        <v>369</v>
      </c>
      <c r="AT748" s="227" t="s">
        <v>221</v>
      </c>
      <c r="AU748" s="227" t="s">
        <v>86</v>
      </c>
      <c r="AY748" s="19" t="s">
        <v>219</v>
      </c>
      <c r="BE748" s="228">
        <f>IF(N748="základní",J748,0)</f>
        <v>0</v>
      </c>
      <c r="BF748" s="228">
        <f>IF(N748="snížená",J748,0)</f>
        <v>0</v>
      </c>
      <c r="BG748" s="228">
        <f>IF(N748="zákl. přenesená",J748,0)</f>
        <v>0</v>
      </c>
      <c r="BH748" s="228">
        <f>IF(N748="sníž. přenesená",J748,0)</f>
        <v>0</v>
      </c>
      <c r="BI748" s="228">
        <f>IF(N748="nulová",J748,0)</f>
        <v>0</v>
      </c>
      <c r="BJ748" s="19" t="s">
        <v>84</v>
      </c>
      <c r="BK748" s="228">
        <f>ROUND(I748*H748,2)</f>
        <v>0</v>
      </c>
      <c r="BL748" s="19" t="s">
        <v>369</v>
      </c>
      <c r="BM748" s="227" t="s">
        <v>2152</v>
      </c>
    </row>
    <row r="749" s="2" customFormat="1">
      <c r="A749" s="40"/>
      <c r="B749" s="41"/>
      <c r="C749" s="42"/>
      <c r="D749" s="229" t="s">
        <v>227</v>
      </c>
      <c r="E749" s="42"/>
      <c r="F749" s="230" t="s">
        <v>2153</v>
      </c>
      <c r="G749" s="42"/>
      <c r="H749" s="42"/>
      <c r="I749" s="231"/>
      <c r="J749" s="42"/>
      <c r="K749" s="42"/>
      <c r="L749" s="46"/>
      <c r="M749" s="232"/>
      <c r="N749" s="233"/>
      <c r="O749" s="86"/>
      <c r="P749" s="86"/>
      <c r="Q749" s="86"/>
      <c r="R749" s="86"/>
      <c r="S749" s="86"/>
      <c r="T749" s="87"/>
      <c r="U749" s="40"/>
      <c r="V749" s="40"/>
      <c r="W749" s="40"/>
      <c r="X749" s="40"/>
      <c r="Y749" s="40"/>
      <c r="Z749" s="40"/>
      <c r="AA749" s="40"/>
      <c r="AB749" s="40"/>
      <c r="AC749" s="40"/>
      <c r="AD749" s="40"/>
      <c r="AE749" s="40"/>
      <c r="AT749" s="19" t="s">
        <v>227</v>
      </c>
      <c r="AU749" s="19" t="s">
        <v>86</v>
      </c>
    </row>
    <row r="750" s="2" customFormat="1">
      <c r="A750" s="40"/>
      <c r="B750" s="41"/>
      <c r="C750" s="42"/>
      <c r="D750" s="234" t="s">
        <v>229</v>
      </c>
      <c r="E750" s="42"/>
      <c r="F750" s="235" t="s">
        <v>2154</v>
      </c>
      <c r="G750" s="42"/>
      <c r="H750" s="42"/>
      <c r="I750" s="231"/>
      <c r="J750" s="42"/>
      <c r="K750" s="42"/>
      <c r="L750" s="46"/>
      <c r="M750" s="232"/>
      <c r="N750" s="233"/>
      <c r="O750" s="86"/>
      <c r="P750" s="86"/>
      <c r="Q750" s="86"/>
      <c r="R750" s="86"/>
      <c r="S750" s="86"/>
      <c r="T750" s="87"/>
      <c r="U750" s="40"/>
      <c r="V750" s="40"/>
      <c r="W750" s="40"/>
      <c r="X750" s="40"/>
      <c r="Y750" s="40"/>
      <c r="Z750" s="40"/>
      <c r="AA750" s="40"/>
      <c r="AB750" s="40"/>
      <c r="AC750" s="40"/>
      <c r="AD750" s="40"/>
      <c r="AE750" s="40"/>
      <c r="AT750" s="19" t="s">
        <v>229</v>
      </c>
      <c r="AU750" s="19" t="s">
        <v>86</v>
      </c>
    </row>
    <row r="751" s="13" customFormat="1">
      <c r="A751" s="13"/>
      <c r="B751" s="236"/>
      <c r="C751" s="237"/>
      <c r="D751" s="229" t="s">
        <v>231</v>
      </c>
      <c r="E751" s="238" t="s">
        <v>19</v>
      </c>
      <c r="F751" s="239" t="s">
        <v>1913</v>
      </c>
      <c r="G751" s="237"/>
      <c r="H751" s="238" t="s">
        <v>19</v>
      </c>
      <c r="I751" s="240"/>
      <c r="J751" s="237"/>
      <c r="K751" s="237"/>
      <c r="L751" s="241"/>
      <c r="M751" s="242"/>
      <c r="N751" s="243"/>
      <c r="O751" s="243"/>
      <c r="P751" s="243"/>
      <c r="Q751" s="243"/>
      <c r="R751" s="243"/>
      <c r="S751" s="243"/>
      <c r="T751" s="244"/>
      <c r="U751" s="13"/>
      <c r="V751" s="13"/>
      <c r="W751" s="13"/>
      <c r="X751" s="13"/>
      <c r="Y751" s="13"/>
      <c r="Z751" s="13"/>
      <c r="AA751" s="13"/>
      <c r="AB751" s="13"/>
      <c r="AC751" s="13"/>
      <c r="AD751" s="13"/>
      <c r="AE751" s="13"/>
      <c r="AT751" s="245" t="s">
        <v>231</v>
      </c>
      <c r="AU751" s="245" t="s">
        <v>86</v>
      </c>
      <c r="AV751" s="13" t="s">
        <v>84</v>
      </c>
      <c r="AW751" s="13" t="s">
        <v>37</v>
      </c>
      <c r="AX751" s="13" t="s">
        <v>76</v>
      </c>
      <c r="AY751" s="245" t="s">
        <v>219</v>
      </c>
    </row>
    <row r="752" s="14" customFormat="1">
      <c r="A752" s="14"/>
      <c r="B752" s="246"/>
      <c r="C752" s="247"/>
      <c r="D752" s="229" t="s">
        <v>231</v>
      </c>
      <c r="E752" s="248" t="s">
        <v>19</v>
      </c>
      <c r="F752" s="249" t="s">
        <v>2155</v>
      </c>
      <c r="G752" s="247"/>
      <c r="H752" s="250">
        <v>3063</v>
      </c>
      <c r="I752" s="251"/>
      <c r="J752" s="247"/>
      <c r="K752" s="247"/>
      <c r="L752" s="252"/>
      <c r="M752" s="253"/>
      <c r="N752" s="254"/>
      <c r="O752" s="254"/>
      <c r="P752" s="254"/>
      <c r="Q752" s="254"/>
      <c r="R752" s="254"/>
      <c r="S752" s="254"/>
      <c r="T752" s="255"/>
      <c r="U752" s="14"/>
      <c r="V752" s="14"/>
      <c r="W752" s="14"/>
      <c r="X752" s="14"/>
      <c r="Y752" s="14"/>
      <c r="Z752" s="14"/>
      <c r="AA752" s="14"/>
      <c r="AB752" s="14"/>
      <c r="AC752" s="14"/>
      <c r="AD752" s="14"/>
      <c r="AE752" s="14"/>
      <c r="AT752" s="256" t="s">
        <v>231</v>
      </c>
      <c r="AU752" s="256" t="s">
        <v>86</v>
      </c>
      <c r="AV752" s="14" t="s">
        <v>86</v>
      </c>
      <c r="AW752" s="14" t="s">
        <v>37</v>
      </c>
      <c r="AX752" s="14" t="s">
        <v>76</v>
      </c>
      <c r="AY752" s="256" t="s">
        <v>219</v>
      </c>
    </row>
    <row r="753" s="14" customFormat="1">
      <c r="A753" s="14"/>
      <c r="B753" s="246"/>
      <c r="C753" s="247"/>
      <c r="D753" s="229" t="s">
        <v>231</v>
      </c>
      <c r="E753" s="248" t="s">
        <v>19</v>
      </c>
      <c r="F753" s="249" t="s">
        <v>2156</v>
      </c>
      <c r="G753" s="247"/>
      <c r="H753" s="250">
        <v>274</v>
      </c>
      <c r="I753" s="251"/>
      <c r="J753" s="247"/>
      <c r="K753" s="247"/>
      <c r="L753" s="252"/>
      <c r="M753" s="253"/>
      <c r="N753" s="254"/>
      <c r="O753" s="254"/>
      <c r="P753" s="254"/>
      <c r="Q753" s="254"/>
      <c r="R753" s="254"/>
      <c r="S753" s="254"/>
      <c r="T753" s="255"/>
      <c r="U753" s="14"/>
      <c r="V753" s="14"/>
      <c r="W753" s="14"/>
      <c r="X753" s="14"/>
      <c r="Y753" s="14"/>
      <c r="Z753" s="14"/>
      <c r="AA753" s="14"/>
      <c r="AB753" s="14"/>
      <c r="AC753" s="14"/>
      <c r="AD753" s="14"/>
      <c r="AE753" s="14"/>
      <c r="AT753" s="256" t="s">
        <v>231</v>
      </c>
      <c r="AU753" s="256" t="s">
        <v>86</v>
      </c>
      <c r="AV753" s="14" t="s">
        <v>86</v>
      </c>
      <c r="AW753" s="14" t="s">
        <v>37</v>
      </c>
      <c r="AX753" s="14" t="s">
        <v>76</v>
      </c>
      <c r="AY753" s="256" t="s">
        <v>219</v>
      </c>
    </row>
    <row r="754" s="14" customFormat="1">
      <c r="A754" s="14"/>
      <c r="B754" s="246"/>
      <c r="C754" s="247"/>
      <c r="D754" s="229" t="s">
        <v>231</v>
      </c>
      <c r="E754" s="248" t="s">
        <v>19</v>
      </c>
      <c r="F754" s="249" t="s">
        <v>2157</v>
      </c>
      <c r="G754" s="247"/>
      <c r="H754" s="250">
        <v>1094</v>
      </c>
      <c r="I754" s="251"/>
      <c r="J754" s="247"/>
      <c r="K754" s="247"/>
      <c r="L754" s="252"/>
      <c r="M754" s="253"/>
      <c r="N754" s="254"/>
      <c r="O754" s="254"/>
      <c r="P754" s="254"/>
      <c r="Q754" s="254"/>
      <c r="R754" s="254"/>
      <c r="S754" s="254"/>
      <c r="T754" s="255"/>
      <c r="U754" s="14"/>
      <c r="V754" s="14"/>
      <c r="W754" s="14"/>
      <c r="X754" s="14"/>
      <c r="Y754" s="14"/>
      <c r="Z754" s="14"/>
      <c r="AA754" s="14"/>
      <c r="AB754" s="14"/>
      <c r="AC754" s="14"/>
      <c r="AD754" s="14"/>
      <c r="AE754" s="14"/>
      <c r="AT754" s="256" t="s">
        <v>231</v>
      </c>
      <c r="AU754" s="256" t="s">
        <v>86</v>
      </c>
      <c r="AV754" s="14" t="s">
        <v>86</v>
      </c>
      <c r="AW754" s="14" t="s">
        <v>37</v>
      </c>
      <c r="AX754" s="14" t="s">
        <v>76</v>
      </c>
      <c r="AY754" s="256" t="s">
        <v>219</v>
      </c>
    </row>
    <row r="755" s="14" customFormat="1">
      <c r="A755" s="14"/>
      <c r="B755" s="246"/>
      <c r="C755" s="247"/>
      <c r="D755" s="229" t="s">
        <v>231</v>
      </c>
      <c r="E755" s="248" t="s">
        <v>19</v>
      </c>
      <c r="F755" s="249" t="s">
        <v>2158</v>
      </c>
      <c r="G755" s="247"/>
      <c r="H755" s="250">
        <v>630</v>
      </c>
      <c r="I755" s="251"/>
      <c r="J755" s="247"/>
      <c r="K755" s="247"/>
      <c r="L755" s="252"/>
      <c r="M755" s="253"/>
      <c r="N755" s="254"/>
      <c r="O755" s="254"/>
      <c r="P755" s="254"/>
      <c r="Q755" s="254"/>
      <c r="R755" s="254"/>
      <c r="S755" s="254"/>
      <c r="T755" s="255"/>
      <c r="U755" s="14"/>
      <c r="V755" s="14"/>
      <c r="W755" s="14"/>
      <c r="X755" s="14"/>
      <c r="Y755" s="14"/>
      <c r="Z755" s="14"/>
      <c r="AA755" s="14"/>
      <c r="AB755" s="14"/>
      <c r="AC755" s="14"/>
      <c r="AD755" s="14"/>
      <c r="AE755" s="14"/>
      <c r="AT755" s="256" t="s">
        <v>231</v>
      </c>
      <c r="AU755" s="256" t="s">
        <v>86</v>
      </c>
      <c r="AV755" s="14" t="s">
        <v>86</v>
      </c>
      <c r="AW755" s="14" t="s">
        <v>37</v>
      </c>
      <c r="AX755" s="14" t="s">
        <v>76</v>
      </c>
      <c r="AY755" s="256" t="s">
        <v>219</v>
      </c>
    </row>
    <row r="756" s="14" customFormat="1">
      <c r="A756" s="14"/>
      <c r="B756" s="246"/>
      <c r="C756" s="247"/>
      <c r="D756" s="229" t="s">
        <v>231</v>
      </c>
      <c r="E756" s="248" t="s">
        <v>19</v>
      </c>
      <c r="F756" s="249" t="s">
        <v>2159</v>
      </c>
      <c r="G756" s="247"/>
      <c r="H756" s="250">
        <v>358.60000000000002</v>
      </c>
      <c r="I756" s="251"/>
      <c r="J756" s="247"/>
      <c r="K756" s="247"/>
      <c r="L756" s="252"/>
      <c r="M756" s="253"/>
      <c r="N756" s="254"/>
      <c r="O756" s="254"/>
      <c r="P756" s="254"/>
      <c r="Q756" s="254"/>
      <c r="R756" s="254"/>
      <c r="S756" s="254"/>
      <c r="T756" s="255"/>
      <c r="U756" s="14"/>
      <c r="V756" s="14"/>
      <c r="W756" s="14"/>
      <c r="X756" s="14"/>
      <c r="Y756" s="14"/>
      <c r="Z756" s="14"/>
      <c r="AA756" s="14"/>
      <c r="AB756" s="14"/>
      <c r="AC756" s="14"/>
      <c r="AD756" s="14"/>
      <c r="AE756" s="14"/>
      <c r="AT756" s="256" t="s">
        <v>231</v>
      </c>
      <c r="AU756" s="256" t="s">
        <v>86</v>
      </c>
      <c r="AV756" s="14" t="s">
        <v>86</v>
      </c>
      <c r="AW756" s="14" t="s">
        <v>37</v>
      </c>
      <c r="AX756" s="14" t="s">
        <v>76</v>
      </c>
      <c r="AY756" s="256" t="s">
        <v>219</v>
      </c>
    </row>
    <row r="757" s="14" customFormat="1">
      <c r="A757" s="14"/>
      <c r="B757" s="246"/>
      <c r="C757" s="247"/>
      <c r="D757" s="229" t="s">
        <v>231</v>
      </c>
      <c r="E757" s="248" t="s">
        <v>19</v>
      </c>
      <c r="F757" s="249" t="s">
        <v>2160</v>
      </c>
      <c r="G757" s="247"/>
      <c r="H757" s="250">
        <v>327</v>
      </c>
      <c r="I757" s="251"/>
      <c r="J757" s="247"/>
      <c r="K757" s="247"/>
      <c r="L757" s="252"/>
      <c r="M757" s="253"/>
      <c r="N757" s="254"/>
      <c r="O757" s="254"/>
      <c r="P757" s="254"/>
      <c r="Q757" s="254"/>
      <c r="R757" s="254"/>
      <c r="S757" s="254"/>
      <c r="T757" s="255"/>
      <c r="U757" s="14"/>
      <c r="V757" s="14"/>
      <c r="W757" s="14"/>
      <c r="X757" s="14"/>
      <c r="Y757" s="14"/>
      <c r="Z757" s="14"/>
      <c r="AA757" s="14"/>
      <c r="AB757" s="14"/>
      <c r="AC757" s="14"/>
      <c r="AD757" s="14"/>
      <c r="AE757" s="14"/>
      <c r="AT757" s="256" t="s">
        <v>231</v>
      </c>
      <c r="AU757" s="256" t="s">
        <v>86</v>
      </c>
      <c r="AV757" s="14" t="s">
        <v>86</v>
      </c>
      <c r="AW757" s="14" t="s">
        <v>37</v>
      </c>
      <c r="AX757" s="14" t="s">
        <v>76</v>
      </c>
      <c r="AY757" s="256" t="s">
        <v>219</v>
      </c>
    </row>
    <row r="758" s="15" customFormat="1">
      <c r="A758" s="15"/>
      <c r="B758" s="257"/>
      <c r="C758" s="258"/>
      <c r="D758" s="229" t="s">
        <v>231</v>
      </c>
      <c r="E758" s="259" t="s">
        <v>19</v>
      </c>
      <c r="F758" s="260" t="s">
        <v>236</v>
      </c>
      <c r="G758" s="258"/>
      <c r="H758" s="261">
        <v>5746.6000000000004</v>
      </c>
      <c r="I758" s="262"/>
      <c r="J758" s="258"/>
      <c r="K758" s="258"/>
      <c r="L758" s="263"/>
      <c r="M758" s="264"/>
      <c r="N758" s="265"/>
      <c r="O758" s="265"/>
      <c r="P758" s="265"/>
      <c r="Q758" s="265"/>
      <c r="R758" s="265"/>
      <c r="S758" s="265"/>
      <c r="T758" s="266"/>
      <c r="U758" s="15"/>
      <c r="V758" s="15"/>
      <c r="W758" s="15"/>
      <c r="X758" s="15"/>
      <c r="Y758" s="15"/>
      <c r="Z758" s="15"/>
      <c r="AA758" s="15"/>
      <c r="AB758" s="15"/>
      <c r="AC758" s="15"/>
      <c r="AD758" s="15"/>
      <c r="AE758" s="15"/>
      <c r="AT758" s="267" t="s">
        <v>231</v>
      </c>
      <c r="AU758" s="267" t="s">
        <v>86</v>
      </c>
      <c r="AV758" s="15" t="s">
        <v>225</v>
      </c>
      <c r="AW758" s="15" t="s">
        <v>37</v>
      </c>
      <c r="AX758" s="15" t="s">
        <v>84</v>
      </c>
      <c r="AY758" s="267" t="s">
        <v>219</v>
      </c>
    </row>
    <row r="759" s="2" customFormat="1" ht="21.75" customHeight="1">
      <c r="A759" s="40"/>
      <c r="B759" s="41"/>
      <c r="C759" s="283" t="s">
        <v>2161</v>
      </c>
      <c r="D759" s="283" t="s">
        <v>623</v>
      </c>
      <c r="E759" s="284" t="s">
        <v>2162</v>
      </c>
      <c r="F759" s="285" t="s">
        <v>2163</v>
      </c>
      <c r="G759" s="286" t="s">
        <v>162</v>
      </c>
      <c r="H759" s="287">
        <v>3063</v>
      </c>
      <c r="I759" s="288"/>
      <c r="J759" s="289">
        <f>ROUND(I759*H759,2)</f>
        <v>0</v>
      </c>
      <c r="K759" s="285" t="s">
        <v>19</v>
      </c>
      <c r="L759" s="290"/>
      <c r="M759" s="291" t="s">
        <v>19</v>
      </c>
      <c r="N759" s="292" t="s">
        <v>47</v>
      </c>
      <c r="O759" s="86"/>
      <c r="P759" s="225">
        <f>O759*H759</f>
        <v>0</v>
      </c>
      <c r="Q759" s="225">
        <v>0.001</v>
      </c>
      <c r="R759" s="225">
        <f>Q759*H759</f>
        <v>3.0630000000000002</v>
      </c>
      <c r="S759" s="225">
        <v>0</v>
      </c>
      <c r="T759" s="226">
        <f>S759*H759</f>
        <v>0</v>
      </c>
      <c r="U759" s="40"/>
      <c r="V759" s="40"/>
      <c r="W759" s="40"/>
      <c r="X759" s="40"/>
      <c r="Y759" s="40"/>
      <c r="Z759" s="40"/>
      <c r="AA759" s="40"/>
      <c r="AB759" s="40"/>
      <c r="AC759" s="40"/>
      <c r="AD759" s="40"/>
      <c r="AE759" s="40"/>
      <c r="AR759" s="227" t="s">
        <v>493</v>
      </c>
      <c r="AT759" s="227" t="s">
        <v>623</v>
      </c>
      <c r="AU759" s="227" t="s">
        <v>86</v>
      </c>
      <c r="AY759" s="19" t="s">
        <v>219</v>
      </c>
      <c r="BE759" s="228">
        <f>IF(N759="základní",J759,0)</f>
        <v>0</v>
      </c>
      <c r="BF759" s="228">
        <f>IF(N759="snížená",J759,0)</f>
        <v>0</v>
      </c>
      <c r="BG759" s="228">
        <f>IF(N759="zákl. přenesená",J759,0)</f>
        <v>0</v>
      </c>
      <c r="BH759" s="228">
        <f>IF(N759="sníž. přenesená",J759,0)</f>
        <v>0</v>
      </c>
      <c r="BI759" s="228">
        <f>IF(N759="nulová",J759,0)</f>
        <v>0</v>
      </c>
      <c r="BJ759" s="19" t="s">
        <v>84</v>
      </c>
      <c r="BK759" s="228">
        <f>ROUND(I759*H759,2)</f>
        <v>0</v>
      </c>
      <c r="BL759" s="19" t="s">
        <v>369</v>
      </c>
      <c r="BM759" s="227" t="s">
        <v>2164</v>
      </c>
    </row>
    <row r="760" s="2" customFormat="1">
      <c r="A760" s="40"/>
      <c r="B760" s="41"/>
      <c r="C760" s="42"/>
      <c r="D760" s="229" t="s">
        <v>227</v>
      </c>
      <c r="E760" s="42"/>
      <c r="F760" s="230" t="s">
        <v>2163</v>
      </c>
      <c r="G760" s="42"/>
      <c r="H760" s="42"/>
      <c r="I760" s="231"/>
      <c r="J760" s="42"/>
      <c r="K760" s="42"/>
      <c r="L760" s="46"/>
      <c r="M760" s="232"/>
      <c r="N760" s="233"/>
      <c r="O760" s="86"/>
      <c r="P760" s="86"/>
      <c r="Q760" s="86"/>
      <c r="R760" s="86"/>
      <c r="S760" s="86"/>
      <c r="T760" s="87"/>
      <c r="U760" s="40"/>
      <c r="V760" s="40"/>
      <c r="W760" s="40"/>
      <c r="X760" s="40"/>
      <c r="Y760" s="40"/>
      <c r="Z760" s="40"/>
      <c r="AA760" s="40"/>
      <c r="AB760" s="40"/>
      <c r="AC760" s="40"/>
      <c r="AD760" s="40"/>
      <c r="AE760" s="40"/>
      <c r="AT760" s="19" t="s">
        <v>227</v>
      </c>
      <c r="AU760" s="19" t="s">
        <v>86</v>
      </c>
    </row>
    <row r="761" s="14" customFormat="1">
      <c r="A761" s="14"/>
      <c r="B761" s="246"/>
      <c r="C761" s="247"/>
      <c r="D761" s="229" t="s">
        <v>231</v>
      </c>
      <c r="E761" s="248" t="s">
        <v>19</v>
      </c>
      <c r="F761" s="249" t="s">
        <v>2165</v>
      </c>
      <c r="G761" s="247"/>
      <c r="H761" s="250">
        <v>3063</v>
      </c>
      <c r="I761" s="251"/>
      <c r="J761" s="247"/>
      <c r="K761" s="247"/>
      <c r="L761" s="252"/>
      <c r="M761" s="253"/>
      <c r="N761" s="254"/>
      <c r="O761" s="254"/>
      <c r="P761" s="254"/>
      <c r="Q761" s="254"/>
      <c r="R761" s="254"/>
      <c r="S761" s="254"/>
      <c r="T761" s="255"/>
      <c r="U761" s="14"/>
      <c r="V761" s="14"/>
      <c r="W761" s="14"/>
      <c r="X761" s="14"/>
      <c r="Y761" s="14"/>
      <c r="Z761" s="14"/>
      <c r="AA761" s="14"/>
      <c r="AB761" s="14"/>
      <c r="AC761" s="14"/>
      <c r="AD761" s="14"/>
      <c r="AE761" s="14"/>
      <c r="AT761" s="256" t="s">
        <v>231</v>
      </c>
      <c r="AU761" s="256" t="s">
        <v>86</v>
      </c>
      <c r="AV761" s="14" t="s">
        <v>86</v>
      </c>
      <c r="AW761" s="14" t="s">
        <v>37</v>
      </c>
      <c r="AX761" s="14" t="s">
        <v>84</v>
      </c>
      <c r="AY761" s="256" t="s">
        <v>219</v>
      </c>
    </row>
    <row r="762" s="2" customFormat="1" ht="16.5" customHeight="1">
      <c r="A762" s="40"/>
      <c r="B762" s="41"/>
      <c r="C762" s="283" t="s">
        <v>2166</v>
      </c>
      <c r="D762" s="283" t="s">
        <v>623</v>
      </c>
      <c r="E762" s="284" t="s">
        <v>2167</v>
      </c>
      <c r="F762" s="285" t="s">
        <v>2168</v>
      </c>
      <c r="G762" s="286" t="s">
        <v>162</v>
      </c>
      <c r="H762" s="287">
        <v>274</v>
      </c>
      <c r="I762" s="288"/>
      <c r="J762" s="289">
        <f>ROUND(I762*H762,2)</f>
        <v>0</v>
      </c>
      <c r="K762" s="285" t="s">
        <v>19</v>
      </c>
      <c r="L762" s="290"/>
      <c r="M762" s="291" t="s">
        <v>19</v>
      </c>
      <c r="N762" s="292" t="s">
        <v>47</v>
      </c>
      <c r="O762" s="86"/>
      <c r="P762" s="225">
        <f>O762*H762</f>
        <v>0</v>
      </c>
      <c r="Q762" s="225">
        <v>0.001</v>
      </c>
      <c r="R762" s="225">
        <f>Q762*H762</f>
        <v>0.27400000000000002</v>
      </c>
      <c r="S762" s="225">
        <v>0</v>
      </c>
      <c r="T762" s="226">
        <f>S762*H762</f>
        <v>0</v>
      </c>
      <c r="U762" s="40"/>
      <c r="V762" s="40"/>
      <c r="W762" s="40"/>
      <c r="X762" s="40"/>
      <c r="Y762" s="40"/>
      <c r="Z762" s="40"/>
      <c r="AA762" s="40"/>
      <c r="AB762" s="40"/>
      <c r="AC762" s="40"/>
      <c r="AD762" s="40"/>
      <c r="AE762" s="40"/>
      <c r="AR762" s="227" t="s">
        <v>493</v>
      </c>
      <c r="AT762" s="227" t="s">
        <v>623</v>
      </c>
      <c r="AU762" s="227" t="s">
        <v>86</v>
      </c>
      <c r="AY762" s="19" t="s">
        <v>219</v>
      </c>
      <c r="BE762" s="228">
        <f>IF(N762="základní",J762,0)</f>
        <v>0</v>
      </c>
      <c r="BF762" s="228">
        <f>IF(N762="snížená",J762,0)</f>
        <v>0</v>
      </c>
      <c r="BG762" s="228">
        <f>IF(N762="zákl. přenesená",J762,0)</f>
        <v>0</v>
      </c>
      <c r="BH762" s="228">
        <f>IF(N762="sníž. přenesená",J762,0)</f>
        <v>0</v>
      </c>
      <c r="BI762" s="228">
        <f>IF(N762="nulová",J762,0)</f>
        <v>0</v>
      </c>
      <c r="BJ762" s="19" t="s">
        <v>84</v>
      </c>
      <c r="BK762" s="228">
        <f>ROUND(I762*H762,2)</f>
        <v>0</v>
      </c>
      <c r="BL762" s="19" t="s">
        <v>369</v>
      </c>
      <c r="BM762" s="227" t="s">
        <v>2169</v>
      </c>
    </row>
    <row r="763" s="2" customFormat="1">
      <c r="A763" s="40"/>
      <c r="B763" s="41"/>
      <c r="C763" s="42"/>
      <c r="D763" s="229" t="s">
        <v>227</v>
      </c>
      <c r="E763" s="42"/>
      <c r="F763" s="230" t="s">
        <v>2168</v>
      </c>
      <c r="G763" s="42"/>
      <c r="H763" s="42"/>
      <c r="I763" s="231"/>
      <c r="J763" s="42"/>
      <c r="K763" s="42"/>
      <c r="L763" s="46"/>
      <c r="M763" s="232"/>
      <c r="N763" s="233"/>
      <c r="O763" s="86"/>
      <c r="P763" s="86"/>
      <c r="Q763" s="86"/>
      <c r="R763" s="86"/>
      <c r="S763" s="86"/>
      <c r="T763" s="87"/>
      <c r="U763" s="40"/>
      <c r="V763" s="40"/>
      <c r="W763" s="40"/>
      <c r="X763" s="40"/>
      <c r="Y763" s="40"/>
      <c r="Z763" s="40"/>
      <c r="AA763" s="40"/>
      <c r="AB763" s="40"/>
      <c r="AC763" s="40"/>
      <c r="AD763" s="40"/>
      <c r="AE763" s="40"/>
      <c r="AT763" s="19" t="s">
        <v>227</v>
      </c>
      <c r="AU763" s="19" t="s">
        <v>86</v>
      </c>
    </row>
    <row r="764" s="14" customFormat="1">
      <c r="A764" s="14"/>
      <c r="B764" s="246"/>
      <c r="C764" s="247"/>
      <c r="D764" s="229" t="s">
        <v>231</v>
      </c>
      <c r="E764" s="248" t="s">
        <v>19</v>
      </c>
      <c r="F764" s="249" t="s">
        <v>2156</v>
      </c>
      <c r="G764" s="247"/>
      <c r="H764" s="250">
        <v>274</v>
      </c>
      <c r="I764" s="251"/>
      <c r="J764" s="247"/>
      <c r="K764" s="247"/>
      <c r="L764" s="252"/>
      <c r="M764" s="253"/>
      <c r="N764" s="254"/>
      <c r="O764" s="254"/>
      <c r="P764" s="254"/>
      <c r="Q764" s="254"/>
      <c r="R764" s="254"/>
      <c r="S764" s="254"/>
      <c r="T764" s="255"/>
      <c r="U764" s="14"/>
      <c r="V764" s="14"/>
      <c r="W764" s="14"/>
      <c r="X764" s="14"/>
      <c r="Y764" s="14"/>
      <c r="Z764" s="14"/>
      <c r="AA764" s="14"/>
      <c r="AB764" s="14"/>
      <c r="AC764" s="14"/>
      <c r="AD764" s="14"/>
      <c r="AE764" s="14"/>
      <c r="AT764" s="256" t="s">
        <v>231</v>
      </c>
      <c r="AU764" s="256" t="s">
        <v>86</v>
      </c>
      <c r="AV764" s="14" t="s">
        <v>86</v>
      </c>
      <c r="AW764" s="14" t="s">
        <v>37</v>
      </c>
      <c r="AX764" s="14" t="s">
        <v>84</v>
      </c>
      <c r="AY764" s="256" t="s">
        <v>219</v>
      </c>
    </row>
    <row r="765" s="2" customFormat="1" ht="16.5" customHeight="1">
      <c r="A765" s="40"/>
      <c r="B765" s="41"/>
      <c r="C765" s="283" t="s">
        <v>2170</v>
      </c>
      <c r="D765" s="283" t="s">
        <v>623</v>
      </c>
      <c r="E765" s="284" t="s">
        <v>2171</v>
      </c>
      <c r="F765" s="285" t="s">
        <v>2172</v>
      </c>
      <c r="G765" s="286" t="s">
        <v>162</v>
      </c>
      <c r="H765" s="287">
        <v>1094</v>
      </c>
      <c r="I765" s="288"/>
      <c r="J765" s="289">
        <f>ROUND(I765*H765,2)</f>
        <v>0</v>
      </c>
      <c r="K765" s="285" t="s">
        <v>19</v>
      </c>
      <c r="L765" s="290"/>
      <c r="M765" s="291" t="s">
        <v>19</v>
      </c>
      <c r="N765" s="292" t="s">
        <v>47</v>
      </c>
      <c r="O765" s="86"/>
      <c r="P765" s="225">
        <f>O765*H765</f>
        <v>0</v>
      </c>
      <c r="Q765" s="225">
        <v>0.001</v>
      </c>
      <c r="R765" s="225">
        <f>Q765*H765</f>
        <v>1.0940000000000001</v>
      </c>
      <c r="S765" s="225">
        <v>0</v>
      </c>
      <c r="T765" s="226">
        <f>S765*H765</f>
        <v>0</v>
      </c>
      <c r="U765" s="40"/>
      <c r="V765" s="40"/>
      <c r="W765" s="40"/>
      <c r="X765" s="40"/>
      <c r="Y765" s="40"/>
      <c r="Z765" s="40"/>
      <c r="AA765" s="40"/>
      <c r="AB765" s="40"/>
      <c r="AC765" s="40"/>
      <c r="AD765" s="40"/>
      <c r="AE765" s="40"/>
      <c r="AR765" s="227" t="s">
        <v>493</v>
      </c>
      <c r="AT765" s="227" t="s">
        <v>623</v>
      </c>
      <c r="AU765" s="227" t="s">
        <v>86</v>
      </c>
      <c r="AY765" s="19" t="s">
        <v>219</v>
      </c>
      <c r="BE765" s="228">
        <f>IF(N765="základní",J765,0)</f>
        <v>0</v>
      </c>
      <c r="BF765" s="228">
        <f>IF(N765="snížená",J765,0)</f>
        <v>0</v>
      </c>
      <c r="BG765" s="228">
        <f>IF(N765="zákl. přenesená",J765,0)</f>
        <v>0</v>
      </c>
      <c r="BH765" s="228">
        <f>IF(N765="sníž. přenesená",J765,0)</f>
        <v>0</v>
      </c>
      <c r="BI765" s="228">
        <f>IF(N765="nulová",J765,0)</f>
        <v>0</v>
      </c>
      <c r="BJ765" s="19" t="s">
        <v>84</v>
      </c>
      <c r="BK765" s="228">
        <f>ROUND(I765*H765,2)</f>
        <v>0</v>
      </c>
      <c r="BL765" s="19" t="s">
        <v>369</v>
      </c>
      <c r="BM765" s="227" t="s">
        <v>2173</v>
      </c>
    </row>
    <row r="766" s="2" customFormat="1">
      <c r="A766" s="40"/>
      <c r="B766" s="41"/>
      <c r="C766" s="42"/>
      <c r="D766" s="229" t="s">
        <v>227</v>
      </c>
      <c r="E766" s="42"/>
      <c r="F766" s="230" t="s">
        <v>2172</v>
      </c>
      <c r="G766" s="42"/>
      <c r="H766" s="42"/>
      <c r="I766" s="231"/>
      <c r="J766" s="42"/>
      <c r="K766" s="42"/>
      <c r="L766" s="46"/>
      <c r="M766" s="232"/>
      <c r="N766" s="233"/>
      <c r="O766" s="86"/>
      <c r="P766" s="86"/>
      <c r="Q766" s="86"/>
      <c r="R766" s="86"/>
      <c r="S766" s="86"/>
      <c r="T766" s="87"/>
      <c r="U766" s="40"/>
      <c r="V766" s="40"/>
      <c r="W766" s="40"/>
      <c r="X766" s="40"/>
      <c r="Y766" s="40"/>
      <c r="Z766" s="40"/>
      <c r="AA766" s="40"/>
      <c r="AB766" s="40"/>
      <c r="AC766" s="40"/>
      <c r="AD766" s="40"/>
      <c r="AE766" s="40"/>
      <c r="AT766" s="19" t="s">
        <v>227</v>
      </c>
      <c r="AU766" s="19" t="s">
        <v>86</v>
      </c>
    </row>
    <row r="767" s="14" customFormat="1">
      <c r="A767" s="14"/>
      <c r="B767" s="246"/>
      <c r="C767" s="247"/>
      <c r="D767" s="229" t="s">
        <v>231</v>
      </c>
      <c r="E767" s="248" t="s">
        <v>19</v>
      </c>
      <c r="F767" s="249" t="s">
        <v>2157</v>
      </c>
      <c r="G767" s="247"/>
      <c r="H767" s="250">
        <v>1094</v>
      </c>
      <c r="I767" s="251"/>
      <c r="J767" s="247"/>
      <c r="K767" s="247"/>
      <c r="L767" s="252"/>
      <c r="M767" s="253"/>
      <c r="N767" s="254"/>
      <c r="O767" s="254"/>
      <c r="P767" s="254"/>
      <c r="Q767" s="254"/>
      <c r="R767" s="254"/>
      <c r="S767" s="254"/>
      <c r="T767" s="255"/>
      <c r="U767" s="14"/>
      <c r="V767" s="14"/>
      <c r="W767" s="14"/>
      <c r="X767" s="14"/>
      <c r="Y767" s="14"/>
      <c r="Z767" s="14"/>
      <c r="AA767" s="14"/>
      <c r="AB767" s="14"/>
      <c r="AC767" s="14"/>
      <c r="AD767" s="14"/>
      <c r="AE767" s="14"/>
      <c r="AT767" s="256" t="s">
        <v>231</v>
      </c>
      <c r="AU767" s="256" t="s">
        <v>86</v>
      </c>
      <c r="AV767" s="14" t="s">
        <v>86</v>
      </c>
      <c r="AW767" s="14" t="s">
        <v>37</v>
      </c>
      <c r="AX767" s="14" t="s">
        <v>84</v>
      </c>
      <c r="AY767" s="256" t="s">
        <v>219</v>
      </c>
    </row>
    <row r="768" s="2" customFormat="1" ht="21.75" customHeight="1">
      <c r="A768" s="40"/>
      <c r="B768" s="41"/>
      <c r="C768" s="283" t="s">
        <v>2174</v>
      </c>
      <c r="D768" s="283" t="s">
        <v>623</v>
      </c>
      <c r="E768" s="284" t="s">
        <v>2175</v>
      </c>
      <c r="F768" s="285" t="s">
        <v>2176</v>
      </c>
      <c r="G768" s="286" t="s">
        <v>162</v>
      </c>
      <c r="H768" s="287">
        <v>630</v>
      </c>
      <c r="I768" s="288"/>
      <c r="J768" s="289">
        <f>ROUND(I768*H768,2)</f>
        <v>0</v>
      </c>
      <c r="K768" s="285" t="s">
        <v>19</v>
      </c>
      <c r="L768" s="290"/>
      <c r="M768" s="291" t="s">
        <v>19</v>
      </c>
      <c r="N768" s="292" t="s">
        <v>47</v>
      </c>
      <c r="O768" s="86"/>
      <c r="P768" s="225">
        <f>O768*H768</f>
        <v>0</v>
      </c>
      <c r="Q768" s="225">
        <v>0.001</v>
      </c>
      <c r="R768" s="225">
        <f>Q768*H768</f>
        <v>0.63</v>
      </c>
      <c r="S768" s="225">
        <v>0</v>
      </c>
      <c r="T768" s="226">
        <f>S768*H768</f>
        <v>0</v>
      </c>
      <c r="U768" s="40"/>
      <c r="V768" s="40"/>
      <c r="W768" s="40"/>
      <c r="X768" s="40"/>
      <c r="Y768" s="40"/>
      <c r="Z768" s="40"/>
      <c r="AA768" s="40"/>
      <c r="AB768" s="40"/>
      <c r="AC768" s="40"/>
      <c r="AD768" s="40"/>
      <c r="AE768" s="40"/>
      <c r="AR768" s="227" t="s">
        <v>493</v>
      </c>
      <c r="AT768" s="227" t="s">
        <v>623</v>
      </c>
      <c r="AU768" s="227" t="s">
        <v>86</v>
      </c>
      <c r="AY768" s="19" t="s">
        <v>219</v>
      </c>
      <c r="BE768" s="228">
        <f>IF(N768="základní",J768,0)</f>
        <v>0</v>
      </c>
      <c r="BF768" s="228">
        <f>IF(N768="snížená",J768,0)</f>
        <v>0</v>
      </c>
      <c r="BG768" s="228">
        <f>IF(N768="zákl. přenesená",J768,0)</f>
        <v>0</v>
      </c>
      <c r="BH768" s="228">
        <f>IF(N768="sníž. přenesená",J768,0)</f>
        <v>0</v>
      </c>
      <c r="BI768" s="228">
        <f>IF(N768="nulová",J768,0)</f>
        <v>0</v>
      </c>
      <c r="BJ768" s="19" t="s">
        <v>84</v>
      </c>
      <c r="BK768" s="228">
        <f>ROUND(I768*H768,2)</f>
        <v>0</v>
      </c>
      <c r="BL768" s="19" t="s">
        <v>369</v>
      </c>
      <c r="BM768" s="227" t="s">
        <v>2177</v>
      </c>
    </row>
    <row r="769" s="2" customFormat="1">
      <c r="A769" s="40"/>
      <c r="B769" s="41"/>
      <c r="C769" s="42"/>
      <c r="D769" s="229" t="s">
        <v>227</v>
      </c>
      <c r="E769" s="42"/>
      <c r="F769" s="230" t="s">
        <v>2176</v>
      </c>
      <c r="G769" s="42"/>
      <c r="H769" s="42"/>
      <c r="I769" s="231"/>
      <c r="J769" s="42"/>
      <c r="K769" s="42"/>
      <c r="L769" s="46"/>
      <c r="M769" s="232"/>
      <c r="N769" s="233"/>
      <c r="O769" s="86"/>
      <c r="P769" s="86"/>
      <c r="Q769" s="86"/>
      <c r="R769" s="86"/>
      <c r="S769" s="86"/>
      <c r="T769" s="87"/>
      <c r="U769" s="40"/>
      <c r="V769" s="40"/>
      <c r="W769" s="40"/>
      <c r="X769" s="40"/>
      <c r="Y769" s="40"/>
      <c r="Z769" s="40"/>
      <c r="AA769" s="40"/>
      <c r="AB769" s="40"/>
      <c r="AC769" s="40"/>
      <c r="AD769" s="40"/>
      <c r="AE769" s="40"/>
      <c r="AT769" s="19" t="s">
        <v>227</v>
      </c>
      <c r="AU769" s="19" t="s">
        <v>86</v>
      </c>
    </row>
    <row r="770" s="14" customFormat="1">
      <c r="A770" s="14"/>
      <c r="B770" s="246"/>
      <c r="C770" s="247"/>
      <c r="D770" s="229" t="s">
        <v>231</v>
      </c>
      <c r="E770" s="248" t="s">
        <v>19</v>
      </c>
      <c r="F770" s="249" t="s">
        <v>2158</v>
      </c>
      <c r="G770" s="247"/>
      <c r="H770" s="250">
        <v>630</v>
      </c>
      <c r="I770" s="251"/>
      <c r="J770" s="247"/>
      <c r="K770" s="247"/>
      <c r="L770" s="252"/>
      <c r="M770" s="253"/>
      <c r="N770" s="254"/>
      <c r="O770" s="254"/>
      <c r="P770" s="254"/>
      <c r="Q770" s="254"/>
      <c r="R770" s="254"/>
      <c r="S770" s="254"/>
      <c r="T770" s="255"/>
      <c r="U770" s="14"/>
      <c r="V770" s="14"/>
      <c r="W770" s="14"/>
      <c r="X770" s="14"/>
      <c r="Y770" s="14"/>
      <c r="Z770" s="14"/>
      <c r="AA770" s="14"/>
      <c r="AB770" s="14"/>
      <c r="AC770" s="14"/>
      <c r="AD770" s="14"/>
      <c r="AE770" s="14"/>
      <c r="AT770" s="256" t="s">
        <v>231</v>
      </c>
      <c r="AU770" s="256" t="s">
        <v>86</v>
      </c>
      <c r="AV770" s="14" t="s">
        <v>86</v>
      </c>
      <c r="AW770" s="14" t="s">
        <v>37</v>
      </c>
      <c r="AX770" s="14" t="s">
        <v>84</v>
      </c>
      <c r="AY770" s="256" t="s">
        <v>219</v>
      </c>
    </row>
    <row r="771" s="2" customFormat="1" ht="16.5" customHeight="1">
      <c r="A771" s="40"/>
      <c r="B771" s="41"/>
      <c r="C771" s="283" t="s">
        <v>2178</v>
      </c>
      <c r="D771" s="283" t="s">
        <v>623</v>
      </c>
      <c r="E771" s="284" t="s">
        <v>2179</v>
      </c>
      <c r="F771" s="285" t="s">
        <v>2180</v>
      </c>
      <c r="G771" s="286" t="s">
        <v>162</v>
      </c>
      <c r="H771" s="287">
        <v>358.60000000000002</v>
      </c>
      <c r="I771" s="288"/>
      <c r="J771" s="289">
        <f>ROUND(I771*H771,2)</f>
        <v>0</v>
      </c>
      <c r="K771" s="285" t="s">
        <v>19</v>
      </c>
      <c r="L771" s="290"/>
      <c r="M771" s="291" t="s">
        <v>19</v>
      </c>
      <c r="N771" s="292" t="s">
        <v>47</v>
      </c>
      <c r="O771" s="86"/>
      <c r="P771" s="225">
        <f>O771*H771</f>
        <v>0</v>
      </c>
      <c r="Q771" s="225">
        <v>0.001</v>
      </c>
      <c r="R771" s="225">
        <f>Q771*H771</f>
        <v>0.35860000000000003</v>
      </c>
      <c r="S771" s="225">
        <v>0</v>
      </c>
      <c r="T771" s="226">
        <f>S771*H771</f>
        <v>0</v>
      </c>
      <c r="U771" s="40"/>
      <c r="V771" s="40"/>
      <c r="W771" s="40"/>
      <c r="X771" s="40"/>
      <c r="Y771" s="40"/>
      <c r="Z771" s="40"/>
      <c r="AA771" s="40"/>
      <c r="AB771" s="40"/>
      <c r="AC771" s="40"/>
      <c r="AD771" s="40"/>
      <c r="AE771" s="40"/>
      <c r="AR771" s="227" t="s">
        <v>493</v>
      </c>
      <c r="AT771" s="227" t="s">
        <v>623</v>
      </c>
      <c r="AU771" s="227" t="s">
        <v>86</v>
      </c>
      <c r="AY771" s="19" t="s">
        <v>219</v>
      </c>
      <c r="BE771" s="228">
        <f>IF(N771="základní",J771,0)</f>
        <v>0</v>
      </c>
      <c r="BF771" s="228">
        <f>IF(N771="snížená",J771,0)</f>
        <v>0</v>
      </c>
      <c r="BG771" s="228">
        <f>IF(N771="zákl. přenesená",J771,0)</f>
        <v>0</v>
      </c>
      <c r="BH771" s="228">
        <f>IF(N771="sníž. přenesená",J771,0)</f>
        <v>0</v>
      </c>
      <c r="BI771" s="228">
        <f>IF(N771="nulová",J771,0)</f>
        <v>0</v>
      </c>
      <c r="BJ771" s="19" t="s">
        <v>84</v>
      </c>
      <c r="BK771" s="228">
        <f>ROUND(I771*H771,2)</f>
        <v>0</v>
      </c>
      <c r="BL771" s="19" t="s">
        <v>369</v>
      </c>
      <c r="BM771" s="227" t="s">
        <v>2181</v>
      </c>
    </row>
    <row r="772" s="2" customFormat="1">
      <c r="A772" s="40"/>
      <c r="B772" s="41"/>
      <c r="C772" s="42"/>
      <c r="D772" s="229" t="s">
        <v>227</v>
      </c>
      <c r="E772" s="42"/>
      <c r="F772" s="230" t="s">
        <v>2180</v>
      </c>
      <c r="G772" s="42"/>
      <c r="H772" s="42"/>
      <c r="I772" s="231"/>
      <c r="J772" s="42"/>
      <c r="K772" s="42"/>
      <c r="L772" s="46"/>
      <c r="M772" s="232"/>
      <c r="N772" s="233"/>
      <c r="O772" s="86"/>
      <c r="P772" s="86"/>
      <c r="Q772" s="86"/>
      <c r="R772" s="86"/>
      <c r="S772" s="86"/>
      <c r="T772" s="87"/>
      <c r="U772" s="40"/>
      <c r="V772" s="40"/>
      <c r="W772" s="40"/>
      <c r="X772" s="40"/>
      <c r="Y772" s="40"/>
      <c r="Z772" s="40"/>
      <c r="AA772" s="40"/>
      <c r="AB772" s="40"/>
      <c r="AC772" s="40"/>
      <c r="AD772" s="40"/>
      <c r="AE772" s="40"/>
      <c r="AT772" s="19" t="s">
        <v>227</v>
      </c>
      <c r="AU772" s="19" t="s">
        <v>86</v>
      </c>
    </row>
    <row r="773" s="14" customFormat="1">
      <c r="A773" s="14"/>
      <c r="B773" s="246"/>
      <c r="C773" s="247"/>
      <c r="D773" s="229" t="s">
        <v>231</v>
      </c>
      <c r="E773" s="248" t="s">
        <v>19</v>
      </c>
      <c r="F773" s="249" t="s">
        <v>2182</v>
      </c>
      <c r="G773" s="247"/>
      <c r="H773" s="250">
        <v>358.60000000000002</v>
      </c>
      <c r="I773" s="251"/>
      <c r="J773" s="247"/>
      <c r="K773" s="247"/>
      <c r="L773" s="252"/>
      <c r="M773" s="253"/>
      <c r="N773" s="254"/>
      <c r="O773" s="254"/>
      <c r="P773" s="254"/>
      <c r="Q773" s="254"/>
      <c r="R773" s="254"/>
      <c r="S773" s="254"/>
      <c r="T773" s="255"/>
      <c r="U773" s="14"/>
      <c r="V773" s="14"/>
      <c r="W773" s="14"/>
      <c r="X773" s="14"/>
      <c r="Y773" s="14"/>
      <c r="Z773" s="14"/>
      <c r="AA773" s="14"/>
      <c r="AB773" s="14"/>
      <c r="AC773" s="14"/>
      <c r="AD773" s="14"/>
      <c r="AE773" s="14"/>
      <c r="AT773" s="256" t="s">
        <v>231</v>
      </c>
      <c r="AU773" s="256" t="s">
        <v>86</v>
      </c>
      <c r="AV773" s="14" t="s">
        <v>86</v>
      </c>
      <c r="AW773" s="14" t="s">
        <v>37</v>
      </c>
      <c r="AX773" s="14" t="s">
        <v>84</v>
      </c>
      <c r="AY773" s="256" t="s">
        <v>219</v>
      </c>
    </row>
    <row r="774" s="2" customFormat="1" ht="16.5" customHeight="1">
      <c r="A774" s="40"/>
      <c r="B774" s="41"/>
      <c r="C774" s="283" t="s">
        <v>2183</v>
      </c>
      <c r="D774" s="283" t="s">
        <v>623</v>
      </c>
      <c r="E774" s="284" t="s">
        <v>2184</v>
      </c>
      <c r="F774" s="285" t="s">
        <v>2185</v>
      </c>
      <c r="G774" s="286" t="s">
        <v>162</v>
      </c>
      <c r="H774" s="287">
        <v>327</v>
      </c>
      <c r="I774" s="288"/>
      <c r="J774" s="289">
        <f>ROUND(I774*H774,2)</f>
        <v>0</v>
      </c>
      <c r="K774" s="285" t="s">
        <v>19</v>
      </c>
      <c r="L774" s="290"/>
      <c r="M774" s="291" t="s">
        <v>19</v>
      </c>
      <c r="N774" s="292" t="s">
        <v>47</v>
      </c>
      <c r="O774" s="86"/>
      <c r="P774" s="225">
        <f>O774*H774</f>
        <v>0</v>
      </c>
      <c r="Q774" s="225">
        <v>0.001</v>
      </c>
      <c r="R774" s="225">
        <f>Q774*H774</f>
        <v>0.32700000000000001</v>
      </c>
      <c r="S774" s="225">
        <v>0</v>
      </c>
      <c r="T774" s="226">
        <f>S774*H774</f>
        <v>0</v>
      </c>
      <c r="U774" s="40"/>
      <c r="V774" s="40"/>
      <c r="W774" s="40"/>
      <c r="X774" s="40"/>
      <c r="Y774" s="40"/>
      <c r="Z774" s="40"/>
      <c r="AA774" s="40"/>
      <c r="AB774" s="40"/>
      <c r="AC774" s="40"/>
      <c r="AD774" s="40"/>
      <c r="AE774" s="40"/>
      <c r="AR774" s="227" t="s">
        <v>493</v>
      </c>
      <c r="AT774" s="227" t="s">
        <v>623</v>
      </c>
      <c r="AU774" s="227" t="s">
        <v>86</v>
      </c>
      <c r="AY774" s="19" t="s">
        <v>219</v>
      </c>
      <c r="BE774" s="228">
        <f>IF(N774="základní",J774,0)</f>
        <v>0</v>
      </c>
      <c r="BF774" s="228">
        <f>IF(N774="snížená",J774,0)</f>
        <v>0</v>
      </c>
      <c r="BG774" s="228">
        <f>IF(N774="zákl. přenesená",J774,0)</f>
        <v>0</v>
      </c>
      <c r="BH774" s="228">
        <f>IF(N774="sníž. přenesená",J774,0)</f>
        <v>0</v>
      </c>
      <c r="BI774" s="228">
        <f>IF(N774="nulová",J774,0)</f>
        <v>0</v>
      </c>
      <c r="BJ774" s="19" t="s">
        <v>84</v>
      </c>
      <c r="BK774" s="228">
        <f>ROUND(I774*H774,2)</f>
        <v>0</v>
      </c>
      <c r="BL774" s="19" t="s">
        <v>369</v>
      </c>
      <c r="BM774" s="227" t="s">
        <v>2186</v>
      </c>
    </row>
    <row r="775" s="2" customFormat="1">
      <c r="A775" s="40"/>
      <c r="B775" s="41"/>
      <c r="C775" s="42"/>
      <c r="D775" s="229" t="s">
        <v>227</v>
      </c>
      <c r="E775" s="42"/>
      <c r="F775" s="230" t="s">
        <v>2185</v>
      </c>
      <c r="G775" s="42"/>
      <c r="H775" s="42"/>
      <c r="I775" s="231"/>
      <c r="J775" s="42"/>
      <c r="K775" s="42"/>
      <c r="L775" s="46"/>
      <c r="M775" s="232"/>
      <c r="N775" s="233"/>
      <c r="O775" s="86"/>
      <c r="P775" s="86"/>
      <c r="Q775" s="86"/>
      <c r="R775" s="86"/>
      <c r="S775" s="86"/>
      <c r="T775" s="87"/>
      <c r="U775" s="40"/>
      <c r="V775" s="40"/>
      <c r="W775" s="40"/>
      <c r="X775" s="40"/>
      <c r="Y775" s="40"/>
      <c r="Z775" s="40"/>
      <c r="AA775" s="40"/>
      <c r="AB775" s="40"/>
      <c r="AC775" s="40"/>
      <c r="AD775" s="40"/>
      <c r="AE775" s="40"/>
      <c r="AT775" s="19" t="s">
        <v>227</v>
      </c>
      <c r="AU775" s="19" t="s">
        <v>86</v>
      </c>
    </row>
    <row r="776" s="14" customFormat="1">
      <c r="A776" s="14"/>
      <c r="B776" s="246"/>
      <c r="C776" s="247"/>
      <c r="D776" s="229" t="s">
        <v>231</v>
      </c>
      <c r="E776" s="248" t="s">
        <v>19</v>
      </c>
      <c r="F776" s="249" t="s">
        <v>2187</v>
      </c>
      <c r="G776" s="247"/>
      <c r="H776" s="250">
        <v>327</v>
      </c>
      <c r="I776" s="251"/>
      <c r="J776" s="247"/>
      <c r="K776" s="247"/>
      <c r="L776" s="252"/>
      <c r="M776" s="253"/>
      <c r="N776" s="254"/>
      <c r="O776" s="254"/>
      <c r="P776" s="254"/>
      <c r="Q776" s="254"/>
      <c r="R776" s="254"/>
      <c r="S776" s="254"/>
      <c r="T776" s="255"/>
      <c r="U776" s="14"/>
      <c r="V776" s="14"/>
      <c r="W776" s="14"/>
      <c r="X776" s="14"/>
      <c r="Y776" s="14"/>
      <c r="Z776" s="14"/>
      <c r="AA776" s="14"/>
      <c r="AB776" s="14"/>
      <c r="AC776" s="14"/>
      <c r="AD776" s="14"/>
      <c r="AE776" s="14"/>
      <c r="AT776" s="256" t="s">
        <v>231</v>
      </c>
      <c r="AU776" s="256" t="s">
        <v>86</v>
      </c>
      <c r="AV776" s="14" t="s">
        <v>86</v>
      </c>
      <c r="AW776" s="14" t="s">
        <v>37</v>
      </c>
      <c r="AX776" s="14" t="s">
        <v>84</v>
      </c>
      <c r="AY776" s="256" t="s">
        <v>219</v>
      </c>
    </row>
    <row r="777" s="2" customFormat="1" ht="16.5" customHeight="1">
      <c r="A777" s="40"/>
      <c r="B777" s="41"/>
      <c r="C777" s="216" t="s">
        <v>2188</v>
      </c>
      <c r="D777" s="216" t="s">
        <v>221</v>
      </c>
      <c r="E777" s="217" t="s">
        <v>1435</v>
      </c>
      <c r="F777" s="218" t="s">
        <v>1436</v>
      </c>
      <c r="G777" s="219" t="s">
        <v>182</v>
      </c>
      <c r="H777" s="220">
        <v>11.710000000000001</v>
      </c>
      <c r="I777" s="221"/>
      <c r="J777" s="222">
        <f>ROUND(I777*H777,2)</f>
        <v>0</v>
      </c>
      <c r="K777" s="218" t="s">
        <v>224</v>
      </c>
      <c r="L777" s="46"/>
      <c r="M777" s="223" t="s">
        <v>19</v>
      </c>
      <c r="N777" s="224" t="s">
        <v>47</v>
      </c>
      <c r="O777" s="86"/>
      <c r="P777" s="225">
        <f>O777*H777</f>
        <v>0</v>
      </c>
      <c r="Q777" s="225">
        <v>0</v>
      </c>
      <c r="R777" s="225">
        <f>Q777*H777</f>
        <v>0</v>
      </c>
      <c r="S777" s="225">
        <v>0</v>
      </c>
      <c r="T777" s="226">
        <f>S777*H777</f>
        <v>0</v>
      </c>
      <c r="U777" s="40"/>
      <c r="V777" s="40"/>
      <c r="W777" s="40"/>
      <c r="X777" s="40"/>
      <c r="Y777" s="40"/>
      <c r="Z777" s="40"/>
      <c r="AA777" s="40"/>
      <c r="AB777" s="40"/>
      <c r="AC777" s="40"/>
      <c r="AD777" s="40"/>
      <c r="AE777" s="40"/>
      <c r="AR777" s="227" t="s">
        <v>369</v>
      </c>
      <c r="AT777" s="227" t="s">
        <v>221</v>
      </c>
      <c r="AU777" s="227" t="s">
        <v>86</v>
      </c>
      <c r="AY777" s="19" t="s">
        <v>219</v>
      </c>
      <c r="BE777" s="228">
        <f>IF(N777="základní",J777,0)</f>
        <v>0</v>
      </c>
      <c r="BF777" s="228">
        <f>IF(N777="snížená",J777,0)</f>
        <v>0</v>
      </c>
      <c r="BG777" s="228">
        <f>IF(N777="zákl. přenesená",J777,0)</f>
        <v>0</v>
      </c>
      <c r="BH777" s="228">
        <f>IF(N777="sníž. přenesená",J777,0)</f>
        <v>0</v>
      </c>
      <c r="BI777" s="228">
        <f>IF(N777="nulová",J777,0)</f>
        <v>0</v>
      </c>
      <c r="BJ777" s="19" t="s">
        <v>84</v>
      </c>
      <c r="BK777" s="228">
        <f>ROUND(I777*H777,2)</f>
        <v>0</v>
      </c>
      <c r="BL777" s="19" t="s">
        <v>369</v>
      </c>
      <c r="BM777" s="227" t="s">
        <v>2189</v>
      </c>
    </row>
    <row r="778" s="2" customFormat="1">
      <c r="A778" s="40"/>
      <c r="B778" s="41"/>
      <c r="C778" s="42"/>
      <c r="D778" s="229" t="s">
        <v>227</v>
      </c>
      <c r="E778" s="42"/>
      <c r="F778" s="230" t="s">
        <v>1438</v>
      </c>
      <c r="G778" s="42"/>
      <c r="H778" s="42"/>
      <c r="I778" s="231"/>
      <c r="J778" s="42"/>
      <c r="K778" s="42"/>
      <c r="L778" s="46"/>
      <c r="M778" s="232"/>
      <c r="N778" s="233"/>
      <c r="O778" s="86"/>
      <c r="P778" s="86"/>
      <c r="Q778" s="86"/>
      <c r="R778" s="86"/>
      <c r="S778" s="86"/>
      <c r="T778" s="87"/>
      <c r="U778" s="40"/>
      <c r="V778" s="40"/>
      <c r="W778" s="40"/>
      <c r="X778" s="40"/>
      <c r="Y778" s="40"/>
      <c r="Z778" s="40"/>
      <c r="AA778" s="40"/>
      <c r="AB778" s="40"/>
      <c r="AC778" s="40"/>
      <c r="AD778" s="40"/>
      <c r="AE778" s="40"/>
      <c r="AT778" s="19" t="s">
        <v>227</v>
      </c>
      <c r="AU778" s="19" t="s">
        <v>86</v>
      </c>
    </row>
    <row r="779" s="2" customFormat="1">
      <c r="A779" s="40"/>
      <c r="B779" s="41"/>
      <c r="C779" s="42"/>
      <c r="D779" s="234" t="s">
        <v>229</v>
      </c>
      <c r="E779" s="42"/>
      <c r="F779" s="235" t="s">
        <v>1439</v>
      </c>
      <c r="G779" s="42"/>
      <c r="H779" s="42"/>
      <c r="I779" s="231"/>
      <c r="J779" s="42"/>
      <c r="K779" s="42"/>
      <c r="L779" s="46"/>
      <c r="M779" s="232"/>
      <c r="N779" s="233"/>
      <c r="O779" s="86"/>
      <c r="P779" s="86"/>
      <c r="Q779" s="86"/>
      <c r="R779" s="86"/>
      <c r="S779" s="86"/>
      <c r="T779" s="87"/>
      <c r="U779" s="40"/>
      <c r="V779" s="40"/>
      <c r="W779" s="40"/>
      <c r="X779" s="40"/>
      <c r="Y779" s="40"/>
      <c r="Z779" s="40"/>
      <c r="AA779" s="40"/>
      <c r="AB779" s="40"/>
      <c r="AC779" s="40"/>
      <c r="AD779" s="40"/>
      <c r="AE779" s="40"/>
      <c r="AT779" s="19" t="s">
        <v>229</v>
      </c>
      <c r="AU779" s="19" t="s">
        <v>86</v>
      </c>
    </row>
    <row r="780" s="12" customFormat="1" ht="22.8" customHeight="1">
      <c r="A780" s="12"/>
      <c r="B780" s="200"/>
      <c r="C780" s="201"/>
      <c r="D780" s="202" t="s">
        <v>75</v>
      </c>
      <c r="E780" s="214" t="s">
        <v>2190</v>
      </c>
      <c r="F780" s="214" t="s">
        <v>2191</v>
      </c>
      <c r="G780" s="201"/>
      <c r="H780" s="201"/>
      <c r="I780" s="204"/>
      <c r="J780" s="215">
        <f>BK780</f>
        <v>0</v>
      </c>
      <c r="K780" s="201"/>
      <c r="L780" s="206"/>
      <c r="M780" s="207"/>
      <c r="N780" s="208"/>
      <c r="O780" s="208"/>
      <c r="P780" s="209">
        <f>SUM(P781:P804)</f>
        <v>0</v>
      </c>
      <c r="Q780" s="208"/>
      <c r="R780" s="209">
        <f>SUM(R781:R804)</f>
        <v>1.8334781</v>
      </c>
      <c r="S780" s="208"/>
      <c r="T780" s="210">
        <f>SUM(T781:T804)</f>
        <v>0</v>
      </c>
      <c r="U780" s="12"/>
      <c r="V780" s="12"/>
      <c r="W780" s="12"/>
      <c r="X780" s="12"/>
      <c r="Y780" s="12"/>
      <c r="Z780" s="12"/>
      <c r="AA780" s="12"/>
      <c r="AB780" s="12"/>
      <c r="AC780" s="12"/>
      <c r="AD780" s="12"/>
      <c r="AE780" s="12"/>
      <c r="AR780" s="211" t="s">
        <v>86</v>
      </c>
      <c r="AT780" s="212" t="s">
        <v>75</v>
      </c>
      <c r="AU780" s="212" t="s">
        <v>84</v>
      </c>
      <c r="AY780" s="211" t="s">
        <v>219</v>
      </c>
      <c r="BK780" s="213">
        <f>SUM(BK781:BK804)</f>
        <v>0</v>
      </c>
    </row>
    <row r="781" s="2" customFormat="1" ht="16.5" customHeight="1">
      <c r="A781" s="40"/>
      <c r="B781" s="41"/>
      <c r="C781" s="216" t="s">
        <v>2192</v>
      </c>
      <c r="D781" s="216" t="s">
        <v>221</v>
      </c>
      <c r="E781" s="217" t="s">
        <v>2193</v>
      </c>
      <c r="F781" s="218" t="s">
        <v>2194</v>
      </c>
      <c r="G781" s="219" t="s">
        <v>158</v>
      </c>
      <c r="H781" s="220">
        <v>19.800000000000001</v>
      </c>
      <c r="I781" s="221"/>
      <c r="J781" s="222">
        <f>ROUND(I781*H781,2)</f>
        <v>0</v>
      </c>
      <c r="K781" s="218" t="s">
        <v>19</v>
      </c>
      <c r="L781" s="46"/>
      <c r="M781" s="223" t="s">
        <v>19</v>
      </c>
      <c r="N781" s="224" t="s">
        <v>47</v>
      </c>
      <c r="O781" s="86"/>
      <c r="P781" s="225">
        <f>O781*H781</f>
        <v>0</v>
      </c>
      <c r="Q781" s="225">
        <v>0.00042999999999999999</v>
      </c>
      <c r="R781" s="225">
        <f>Q781*H781</f>
        <v>0.0085140000000000007</v>
      </c>
      <c r="S781" s="225">
        <v>0</v>
      </c>
      <c r="T781" s="226">
        <f>S781*H781</f>
        <v>0</v>
      </c>
      <c r="U781" s="40"/>
      <c r="V781" s="40"/>
      <c r="W781" s="40"/>
      <c r="X781" s="40"/>
      <c r="Y781" s="40"/>
      <c r="Z781" s="40"/>
      <c r="AA781" s="40"/>
      <c r="AB781" s="40"/>
      <c r="AC781" s="40"/>
      <c r="AD781" s="40"/>
      <c r="AE781" s="40"/>
      <c r="AR781" s="227" t="s">
        <v>369</v>
      </c>
      <c r="AT781" s="227" t="s">
        <v>221</v>
      </c>
      <c r="AU781" s="227" t="s">
        <v>86</v>
      </c>
      <c r="AY781" s="19" t="s">
        <v>219</v>
      </c>
      <c r="BE781" s="228">
        <f>IF(N781="základní",J781,0)</f>
        <v>0</v>
      </c>
      <c r="BF781" s="228">
        <f>IF(N781="snížená",J781,0)</f>
        <v>0</v>
      </c>
      <c r="BG781" s="228">
        <f>IF(N781="zákl. přenesená",J781,0)</f>
        <v>0</v>
      </c>
      <c r="BH781" s="228">
        <f>IF(N781="sníž. přenesená",J781,0)</f>
        <v>0</v>
      </c>
      <c r="BI781" s="228">
        <f>IF(N781="nulová",J781,0)</f>
        <v>0</v>
      </c>
      <c r="BJ781" s="19" t="s">
        <v>84</v>
      </c>
      <c r="BK781" s="228">
        <f>ROUND(I781*H781,2)</f>
        <v>0</v>
      </c>
      <c r="BL781" s="19" t="s">
        <v>369</v>
      </c>
      <c r="BM781" s="227" t="s">
        <v>2195</v>
      </c>
    </row>
    <row r="782" s="2" customFormat="1">
      <c r="A782" s="40"/>
      <c r="B782" s="41"/>
      <c r="C782" s="42"/>
      <c r="D782" s="229" t="s">
        <v>227</v>
      </c>
      <c r="E782" s="42"/>
      <c r="F782" s="230" t="s">
        <v>2196</v>
      </c>
      <c r="G782" s="42"/>
      <c r="H782" s="42"/>
      <c r="I782" s="231"/>
      <c r="J782" s="42"/>
      <c r="K782" s="42"/>
      <c r="L782" s="46"/>
      <c r="M782" s="232"/>
      <c r="N782" s="233"/>
      <c r="O782" s="86"/>
      <c r="P782" s="86"/>
      <c r="Q782" s="86"/>
      <c r="R782" s="86"/>
      <c r="S782" s="86"/>
      <c r="T782" s="87"/>
      <c r="U782" s="40"/>
      <c r="V782" s="40"/>
      <c r="W782" s="40"/>
      <c r="X782" s="40"/>
      <c r="Y782" s="40"/>
      <c r="Z782" s="40"/>
      <c r="AA782" s="40"/>
      <c r="AB782" s="40"/>
      <c r="AC782" s="40"/>
      <c r="AD782" s="40"/>
      <c r="AE782" s="40"/>
      <c r="AT782" s="19" t="s">
        <v>227</v>
      </c>
      <c r="AU782" s="19" t="s">
        <v>86</v>
      </c>
    </row>
    <row r="783" s="13" customFormat="1">
      <c r="A783" s="13"/>
      <c r="B783" s="236"/>
      <c r="C783" s="237"/>
      <c r="D783" s="229" t="s">
        <v>231</v>
      </c>
      <c r="E783" s="238" t="s">
        <v>19</v>
      </c>
      <c r="F783" s="239" t="s">
        <v>1103</v>
      </c>
      <c r="G783" s="237"/>
      <c r="H783" s="238" t="s">
        <v>19</v>
      </c>
      <c r="I783" s="240"/>
      <c r="J783" s="237"/>
      <c r="K783" s="237"/>
      <c r="L783" s="241"/>
      <c r="M783" s="242"/>
      <c r="N783" s="243"/>
      <c r="O783" s="243"/>
      <c r="P783" s="243"/>
      <c r="Q783" s="243"/>
      <c r="R783" s="243"/>
      <c r="S783" s="243"/>
      <c r="T783" s="244"/>
      <c r="U783" s="13"/>
      <c r="V783" s="13"/>
      <c r="W783" s="13"/>
      <c r="X783" s="13"/>
      <c r="Y783" s="13"/>
      <c r="Z783" s="13"/>
      <c r="AA783" s="13"/>
      <c r="AB783" s="13"/>
      <c r="AC783" s="13"/>
      <c r="AD783" s="13"/>
      <c r="AE783" s="13"/>
      <c r="AT783" s="245" t="s">
        <v>231</v>
      </c>
      <c r="AU783" s="245" t="s">
        <v>86</v>
      </c>
      <c r="AV783" s="13" t="s">
        <v>84</v>
      </c>
      <c r="AW783" s="13" t="s">
        <v>37</v>
      </c>
      <c r="AX783" s="13" t="s">
        <v>76</v>
      </c>
      <c r="AY783" s="245" t="s">
        <v>219</v>
      </c>
    </row>
    <row r="784" s="14" customFormat="1">
      <c r="A784" s="14"/>
      <c r="B784" s="246"/>
      <c r="C784" s="247"/>
      <c r="D784" s="229" t="s">
        <v>231</v>
      </c>
      <c r="E784" s="248" t="s">
        <v>19</v>
      </c>
      <c r="F784" s="249" t="s">
        <v>1462</v>
      </c>
      <c r="G784" s="247"/>
      <c r="H784" s="250">
        <v>19.800000000000001</v>
      </c>
      <c r="I784" s="251"/>
      <c r="J784" s="247"/>
      <c r="K784" s="247"/>
      <c r="L784" s="252"/>
      <c r="M784" s="253"/>
      <c r="N784" s="254"/>
      <c r="O784" s="254"/>
      <c r="P784" s="254"/>
      <c r="Q784" s="254"/>
      <c r="R784" s="254"/>
      <c r="S784" s="254"/>
      <c r="T784" s="255"/>
      <c r="U784" s="14"/>
      <c r="V784" s="14"/>
      <c r="W784" s="14"/>
      <c r="X784" s="14"/>
      <c r="Y784" s="14"/>
      <c r="Z784" s="14"/>
      <c r="AA784" s="14"/>
      <c r="AB784" s="14"/>
      <c r="AC784" s="14"/>
      <c r="AD784" s="14"/>
      <c r="AE784" s="14"/>
      <c r="AT784" s="256" t="s">
        <v>231</v>
      </c>
      <c r="AU784" s="256" t="s">
        <v>86</v>
      </c>
      <c r="AV784" s="14" t="s">
        <v>86</v>
      </c>
      <c r="AW784" s="14" t="s">
        <v>37</v>
      </c>
      <c r="AX784" s="14" t="s">
        <v>76</v>
      </c>
      <c r="AY784" s="256" t="s">
        <v>219</v>
      </c>
    </row>
    <row r="785" s="15" customFormat="1">
      <c r="A785" s="15"/>
      <c r="B785" s="257"/>
      <c r="C785" s="258"/>
      <c r="D785" s="229" t="s">
        <v>231</v>
      </c>
      <c r="E785" s="259" t="s">
        <v>1460</v>
      </c>
      <c r="F785" s="260" t="s">
        <v>236</v>
      </c>
      <c r="G785" s="258"/>
      <c r="H785" s="261">
        <v>19.800000000000001</v>
      </c>
      <c r="I785" s="262"/>
      <c r="J785" s="258"/>
      <c r="K785" s="258"/>
      <c r="L785" s="263"/>
      <c r="M785" s="264"/>
      <c r="N785" s="265"/>
      <c r="O785" s="265"/>
      <c r="P785" s="265"/>
      <c r="Q785" s="265"/>
      <c r="R785" s="265"/>
      <c r="S785" s="265"/>
      <c r="T785" s="266"/>
      <c r="U785" s="15"/>
      <c r="V785" s="15"/>
      <c r="W785" s="15"/>
      <c r="X785" s="15"/>
      <c r="Y785" s="15"/>
      <c r="Z785" s="15"/>
      <c r="AA785" s="15"/>
      <c r="AB785" s="15"/>
      <c r="AC785" s="15"/>
      <c r="AD785" s="15"/>
      <c r="AE785" s="15"/>
      <c r="AT785" s="267" t="s">
        <v>231</v>
      </c>
      <c r="AU785" s="267" t="s">
        <v>86</v>
      </c>
      <c r="AV785" s="15" t="s">
        <v>225</v>
      </c>
      <c r="AW785" s="15" t="s">
        <v>37</v>
      </c>
      <c r="AX785" s="15" t="s">
        <v>84</v>
      </c>
      <c r="AY785" s="267" t="s">
        <v>219</v>
      </c>
    </row>
    <row r="786" s="2" customFormat="1" ht="16.5" customHeight="1">
      <c r="A786" s="40"/>
      <c r="B786" s="41"/>
      <c r="C786" s="283" t="s">
        <v>2197</v>
      </c>
      <c r="D786" s="283" t="s">
        <v>623</v>
      </c>
      <c r="E786" s="284" t="s">
        <v>2198</v>
      </c>
      <c r="F786" s="285" t="s">
        <v>2199</v>
      </c>
      <c r="G786" s="286" t="s">
        <v>517</v>
      </c>
      <c r="H786" s="287">
        <v>109.118</v>
      </c>
      <c r="I786" s="288"/>
      <c r="J786" s="289">
        <f>ROUND(I786*H786,2)</f>
        <v>0</v>
      </c>
      <c r="K786" s="285" t="s">
        <v>19</v>
      </c>
      <c r="L786" s="290"/>
      <c r="M786" s="291" t="s">
        <v>19</v>
      </c>
      <c r="N786" s="292" t="s">
        <v>47</v>
      </c>
      <c r="O786" s="86"/>
      <c r="P786" s="225">
        <f>O786*H786</f>
        <v>0</v>
      </c>
      <c r="Q786" s="225">
        <v>0.00044999999999999999</v>
      </c>
      <c r="R786" s="225">
        <f>Q786*H786</f>
        <v>0.049103099999999997</v>
      </c>
      <c r="S786" s="225">
        <v>0</v>
      </c>
      <c r="T786" s="226">
        <f>S786*H786</f>
        <v>0</v>
      </c>
      <c r="U786" s="40"/>
      <c r="V786" s="40"/>
      <c r="W786" s="40"/>
      <c r="X786" s="40"/>
      <c r="Y786" s="40"/>
      <c r="Z786" s="40"/>
      <c r="AA786" s="40"/>
      <c r="AB786" s="40"/>
      <c r="AC786" s="40"/>
      <c r="AD786" s="40"/>
      <c r="AE786" s="40"/>
      <c r="AR786" s="227" t="s">
        <v>493</v>
      </c>
      <c r="AT786" s="227" t="s">
        <v>623</v>
      </c>
      <c r="AU786" s="227" t="s">
        <v>86</v>
      </c>
      <c r="AY786" s="19" t="s">
        <v>219</v>
      </c>
      <c r="BE786" s="228">
        <f>IF(N786="základní",J786,0)</f>
        <v>0</v>
      </c>
      <c r="BF786" s="228">
        <f>IF(N786="snížená",J786,0)</f>
        <v>0</v>
      </c>
      <c r="BG786" s="228">
        <f>IF(N786="zákl. přenesená",J786,0)</f>
        <v>0</v>
      </c>
      <c r="BH786" s="228">
        <f>IF(N786="sníž. přenesená",J786,0)</f>
        <v>0</v>
      </c>
      <c r="BI786" s="228">
        <f>IF(N786="nulová",J786,0)</f>
        <v>0</v>
      </c>
      <c r="BJ786" s="19" t="s">
        <v>84</v>
      </c>
      <c r="BK786" s="228">
        <f>ROUND(I786*H786,2)</f>
        <v>0</v>
      </c>
      <c r="BL786" s="19" t="s">
        <v>369</v>
      </c>
      <c r="BM786" s="227" t="s">
        <v>2200</v>
      </c>
    </row>
    <row r="787" s="2" customFormat="1">
      <c r="A787" s="40"/>
      <c r="B787" s="41"/>
      <c r="C787" s="42"/>
      <c r="D787" s="229" t="s">
        <v>227</v>
      </c>
      <c r="E787" s="42"/>
      <c r="F787" s="230" t="s">
        <v>2199</v>
      </c>
      <c r="G787" s="42"/>
      <c r="H787" s="42"/>
      <c r="I787" s="231"/>
      <c r="J787" s="42"/>
      <c r="K787" s="42"/>
      <c r="L787" s="46"/>
      <c r="M787" s="232"/>
      <c r="N787" s="233"/>
      <c r="O787" s="86"/>
      <c r="P787" s="86"/>
      <c r="Q787" s="86"/>
      <c r="R787" s="86"/>
      <c r="S787" s="86"/>
      <c r="T787" s="87"/>
      <c r="U787" s="40"/>
      <c r="V787" s="40"/>
      <c r="W787" s="40"/>
      <c r="X787" s="40"/>
      <c r="Y787" s="40"/>
      <c r="Z787" s="40"/>
      <c r="AA787" s="40"/>
      <c r="AB787" s="40"/>
      <c r="AC787" s="40"/>
      <c r="AD787" s="40"/>
      <c r="AE787" s="40"/>
      <c r="AT787" s="19" t="s">
        <v>227</v>
      </c>
      <c r="AU787" s="19" t="s">
        <v>86</v>
      </c>
    </row>
    <row r="788" s="14" customFormat="1">
      <c r="A788" s="14"/>
      <c r="B788" s="246"/>
      <c r="C788" s="247"/>
      <c r="D788" s="229" t="s">
        <v>231</v>
      </c>
      <c r="E788" s="248" t="s">
        <v>19</v>
      </c>
      <c r="F788" s="249" t="s">
        <v>2201</v>
      </c>
      <c r="G788" s="247"/>
      <c r="H788" s="250">
        <v>59.399999999999999</v>
      </c>
      <c r="I788" s="251"/>
      <c r="J788" s="247"/>
      <c r="K788" s="247"/>
      <c r="L788" s="252"/>
      <c r="M788" s="253"/>
      <c r="N788" s="254"/>
      <c r="O788" s="254"/>
      <c r="P788" s="254"/>
      <c r="Q788" s="254"/>
      <c r="R788" s="254"/>
      <c r="S788" s="254"/>
      <c r="T788" s="255"/>
      <c r="U788" s="14"/>
      <c r="V788" s="14"/>
      <c r="W788" s="14"/>
      <c r="X788" s="14"/>
      <c r="Y788" s="14"/>
      <c r="Z788" s="14"/>
      <c r="AA788" s="14"/>
      <c r="AB788" s="14"/>
      <c r="AC788" s="14"/>
      <c r="AD788" s="14"/>
      <c r="AE788" s="14"/>
      <c r="AT788" s="256" t="s">
        <v>231</v>
      </c>
      <c r="AU788" s="256" t="s">
        <v>86</v>
      </c>
      <c r="AV788" s="14" t="s">
        <v>86</v>
      </c>
      <c r="AW788" s="14" t="s">
        <v>37</v>
      </c>
      <c r="AX788" s="14" t="s">
        <v>84</v>
      </c>
      <c r="AY788" s="256" t="s">
        <v>219</v>
      </c>
    </row>
    <row r="789" s="14" customFormat="1">
      <c r="A789" s="14"/>
      <c r="B789" s="246"/>
      <c r="C789" s="247"/>
      <c r="D789" s="229" t="s">
        <v>231</v>
      </c>
      <c r="E789" s="247"/>
      <c r="F789" s="249" t="s">
        <v>2202</v>
      </c>
      <c r="G789" s="247"/>
      <c r="H789" s="250">
        <v>109.118</v>
      </c>
      <c r="I789" s="251"/>
      <c r="J789" s="247"/>
      <c r="K789" s="247"/>
      <c r="L789" s="252"/>
      <c r="M789" s="253"/>
      <c r="N789" s="254"/>
      <c r="O789" s="254"/>
      <c r="P789" s="254"/>
      <c r="Q789" s="254"/>
      <c r="R789" s="254"/>
      <c r="S789" s="254"/>
      <c r="T789" s="255"/>
      <c r="U789" s="14"/>
      <c r="V789" s="14"/>
      <c r="W789" s="14"/>
      <c r="X789" s="14"/>
      <c r="Y789" s="14"/>
      <c r="Z789" s="14"/>
      <c r="AA789" s="14"/>
      <c r="AB789" s="14"/>
      <c r="AC789" s="14"/>
      <c r="AD789" s="14"/>
      <c r="AE789" s="14"/>
      <c r="AT789" s="256" t="s">
        <v>231</v>
      </c>
      <c r="AU789" s="256" t="s">
        <v>86</v>
      </c>
      <c r="AV789" s="14" t="s">
        <v>86</v>
      </c>
      <c r="AW789" s="14" t="s">
        <v>4</v>
      </c>
      <c r="AX789" s="14" t="s">
        <v>84</v>
      </c>
      <c r="AY789" s="256" t="s">
        <v>219</v>
      </c>
    </row>
    <row r="790" s="2" customFormat="1" ht="24.15" customHeight="1">
      <c r="A790" s="40"/>
      <c r="B790" s="41"/>
      <c r="C790" s="216" t="s">
        <v>2203</v>
      </c>
      <c r="D790" s="216" t="s">
        <v>221</v>
      </c>
      <c r="E790" s="217" t="s">
        <v>2204</v>
      </c>
      <c r="F790" s="218" t="s">
        <v>2205</v>
      </c>
      <c r="G790" s="219" t="s">
        <v>152</v>
      </c>
      <c r="H790" s="220">
        <v>61.299999999999997</v>
      </c>
      <c r="I790" s="221"/>
      <c r="J790" s="222">
        <f>ROUND(I790*H790,2)</f>
        <v>0</v>
      </c>
      <c r="K790" s="218" t="s">
        <v>224</v>
      </c>
      <c r="L790" s="46"/>
      <c r="M790" s="223" t="s">
        <v>19</v>
      </c>
      <c r="N790" s="224" t="s">
        <v>47</v>
      </c>
      <c r="O790" s="86"/>
      <c r="P790" s="225">
        <f>O790*H790</f>
        <v>0</v>
      </c>
      <c r="Q790" s="225">
        <v>0.0068900000000000003</v>
      </c>
      <c r="R790" s="225">
        <f>Q790*H790</f>
        <v>0.42235699999999998</v>
      </c>
      <c r="S790" s="225">
        <v>0</v>
      </c>
      <c r="T790" s="226">
        <f>S790*H790</f>
        <v>0</v>
      </c>
      <c r="U790" s="40"/>
      <c r="V790" s="40"/>
      <c r="W790" s="40"/>
      <c r="X790" s="40"/>
      <c r="Y790" s="40"/>
      <c r="Z790" s="40"/>
      <c r="AA790" s="40"/>
      <c r="AB790" s="40"/>
      <c r="AC790" s="40"/>
      <c r="AD790" s="40"/>
      <c r="AE790" s="40"/>
      <c r="AR790" s="227" t="s">
        <v>369</v>
      </c>
      <c r="AT790" s="227" t="s">
        <v>221</v>
      </c>
      <c r="AU790" s="227" t="s">
        <v>86</v>
      </c>
      <c r="AY790" s="19" t="s">
        <v>219</v>
      </c>
      <c r="BE790" s="228">
        <f>IF(N790="základní",J790,0)</f>
        <v>0</v>
      </c>
      <c r="BF790" s="228">
        <f>IF(N790="snížená",J790,0)</f>
        <v>0</v>
      </c>
      <c r="BG790" s="228">
        <f>IF(N790="zákl. přenesená",J790,0)</f>
        <v>0</v>
      </c>
      <c r="BH790" s="228">
        <f>IF(N790="sníž. přenesená",J790,0)</f>
        <v>0</v>
      </c>
      <c r="BI790" s="228">
        <f>IF(N790="nulová",J790,0)</f>
        <v>0</v>
      </c>
      <c r="BJ790" s="19" t="s">
        <v>84</v>
      </c>
      <c r="BK790" s="228">
        <f>ROUND(I790*H790,2)</f>
        <v>0</v>
      </c>
      <c r="BL790" s="19" t="s">
        <v>369</v>
      </c>
      <c r="BM790" s="227" t="s">
        <v>2206</v>
      </c>
    </row>
    <row r="791" s="2" customFormat="1">
      <c r="A791" s="40"/>
      <c r="B791" s="41"/>
      <c r="C791" s="42"/>
      <c r="D791" s="229" t="s">
        <v>227</v>
      </c>
      <c r="E791" s="42"/>
      <c r="F791" s="230" t="s">
        <v>2207</v>
      </c>
      <c r="G791" s="42"/>
      <c r="H791" s="42"/>
      <c r="I791" s="231"/>
      <c r="J791" s="42"/>
      <c r="K791" s="42"/>
      <c r="L791" s="46"/>
      <c r="M791" s="232"/>
      <c r="N791" s="233"/>
      <c r="O791" s="86"/>
      <c r="P791" s="86"/>
      <c r="Q791" s="86"/>
      <c r="R791" s="86"/>
      <c r="S791" s="86"/>
      <c r="T791" s="87"/>
      <c r="U791" s="40"/>
      <c r="V791" s="40"/>
      <c r="W791" s="40"/>
      <c r="X791" s="40"/>
      <c r="Y791" s="40"/>
      <c r="Z791" s="40"/>
      <c r="AA791" s="40"/>
      <c r="AB791" s="40"/>
      <c r="AC791" s="40"/>
      <c r="AD791" s="40"/>
      <c r="AE791" s="40"/>
      <c r="AT791" s="19" t="s">
        <v>227</v>
      </c>
      <c r="AU791" s="19" t="s">
        <v>86</v>
      </c>
    </row>
    <row r="792" s="2" customFormat="1">
      <c r="A792" s="40"/>
      <c r="B792" s="41"/>
      <c r="C792" s="42"/>
      <c r="D792" s="234" t="s">
        <v>229</v>
      </c>
      <c r="E792" s="42"/>
      <c r="F792" s="235" t="s">
        <v>2208</v>
      </c>
      <c r="G792" s="42"/>
      <c r="H792" s="42"/>
      <c r="I792" s="231"/>
      <c r="J792" s="42"/>
      <c r="K792" s="42"/>
      <c r="L792" s="46"/>
      <c r="M792" s="232"/>
      <c r="N792" s="233"/>
      <c r="O792" s="86"/>
      <c r="P792" s="86"/>
      <c r="Q792" s="86"/>
      <c r="R792" s="86"/>
      <c r="S792" s="86"/>
      <c r="T792" s="87"/>
      <c r="U792" s="40"/>
      <c r="V792" s="40"/>
      <c r="W792" s="40"/>
      <c r="X792" s="40"/>
      <c r="Y792" s="40"/>
      <c r="Z792" s="40"/>
      <c r="AA792" s="40"/>
      <c r="AB792" s="40"/>
      <c r="AC792" s="40"/>
      <c r="AD792" s="40"/>
      <c r="AE792" s="40"/>
      <c r="AT792" s="19" t="s">
        <v>229</v>
      </c>
      <c r="AU792" s="19" t="s">
        <v>86</v>
      </c>
    </row>
    <row r="793" s="13" customFormat="1">
      <c r="A793" s="13"/>
      <c r="B793" s="236"/>
      <c r="C793" s="237"/>
      <c r="D793" s="229" t="s">
        <v>231</v>
      </c>
      <c r="E793" s="238" t="s">
        <v>19</v>
      </c>
      <c r="F793" s="239" t="s">
        <v>1103</v>
      </c>
      <c r="G793" s="237"/>
      <c r="H793" s="238" t="s">
        <v>19</v>
      </c>
      <c r="I793" s="240"/>
      <c r="J793" s="237"/>
      <c r="K793" s="237"/>
      <c r="L793" s="241"/>
      <c r="M793" s="242"/>
      <c r="N793" s="243"/>
      <c r="O793" s="243"/>
      <c r="P793" s="243"/>
      <c r="Q793" s="243"/>
      <c r="R793" s="243"/>
      <c r="S793" s="243"/>
      <c r="T793" s="244"/>
      <c r="U793" s="13"/>
      <c r="V793" s="13"/>
      <c r="W793" s="13"/>
      <c r="X793" s="13"/>
      <c r="Y793" s="13"/>
      <c r="Z793" s="13"/>
      <c r="AA793" s="13"/>
      <c r="AB793" s="13"/>
      <c r="AC793" s="13"/>
      <c r="AD793" s="13"/>
      <c r="AE793" s="13"/>
      <c r="AT793" s="245" t="s">
        <v>231</v>
      </c>
      <c r="AU793" s="245" t="s">
        <v>86</v>
      </c>
      <c r="AV793" s="13" t="s">
        <v>84</v>
      </c>
      <c r="AW793" s="13" t="s">
        <v>37</v>
      </c>
      <c r="AX793" s="13" t="s">
        <v>76</v>
      </c>
      <c r="AY793" s="245" t="s">
        <v>219</v>
      </c>
    </row>
    <row r="794" s="14" customFormat="1">
      <c r="A794" s="14"/>
      <c r="B794" s="246"/>
      <c r="C794" s="247"/>
      <c r="D794" s="229" t="s">
        <v>231</v>
      </c>
      <c r="E794" s="248" t="s">
        <v>19</v>
      </c>
      <c r="F794" s="249" t="s">
        <v>2209</v>
      </c>
      <c r="G794" s="247"/>
      <c r="H794" s="250">
        <v>13.1</v>
      </c>
      <c r="I794" s="251"/>
      <c r="J794" s="247"/>
      <c r="K794" s="247"/>
      <c r="L794" s="252"/>
      <c r="M794" s="253"/>
      <c r="N794" s="254"/>
      <c r="O794" s="254"/>
      <c r="P794" s="254"/>
      <c r="Q794" s="254"/>
      <c r="R794" s="254"/>
      <c r="S794" s="254"/>
      <c r="T794" s="255"/>
      <c r="U794" s="14"/>
      <c r="V794" s="14"/>
      <c r="W794" s="14"/>
      <c r="X794" s="14"/>
      <c r="Y794" s="14"/>
      <c r="Z794" s="14"/>
      <c r="AA794" s="14"/>
      <c r="AB794" s="14"/>
      <c r="AC794" s="14"/>
      <c r="AD794" s="14"/>
      <c r="AE794" s="14"/>
      <c r="AT794" s="256" t="s">
        <v>231</v>
      </c>
      <c r="AU794" s="256" t="s">
        <v>86</v>
      </c>
      <c r="AV794" s="14" t="s">
        <v>86</v>
      </c>
      <c r="AW794" s="14" t="s">
        <v>37</v>
      </c>
      <c r="AX794" s="14" t="s">
        <v>76</v>
      </c>
      <c r="AY794" s="256" t="s">
        <v>219</v>
      </c>
    </row>
    <row r="795" s="14" customFormat="1">
      <c r="A795" s="14"/>
      <c r="B795" s="246"/>
      <c r="C795" s="247"/>
      <c r="D795" s="229" t="s">
        <v>231</v>
      </c>
      <c r="E795" s="248" t="s">
        <v>19</v>
      </c>
      <c r="F795" s="249" t="s">
        <v>2210</v>
      </c>
      <c r="G795" s="247"/>
      <c r="H795" s="250">
        <v>21.399999999999999</v>
      </c>
      <c r="I795" s="251"/>
      <c r="J795" s="247"/>
      <c r="K795" s="247"/>
      <c r="L795" s="252"/>
      <c r="M795" s="253"/>
      <c r="N795" s="254"/>
      <c r="O795" s="254"/>
      <c r="P795" s="254"/>
      <c r="Q795" s="254"/>
      <c r="R795" s="254"/>
      <c r="S795" s="254"/>
      <c r="T795" s="255"/>
      <c r="U795" s="14"/>
      <c r="V795" s="14"/>
      <c r="W795" s="14"/>
      <c r="X795" s="14"/>
      <c r="Y795" s="14"/>
      <c r="Z795" s="14"/>
      <c r="AA795" s="14"/>
      <c r="AB795" s="14"/>
      <c r="AC795" s="14"/>
      <c r="AD795" s="14"/>
      <c r="AE795" s="14"/>
      <c r="AT795" s="256" t="s">
        <v>231</v>
      </c>
      <c r="AU795" s="256" t="s">
        <v>86</v>
      </c>
      <c r="AV795" s="14" t="s">
        <v>86</v>
      </c>
      <c r="AW795" s="14" t="s">
        <v>37</v>
      </c>
      <c r="AX795" s="14" t="s">
        <v>76</v>
      </c>
      <c r="AY795" s="256" t="s">
        <v>219</v>
      </c>
    </row>
    <row r="796" s="14" customFormat="1">
      <c r="A796" s="14"/>
      <c r="B796" s="246"/>
      <c r="C796" s="247"/>
      <c r="D796" s="229" t="s">
        <v>231</v>
      </c>
      <c r="E796" s="248" t="s">
        <v>19</v>
      </c>
      <c r="F796" s="249" t="s">
        <v>2211</v>
      </c>
      <c r="G796" s="247"/>
      <c r="H796" s="250">
        <v>26.800000000000001</v>
      </c>
      <c r="I796" s="251"/>
      <c r="J796" s="247"/>
      <c r="K796" s="247"/>
      <c r="L796" s="252"/>
      <c r="M796" s="253"/>
      <c r="N796" s="254"/>
      <c r="O796" s="254"/>
      <c r="P796" s="254"/>
      <c r="Q796" s="254"/>
      <c r="R796" s="254"/>
      <c r="S796" s="254"/>
      <c r="T796" s="255"/>
      <c r="U796" s="14"/>
      <c r="V796" s="14"/>
      <c r="W796" s="14"/>
      <c r="X796" s="14"/>
      <c r="Y796" s="14"/>
      <c r="Z796" s="14"/>
      <c r="AA796" s="14"/>
      <c r="AB796" s="14"/>
      <c r="AC796" s="14"/>
      <c r="AD796" s="14"/>
      <c r="AE796" s="14"/>
      <c r="AT796" s="256" t="s">
        <v>231</v>
      </c>
      <c r="AU796" s="256" t="s">
        <v>86</v>
      </c>
      <c r="AV796" s="14" t="s">
        <v>86</v>
      </c>
      <c r="AW796" s="14" t="s">
        <v>37</v>
      </c>
      <c r="AX796" s="14" t="s">
        <v>76</v>
      </c>
      <c r="AY796" s="256" t="s">
        <v>219</v>
      </c>
    </row>
    <row r="797" s="15" customFormat="1">
      <c r="A797" s="15"/>
      <c r="B797" s="257"/>
      <c r="C797" s="258"/>
      <c r="D797" s="229" t="s">
        <v>231</v>
      </c>
      <c r="E797" s="259" t="s">
        <v>1457</v>
      </c>
      <c r="F797" s="260" t="s">
        <v>236</v>
      </c>
      <c r="G797" s="258"/>
      <c r="H797" s="261">
        <v>61.299999999999997</v>
      </c>
      <c r="I797" s="262"/>
      <c r="J797" s="258"/>
      <c r="K797" s="258"/>
      <c r="L797" s="263"/>
      <c r="M797" s="264"/>
      <c r="N797" s="265"/>
      <c r="O797" s="265"/>
      <c r="P797" s="265"/>
      <c r="Q797" s="265"/>
      <c r="R797" s="265"/>
      <c r="S797" s="265"/>
      <c r="T797" s="266"/>
      <c r="U797" s="15"/>
      <c r="V797" s="15"/>
      <c r="W797" s="15"/>
      <c r="X797" s="15"/>
      <c r="Y797" s="15"/>
      <c r="Z797" s="15"/>
      <c r="AA797" s="15"/>
      <c r="AB797" s="15"/>
      <c r="AC797" s="15"/>
      <c r="AD797" s="15"/>
      <c r="AE797" s="15"/>
      <c r="AT797" s="267" t="s">
        <v>231</v>
      </c>
      <c r="AU797" s="267" t="s">
        <v>86</v>
      </c>
      <c r="AV797" s="15" t="s">
        <v>225</v>
      </c>
      <c r="AW797" s="15" t="s">
        <v>37</v>
      </c>
      <c r="AX797" s="15" t="s">
        <v>84</v>
      </c>
      <c r="AY797" s="267" t="s">
        <v>219</v>
      </c>
    </row>
    <row r="798" s="2" customFormat="1" ht="21.75" customHeight="1">
      <c r="A798" s="40"/>
      <c r="B798" s="41"/>
      <c r="C798" s="283" t="s">
        <v>2212</v>
      </c>
      <c r="D798" s="283" t="s">
        <v>623</v>
      </c>
      <c r="E798" s="284" t="s">
        <v>2213</v>
      </c>
      <c r="F798" s="285" t="s">
        <v>2214</v>
      </c>
      <c r="G798" s="286" t="s">
        <v>152</v>
      </c>
      <c r="H798" s="287">
        <v>70.495000000000005</v>
      </c>
      <c r="I798" s="288"/>
      <c r="J798" s="289">
        <f>ROUND(I798*H798,2)</f>
        <v>0</v>
      </c>
      <c r="K798" s="285" t="s">
        <v>224</v>
      </c>
      <c r="L798" s="290"/>
      <c r="M798" s="291" t="s">
        <v>19</v>
      </c>
      <c r="N798" s="292" t="s">
        <v>47</v>
      </c>
      <c r="O798" s="86"/>
      <c r="P798" s="225">
        <f>O798*H798</f>
        <v>0</v>
      </c>
      <c r="Q798" s="225">
        <v>0.019199999999999998</v>
      </c>
      <c r="R798" s="225">
        <f>Q798*H798</f>
        <v>1.353504</v>
      </c>
      <c r="S798" s="225">
        <v>0</v>
      </c>
      <c r="T798" s="226">
        <f>S798*H798</f>
        <v>0</v>
      </c>
      <c r="U798" s="40"/>
      <c r="V798" s="40"/>
      <c r="W798" s="40"/>
      <c r="X798" s="40"/>
      <c r="Y798" s="40"/>
      <c r="Z798" s="40"/>
      <c r="AA798" s="40"/>
      <c r="AB798" s="40"/>
      <c r="AC798" s="40"/>
      <c r="AD798" s="40"/>
      <c r="AE798" s="40"/>
      <c r="AR798" s="227" t="s">
        <v>493</v>
      </c>
      <c r="AT798" s="227" t="s">
        <v>623</v>
      </c>
      <c r="AU798" s="227" t="s">
        <v>86</v>
      </c>
      <c r="AY798" s="19" t="s">
        <v>219</v>
      </c>
      <c r="BE798" s="228">
        <f>IF(N798="základní",J798,0)</f>
        <v>0</v>
      </c>
      <c r="BF798" s="228">
        <f>IF(N798="snížená",J798,0)</f>
        <v>0</v>
      </c>
      <c r="BG798" s="228">
        <f>IF(N798="zákl. přenesená",J798,0)</f>
        <v>0</v>
      </c>
      <c r="BH798" s="228">
        <f>IF(N798="sníž. přenesená",J798,0)</f>
        <v>0</v>
      </c>
      <c r="BI798" s="228">
        <f>IF(N798="nulová",J798,0)</f>
        <v>0</v>
      </c>
      <c r="BJ798" s="19" t="s">
        <v>84</v>
      </c>
      <c r="BK798" s="228">
        <f>ROUND(I798*H798,2)</f>
        <v>0</v>
      </c>
      <c r="BL798" s="19" t="s">
        <v>369</v>
      </c>
      <c r="BM798" s="227" t="s">
        <v>2215</v>
      </c>
    </row>
    <row r="799" s="2" customFormat="1">
      <c r="A799" s="40"/>
      <c r="B799" s="41"/>
      <c r="C799" s="42"/>
      <c r="D799" s="229" t="s">
        <v>227</v>
      </c>
      <c r="E799" s="42"/>
      <c r="F799" s="230" t="s">
        <v>2214</v>
      </c>
      <c r="G799" s="42"/>
      <c r="H799" s="42"/>
      <c r="I799" s="231"/>
      <c r="J799" s="42"/>
      <c r="K799" s="42"/>
      <c r="L799" s="46"/>
      <c r="M799" s="232"/>
      <c r="N799" s="233"/>
      <c r="O799" s="86"/>
      <c r="P799" s="86"/>
      <c r="Q799" s="86"/>
      <c r="R799" s="86"/>
      <c r="S799" s="86"/>
      <c r="T799" s="87"/>
      <c r="U799" s="40"/>
      <c r="V799" s="40"/>
      <c r="W799" s="40"/>
      <c r="X799" s="40"/>
      <c r="Y799" s="40"/>
      <c r="Z799" s="40"/>
      <c r="AA799" s="40"/>
      <c r="AB799" s="40"/>
      <c r="AC799" s="40"/>
      <c r="AD799" s="40"/>
      <c r="AE799" s="40"/>
      <c r="AT799" s="19" t="s">
        <v>227</v>
      </c>
      <c r="AU799" s="19" t="s">
        <v>86</v>
      </c>
    </row>
    <row r="800" s="14" customFormat="1">
      <c r="A800" s="14"/>
      <c r="B800" s="246"/>
      <c r="C800" s="247"/>
      <c r="D800" s="229" t="s">
        <v>231</v>
      </c>
      <c r="E800" s="248" t="s">
        <v>19</v>
      </c>
      <c r="F800" s="249" t="s">
        <v>1457</v>
      </c>
      <c r="G800" s="247"/>
      <c r="H800" s="250">
        <v>61.299999999999997</v>
      </c>
      <c r="I800" s="251"/>
      <c r="J800" s="247"/>
      <c r="K800" s="247"/>
      <c r="L800" s="252"/>
      <c r="M800" s="253"/>
      <c r="N800" s="254"/>
      <c r="O800" s="254"/>
      <c r="P800" s="254"/>
      <c r="Q800" s="254"/>
      <c r="R800" s="254"/>
      <c r="S800" s="254"/>
      <c r="T800" s="255"/>
      <c r="U800" s="14"/>
      <c r="V800" s="14"/>
      <c r="W800" s="14"/>
      <c r="X800" s="14"/>
      <c r="Y800" s="14"/>
      <c r="Z800" s="14"/>
      <c r="AA800" s="14"/>
      <c r="AB800" s="14"/>
      <c r="AC800" s="14"/>
      <c r="AD800" s="14"/>
      <c r="AE800" s="14"/>
      <c r="AT800" s="256" t="s">
        <v>231</v>
      </c>
      <c r="AU800" s="256" t="s">
        <v>86</v>
      </c>
      <c r="AV800" s="14" t="s">
        <v>86</v>
      </c>
      <c r="AW800" s="14" t="s">
        <v>37</v>
      </c>
      <c r="AX800" s="14" t="s">
        <v>84</v>
      </c>
      <c r="AY800" s="256" t="s">
        <v>219</v>
      </c>
    </row>
    <row r="801" s="14" customFormat="1">
      <c r="A801" s="14"/>
      <c r="B801" s="246"/>
      <c r="C801" s="247"/>
      <c r="D801" s="229" t="s">
        <v>231</v>
      </c>
      <c r="E801" s="247"/>
      <c r="F801" s="249" t="s">
        <v>2216</v>
      </c>
      <c r="G801" s="247"/>
      <c r="H801" s="250">
        <v>70.495000000000005</v>
      </c>
      <c r="I801" s="251"/>
      <c r="J801" s="247"/>
      <c r="K801" s="247"/>
      <c r="L801" s="252"/>
      <c r="M801" s="253"/>
      <c r="N801" s="254"/>
      <c r="O801" s="254"/>
      <c r="P801" s="254"/>
      <c r="Q801" s="254"/>
      <c r="R801" s="254"/>
      <c r="S801" s="254"/>
      <c r="T801" s="255"/>
      <c r="U801" s="14"/>
      <c r="V801" s="14"/>
      <c r="W801" s="14"/>
      <c r="X801" s="14"/>
      <c r="Y801" s="14"/>
      <c r="Z801" s="14"/>
      <c r="AA801" s="14"/>
      <c r="AB801" s="14"/>
      <c r="AC801" s="14"/>
      <c r="AD801" s="14"/>
      <c r="AE801" s="14"/>
      <c r="AT801" s="256" t="s">
        <v>231</v>
      </c>
      <c r="AU801" s="256" t="s">
        <v>86</v>
      </c>
      <c r="AV801" s="14" t="s">
        <v>86</v>
      </c>
      <c r="AW801" s="14" t="s">
        <v>4</v>
      </c>
      <c r="AX801" s="14" t="s">
        <v>84</v>
      </c>
      <c r="AY801" s="256" t="s">
        <v>219</v>
      </c>
    </row>
    <row r="802" s="2" customFormat="1" ht="16.5" customHeight="1">
      <c r="A802" s="40"/>
      <c r="B802" s="41"/>
      <c r="C802" s="216" t="s">
        <v>2217</v>
      </c>
      <c r="D802" s="216" t="s">
        <v>221</v>
      </c>
      <c r="E802" s="217" t="s">
        <v>2218</v>
      </c>
      <c r="F802" s="218" t="s">
        <v>2219</v>
      </c>
      <c r="G802" s="219" t="s">
        <v>182</v>
      </c>
      <c r="H802" s="220">
        <v>1.833</v>
      </c>
      <c r="I802" s="221"/>
      <c r="J802" s="222">
        <f>ROUND(I802*H802,2)</f>
        <v>0</v>
      </c>
      <c r="K802" s="218" t="s">
        <v>224</v>
      </c>
      <c r="L802" s="46"/>
      <c r="M802" s="223" t="s">
        <v>19</v>
      </c>
      <c r="N802" s="224" t="s">
        <v>47</v>
      </c>
      <c r="O802" s="86"/>
      <c r="P802" s="225">
        <f>O802*H802</f>
        <v>0</v>
      </c>
      <c r="Q802" s="225">
        <v>0</v>
      </c>
      <c r="R802" s="225">
        <f>Q802*H802</f>
        <v>0</v>
      </c>
      <c r="S802" s="225">
        <v>0</v>
      </c>
      <c r="T802" s="226">
        <f>S802*H802</f>
        <v>0</v>
      </c>
      <c r="U802" s="40"/>
      <c r="V802" s="40"/>
      <c r="W802" s="40"/>
      <c r="X802" s="40"/>
      <c r="Y802" s="40"/>
      <c r="Z802" s="40"/>
      <c r="AA802" s="40"/>
      <c r="AB802" s="40"/>
      <c r="AC802" s="40"/>
      <c r="AD802" s="40"/>
      <c r="AE802" s="40"/>
      <c r="AR802" s="227" t="s">
        <v>369</v>
      </c>
      <c r="AT802" s="227" t="s">
        <v>221</v>
      </c>
      <c r="AU802" s="227" t="s">
        <v>86</v>
      </c>
      <c r="AY802" s="19" t="s">
        <v>219</v>
      </c>
      <c r="BE802" s="228">
        <f>IF(N802="základní",J802,0)</f>
        <v>0</v>
      </c>
      <c r="BF802" s="228">
        <f>IF(N802="snížená",J802,0)</f>
        <v>0</v>
      </c>
      <c r="BG802" s="228">
        <f>IF(N802="zákl. přenesená",J802,0)</f>
        <v>0</v>
      </c>
      <c r="BH802" s="228">
        <f>IF(N802="sníž. přenesená",J802,0)</f>
        <v>0</v>
      </c>
      <c r="BI802" s="228">
        <f>IF(N802="nulová",J802,0)</f>
        <v>0</v>
      </c>
      <c r="BJ802" s="19" t="s">
        <v>84</v>
      </c>
      <c r="BK802" s="228">
        <f>ROUND(I802*H802,2)</f>
        <v>0</v>
      </c>
      <c r="BL802" s="19" t="s">
        <v>369</v>
      </c>
      <c r="BM802" s="227" t="s">
        <v>2220</v>
      </c>
    </row>
    <row r="803" s="2" customFormat="1">
      <c r="A803" s="40"/>
      <c r="B803" s="41"/>
      <c r="C803" s="42"/>
      <c r="D803" s="229" t="s">
        <v>227</v>
      </c>
      <c r="E803" s="42"/>
      <c r="F803" s="230" t="s">
        <v>2221</v>
      </c>
      <c r="G803" s="42"/>
      <c r="H803" s="42"/>
      <c r="I803" s="231"/>
      <c r="J803" s="42"/>
      <c r="K803" s="42"/>
      <c r="L803" s="46"/>
      <c r="M803" s="232"/>
      <c r="N803" s="233"/>
      <c r="O803" s="86"/>
      <c r="P803" s="86"/>
      <c r="Q803" s="86"/>
      <c r="R803" s="86"/>
      <c r="S803" s="86"/>
      <c r="T803" s="87"/>
      <c r="U803" s="40"/>
      <c r="V803" s="40"/>
      <c r="W803" s="40"/>
      <c r="X803" s="40"/>
      <c r="Y803" s="40"/>
      <c r="Z803" s="40"/>
      <c r="AA803" s="40"/>
      <c r="AB803" s="40"/>
      <c r="AC803" s="40"/>
      <c r="AD803" s="40"/>
      <c r="AE803" s="40"/>
      <c r="AT803" s="19" t="s">
        <v>227</v>
      </c>
      <c r="AU803" s="19" t="s">
        <v>86</v>
      </c>
    </row>
    <row r="804" s="2" customFormat="1">
      <c r="A804" s="40"/>
      <c r="B804" s="41"/>
      <c r="C804" s="42"/>
      <c r="D804" s="234" t="s">
        <v>229</v>
      </c>
      <c r="E804" s="42"/>
      <c r="F804" s="235" t="s">
        <v>2222</v>
      </c>
      <c r="G804" s="42"/>
      <c r="H804" s="42"/>
      <c r="I804" s="231"/>
      <c r="J804" s="42"/>
      <c r="K804" s="42"/>
      <c r="L804" s="46"/>
      <c r="M804" s="232"/>
      <c r="N804" s="233"/>
      <c r="O804" s="86"/>
      <c r="P804" s="86"/>
      <c r="Q804" s="86"/>
      <c r="R804" s="86"/>
      <c r="S804" s="86"/>
      <c r="T804" s="87"/>
      <c r="U804" s="40"/>
      <c r="V804" s="40"/>
      <c r="W804" s="40"/>
      <c r="X804" s="40"/>
      <c r="Y804" s="40"/>
      <c r="Z804" s="40"/>
      <c r="AA804" s="40"/>
      <c r="AB804" s="40"/>
      <c r="AC804" s="40"/>
      <c r="AD804" s="40"/>
      <c r="AE804" s="40"/>
      <c r="AT804" s="19" t="s">
        <v>229</v>
      </c>
      <c r="AU804" s="19" t="s">
        <v>86</v>
      </c>
    </row>
    <row r="805" s="12" customFormat="1" ht="22.8" customHeight="1">
      <c r="A805" s="12"/>
      <c r="B805" s="200"/>
      <c r="C805" s="201"/>
      <c r="D805" s="202" t="s">
        <v>75</v>
      </c>
      <c r="E805" s="214" t="s">
        <v>2223</v>
      </c>
      <c r="F805" s="214" t="s">
        <v>2224</v>
      </c>
      <c r="G805" s="201"/>
      <c r="H805" s="201"/>
      <c r="I805" s="204"/>
      <c r="J805" s="215">
        <f>BK805</f>
        <v>0</v>
      </c>
      <c r="K805" s="201"/>
      <c r="L805" s="206"/>
      <c r="M805" s="207"/>
      <c r="N805" s="208"/>
      <c r="O805" s="208"/>
      <c r="P805" s="209">
        <f>SUM(P806:P816)</f>
        <v>0</v>
      </c>
      <c r="Q805" s="208"/>
      <c r="R805" s="209">
        <f>SUM(R806:R816)</f>
        <v>0</v>
      </c>
      <c r="S805" s="208"/>
      <c r="T805" s="210">
        <f>SUM(T806:T816)</f>
        <v>0</v>
      </c>
      <c r="U805" s="12"/>
      <c r="V805" s="12"/>
      <c r="W805" s="12"/>
      <c r="X805" s="12"/>
      <c r="Y805" s="12"/>
      <c r="Z805" s="12"/>
      <c r="AA805" s="12"/>
      <c r="AB805" s="12"/>
      <c r="AC805" s="12"/>
      <c r="AD805" s="12"/>
      <c r="AE805" s="12"/>
      <c r="AR805" s="211" t="s">
        <v>86</v>
      </c>
      <c r="AT805" s="212" t="s">
        <v>75</v>
      </c>
      <c r="AU805" s="212" t="s">
        <v>84</v>
      </c>
      <c r="AY805" s="211" t="s">
        <v>219</v>
      </c>
      <c r="BK805" s="213">
        <f>SUM(BK806:BK816)</f>
        <v>0</v>
      </c>
    </row>
    <row r="806" s="2" customFormat="1" ht="16.5" customHeight="1">
      <c r="A806" s="40"/>
      <c r="B806" s="41"/>
      <c r="C806" s="216" t="s">
        <v>2225</v>
      </c>
      <c r="D806" s="216" t="s">
        <v>221</v>
      </c>
      <c r="E806" s="217" t="s">
        <v>2226</v>
      </c>
      <c r="F806" s="218" t="s">
        <v>2227</v>
      </c>
      <c r="G806" s="219" t="s">
        <v>152</v>
      </c>
      <c r="H806" s="220">
        <v>160.38200000000001</v>
      </c>
      <c r="I806" s="221"/>
      <c r="J806" s="222">
        <f>ROUND(I806*H806,2)</f>
        <v>0</v>
      </c>
      <c r="K806" s="218" t="s">
        <v>19</v>
      </c>
      <c r="L806" s="46"/>
      <c r="M806" s="223" t="s">
        <v>19</v>
      </c>
      <c r="N806" s="224" t="s">
        <v>47</v>
      </c>
      <c r="O806" s="86"/>
      <c r="P806" s="225">
        <f>O806*H806</f>
        <v>0</v>
      </c>
      <c r="Q806" s="225">
        <v>0</v>
      </c>
      <c r="R806" s="225">
        <f>Q806*H806</f>
        <v>0</v>
      </c>
      <c r="S806" s="225">
        <v>0</v>
      </c>
      <c r="T806" s="226">
        <f>S806*H806</f>
        <v>0</v>
      </c>
      <c r="U806" s="40"/>
      <c r="V806" s="40"/>
      <c r="W806" s="40"/>
      <c r="X806" s="40"/>
      <c r="Y806" s="40"/>
      <c r="Z806" s="40"/>
      <c r="AA806" s="40"/>
      <c r="AB806" s="40"/>
      <c r="AC806" s="40"/>
      <c r="AD806" s="40"/>
      <c r="AE806" s="40"/>
      <c r="AR806" s="227" t="s">
        <v>369</v>
      </c>
      <c r="AT806" s="227" t="s">
        <v>221</v>
      </c>
      <c r="AU806" s="227" t="s">
        <v>86</v>
      </c>
      <c r="AY806" s="19" t="s">
        <v>219</v>
      </c>
      <c r="BE806" s="228">
        <f>IF(N806="základní",J806,0)</f>
        <v>0</v>
      </c>
      <c r="BF806" s="228">
        <f>IF(N806="snížená",J806,0)</f>
        <v>0</v>
      </c>
      <c r="BG806" s="228">
        <f>IF(N806="zákl. přenesená",J806,0)</f>
        <v>0</v>
      </c>
      <c r="BH806" s="228">
        <f>IF(N806="sníž. přenesená",J806,0)</f>
        <v>0</v>
      </c>
      <c r="BI806" s="228">
        <f>IF(N806="nulová",J806,0)</f>
        <v>0</v>
      </c>
      <c r="BJ806" s="19" t="s">
        <v>84</v>
      </c>
      <c r="BK806" s="228">
        <f>ROUND(I806*H806,2)</f>
        <v>0</v>
      </c>
      <c r="BL806" s="19" t="s">
        <v>369</v>
      </c>
      <c r="BM806" s="227" t="s">
        <v>2228</v>
      </c>
    </row>
    <row r="807" s="2" customFormat="1">
      <c r="A807" s="40"/>
      <c r="B807" s="41"/>
      <c r="C807" s="42"/>
      <c r="D807" s="229" t="s">
        <v>227</v>
      </c>
      <c r="E807" s="42"/>
      <c r="F807" s="230" t="s">
        <v>2227</v>
      </c>
      <c r="G807" s="42"/>
      <c r="H807" s="42"/>
      <c r="I807" s="231"/>
      <c r="J807" s="42"/>
      <c r="K807" s="42"/>
      <c r="L807" s="46"/>
      <c r="M807" s="232"/>
      <c r="N807" s="233"/>
      <c r="O807" s="86"/>
      <c r="P807" s="86"/>
      <c r="Q807" s="86"/>
      <c r="R807" s="86"/>
      <c r="S807" s="86"/>
      <c r="T807" s="87"/>
      <c r="U807" s="40"/>
      <c r="V807" s="40"/>
      <c r="W807" s="40"/>
      <c r="X807" s="40"/>
      <c r="Y807" s="40"/>
      <c r="Z807" s="40"/>
      <c r="AA807" s="40"/>
      <c r="AB807" s="40"/>
      <c r="AC807" s="40"/>
      <c r="AD807" s="40"/>
      <c r="AE807" s="40"/>
      <c r="AT807" s="19" t="s">
        <v>227</v>
      </c>
      <c r="AU807" s="19" t="s">
        <v>86</v>
      </c>
    </row>
    <row r="808" s="2" customFormat="1">
      <c r="A808" s="40"/>
      <c r="B808" s="41"/>
      <c r="C808" s="42"/>
      <c r="D808" s="229" t="s">
        <v>275</v>
      </c>
      <c r="E808" s="42"/>
      <c r="F808" s="268" t="s">
        <v>2229</v>
      </c>
      <c r="G808" s="42"/>
      <c r="H808" s="42"/>
      <c r="I808" s="231"/>
      <c r="J808" s="42"/>
      <c r="K808" s="42"/>
      <c r="L808" s="46"/>
      <c r="M808" s="232"/>
      <c r="N808" s="233"/>
      <c r="O808" s="86"/>
      <c r="P808" s="86"/>
      <c r="Q808" s="86"/>
      <c r="R808" s="86"/>
      <c r="S808" s="86"/>
      <c r="T808" s="87"/>
      <c r="U808" s="40"/>
      <c r="V808" s="40"/>
      <c r="W808" s="40"/>
      <c r="X808" s="40"/>
      <c r="Y808" s="40"/>
      <c r="Z808" s="40"/>
      <c r="AA808" s="40"/>
      <c r="AB808" s="40"/>
      <c r="AC808" s="40"/>
      <c r="AD808" s="40"/>
      <c r="AE808" s="40"/>
      <c r="AT808" s="19" t="s">
        <v>275</v>
      </c>
      <c r="AU808" s="19" t="s">
        <v>86</v>
      </c>
    </row>
    <row r="809" s="13" customFormat="1">
      <c r="A809" s="13"/>
      <c r="B809" s="236"/>
      <c r="C809" s="237"/>
      <c r="D809" s="229" t="s">
        <v>231</v>
      </c>
      <c r="E809" s="238" t="s">
        <v>19</v>
      </c>
      <c r="F809" s="239" t="s">
        <v>1103</v>
      </c>
      <c r="G809" s="237"/>
      <c r="H809" s="238" t="s">
        <v>19</v>
      </c>
      <c r="I809" s="240"/>
      <c r="J809" s="237"/>
      <c r="K809" s="237"/>
      <c r="L809" s="241"/>
      <c r="M809" s="242"/>
      <c r="N809" s="243"/>
      <c r="O809" s="243"/>
      <c r="P809" s="243"/>
      <c r="Q809" s="243"/>
      <c r="R809" s="243"/>
      <c r="S809" s="243"/>
      <c r="T809" s="244"/>
      <c r="U809" s="13"/>
      <c r="V809" s="13"/>
      <c r="W809" s="13"/>
      <c r="X809" s="13"/>
      <c r="Y809" s="13"/>
      <c r="Z809" s="13"/>
      <c r="AA809" s="13"/>
      <c r="AB809" s="13"/>
      <c r="AC809" s="13"/>
      <c r="AD809" s="13"/>
      <c r="AE809" s="13"/>
      <c r="AT809" s="245" t="s">
        <v>231</v>
      </c>
      <c r="AU809" s="245" t="s">
        <v>86</v>
      </c>
      <c r="AV809" s="13" t="s">
        <v>84</v>
      </c>
      <c r="AW809" s="13" t="s">
        <v>37</v>
      </c>
      <c r="AX809" s="13" t="s">
        <v>76</v>
      </c>
      <c r="AY809" s="245" t="s">
        <v>219</v>
      </c>
    </row>
    <row r="810" s="13" customFormat="1">
      <c r="A810" s="13"/>
      <c r="B810" s="236"/>
      <c r="C810" s="237"/>
      <c r="D810" s="229" t="s">
        <v>231</v>
      </c>
      <c r="E810" s="238" t="s">
        <v>19</v>
      </c>
      <c r="F810" s="239" t="s">
        <v>2230</v>
      </c>
      <c r="G810" s="237"/>
      <c r="H810" s="238" t="s">
        <v>19</v>
      </c>
      <c r="I810" s="240"/>
      <c r="J810" s="237"/>
      <c r="K810" s="237"/>
      <c r="L810" s="241"/>
      <c r="M810" s="242"/>
      <c r="N810" s="243"/>
      <c r="O810" s="243"/>
      <c r="P810" s="243"/>
      <c r="Q810" s="243"/>
      <c r="R810" s="243"/>
      <c r="S810" s="243"/>
      <c r="T810" s="244"/>
      <c r="U810" s="13"/>
      <c r="V810" s="13"/>
      <c r="W810" s="13"/>
      <c r="X810" s="13"/>
      <c r="Y810" s="13"/>
      <c r="Z810" s="13"/>
      <c r="AA810" s="13"/>
      <c r="AB810" s="13"/>
      <c r="AC810" s="13"/>
      <c r="AD810" s="13"/>
      <c r="AE810" s="13"/>
      <c r="AT810" s="245" t="s">
        <v>231</v>
      </c>
      <c r="AU810" s="245" t="s">
        <v>86</v>
      </c>
      <c r="AV810" s="13" t="s">
        <v>84</v>
      </c>
      <c r="AW810" s="13" t="s">
        <v>37</v>
      </c>
      <c r="AX810" s="13" t="s">
        <v>76</v>
      </c>
      <c r="AY810" s="245" t="s">
        <v>219</v>
      </c>
    </row>
    <row r="811" s="14" customFormat="1">
      <c r="A811" s="14"/>
      <c r="B811" s="246"/>
      <c r="C811" s="247"/>
      <c r="D811" s="229" t="s">
        <v>231</v>
      </c>
      <c r="E811" s="248" t="s">
        <v>19</v>
      </c>
      <c r="F811" s="249" t="s">
        <v>2231</v>
      </c>
      <c r="G811" s="247"/>
      <c r="H811" s="250">
        <v>40.972000000000001</v>
      </c>
      <c r="I811" s="251"/>
      <c r="J811" s="247"/>
      <c r="K811" s="247"/>
      <c r="L811" s="252"/>
      <c r="M811" s="253"/>
      <c r="N811" s="254"/>
      <c r="O811" s="254"/>
      <c r="P811" s="254"/>
      <c r="Q811" s="254"/>
      <c r="R811" s="254"/>
      <c r="S811" s="254"/>
      <c r="T811" s="255"/>
      <c r="U811" s="14"/>
      <c r="V811" s="14"/>
      <c r="W811" s="14"/>
      <c r="X811" s="14"/>
      <c r="Y811" s="14"/>
      <c r="Z811" s="14"/>
      <c r="AA811" s="14"/>
      <c r="AB811" s="14"/>
      <c r="AC811" s="14"/>
      <c r="AD811" s="14"/>
      <c r="AE811" s="14"/>
      <c r="AT811" s="256" t="s">
        <v>231</v>
      </c>
      <c r="AU811" s="256" t="s">
        <v>86</v>
      </c>
      <c r="AV811" s="14" t="s">
        <v>86</v>
      </c>
      <c r="AW811" s="14" t="s">
        <v>37</v>
      </c>
      <c r="AX811" s="14" t="s">
        <v>76</v>
      </c>
      <c r="AY811" s="256" t="s">
        <v>219</v>
      </c>
    </row>
    <row r="812" s="14" customFormat="1">
      <c r="A812" s="14"/>
      <c r="B812" s="246"/>
      <c r="C812" s="247"/>
      <c r="D812" s="229" t="s">
        <v>231</v>
      </c>
      <c r="E812" s="248" t="s">
        <v>19</v>
      </c>
      <c r="F812" s="249" t="s">
        <v>2232</v>
      </c>
      <c r="G812" s="247"/>
      <c r="H812" s="250">
        <v>58.710000000000001</v>
      </c>
      <c r="I812" s="251"/>
      <c r="J812" s="247"/>
      <c r="K812" s="247"/>
      <c r="L812" s="252"/>
      <c r="M812" s="253"/>
      <c r="N812" s="254"/>
      <c r="O812" s="254"/>
      <c r="P812" s="254"/>
      <c r="Q812" s="254"/>
      <c r="R812" s="254"/>
      <c r="S812" s="254"/>
      <c r="T812" s="255"/>
      <c r="U812" s="14"/>
      <c r="V812" s="14"/>
      <c r="W812" s="14"/>
      <c r="X812" s="14"/>
      <c r="Y812" s="14"/>
      <c r="Z812" s="14"/>
      <c r="AA812" s="14"/>
      <c r="AB812" s="14"/>
      <c r="AC812" s="14"/>
      <c r="AD812" s="14"/>
      <c r="AE812" s="14"/>
      <c r="AT812" s="256" t="s">
        <v>231</v>
      </c>
      <c r="AU812" s="256" t="s">
        <v>86</v>
      </c>
      <c r="AV812" s="14" t="s">
        <v>86</v>
      </c>
      <c r="AW812" s="14" t="s">
        <v>37</v>
      </c>
      <c r="AX812" s="14" t="s">
        <v>76</v>
      </c>
      <c r="AY812" s="256" t="s">
        <v>219</v>
      </c>
    </row>
    <row r="813" s="14" customFormat="1">
      <c r="A813" s="14"/>
      <c r="B813" s="246"/>
      <c r="C813" s="247"/>
      <c r="D813" s="229" t="s">
        <v>231</v>
      </c>
      <c r="E813" s="248" t="s">
        <v>19</v>
      </c>
      <c r="F813" s="249" t="s">
        <v>2233</v>
      </c>
      <c r="G813" s="247"/>
      <c r="H813" s="250">
        <v>31.5</v>
      </c>
      <c r="I813" s="251"/>
      <c r="J813" s="247"/>
      <c r="K813" s="247"/>
      <c r="L813" s="252"/>
      <c r="M813" s="253"/>
      <c r="N813" s="254"/>
      <c r="O813" s="254"/>
      <c r="P813" s="254"/>
      <c r="Q813" s="254"/>
      <c r="R813" s="254"/>
      <c r="S813" s="254"/>
      <c r="T813" s="255"/>
      <c r="U813" s="14"/>
      <c r="V813" s="14"/>
      <c r="W813" s="14"/>
      <c r="X813" s="14"/>
      <c r="Y813" s="14"/>
      <c r="Z813" s="14"/>
      <c r="AA813" s="14"/>
      <c r="AB813" s="14"/>
      <c r="AC813" s="14"/>
      <c r="AD813" s="14"/>
      <c r="AE813" s="14"/>
      <c r="AT813" s="256" t="s">
        <v>231</v>
      </c>
      <c r="AU813" s="256" t="s">
        <v>86</v>
      </c>
      <c r="AV813" s="14" t="s">
        <v>86</v>
      </c>
      <c r="AW813" s="14" t="s">
        <v>37</v>
      </c>
      <c r="AX813" s="14" t="s">
        <v>76</v>
      </c>
      <c r="AY813" s="256" t="s">
        <v>219</v>
      </c>
    </row>
    <row r="814" s="13" customFormat="1">
      <c r="A814" s="13"/>
      <c r="B814" s="236"/>
      <c r="C814" s="237"/>
      <c r="D814" s="229" t="s">
        <v>231</v>
      </c>
      <c r="E814" s="238" t="s">
        <v>19</v>
      </c>
      <c r="F814" s="239" t="s">
        <v>2234</v>
      </c>
      <c r="G814" s="237"/>
      <c r="H814" s="238" t="s">
        <v>19</v>
      </c>
      <c r="I814" s="240"/>
      <c r="J814" s="237"/>
      <c r="K814" s="237"/>
      <c r="L814" s="241"/>
      <c r="M814" s="242"/>
      <c r="N814" s="243"/>
      <c r="O814" s="243"/>
      <c r="P814" s="243"/>
      <c r="Q814" s="243"/>
      <c r="R814" s="243"/>
      <c r="S814" s="243"/>
      <c r="T814" s="244"/>
      <c r="U814" s="13"/>
      <c r="V814" s="13"/>
      <c r="W814" s="13"/>
      <c r="X814" s="13"/>
      <c r="Y814" s="13"/>
      <c r="Z814" s="13"/>
      <c r="AA814" s="13"/>
      <c r="AB814" s="13"/>
      <c r="AC814" s="13"/>
      <c r="AD814" s="13"/>
      <c r="AE814" s="13"/>
      <c r="AT814" s="245" t="s">
        <v>231</v>
      </c>
      <c r="AU814" s="245" t="s">
        <v>86</v>
      </c>
      <c r="AV814" s="13" t="s">
        <v>84</v>
      </c>
      <c r="AW814" s="13" t="s">
        <v>37</v>
      </c>
      <c r="AX814" s="13" t="s">
        <v>76</v>
      </c>
      <c r="AY814" s="245" t="s">
        <v>219</v>
      </c>
    </row>
    <row r="815" s="14" customFormat="1">
      <c r="A815" s="14"/>
      <c r="B815" s="246"/>
      <c r="C815" s="247"/>
      <c r="D815" s="229" t="s">
        <v>231</v>
      </c>
      <c r="E815" s="248" t="s">
        <v>19</v>
      </c>
      <c r="F815" s="249" t="s">
        <v>2235</v>
      </c>
      <c r="G815" s="247"/>
      <c r="H815" s="250">
        <v>29.199999999999999</v>
      </c>
      <c r="I815" s="251"/>
      <c r="J815" s="247"/>
      <c r="K815" s="247"/>
      <c r="L815" s="252"/>
      <c r="M815" s="253"/>
      <c r="N815" s="254"/>
      <c r="O815" s="254"/>
      <c r="P815" s="254"/>
      <c r="Q815" s="254"/>
      <c r="R815" s="254"/>
      <c r="S815" s="254"/>
      <c r="T815" s="255"/>
      <c r="U815" s="14"/>
      <c r="V815" s="14"/>
      <c r="W815" s="14"/>
      <c r="X815" s="14"/>
      <c r="Y815" s="14"/>
      <c r="Z815" s="14"/>
      <c r="AA815" s="14"/>
      <c r="AB815" s="14"/>
      <c r="AC815" s="14"/>
      <c r="AD815" s="14"/>
      <c r="AE815" s="14"/>
      <c r="AT815" s="256" t="s">
        <v>231</v>
      </c>
      <c r="AU815" s="256" t="s">
        <v>86</v>
      </c>
      <c r="AV815" s="14" t="s">
        <v>86</v>
      </c>
      <c r="AW815" s="14" t="s">
        <v>37</v>
      </c>
      <c r="AX815" s="14" t="s">
        <v>76</v>
      </c>
      <c r="AY815" s="256" t="s">
        <v>219</v>
      </c>
    </row>
    <row r="816" s="15" customFormat="1">
      <c r="A816" s="15"/>
      <c r="B816" s="257"/>
      <c r="C816" s="258"/>
      <c r="D816" s="229" t="s">
        <v>231</v>
      </c>
      <c r="E816" s="259" t="s">
        <v>2236</v>
      </c>
      <c r="F816" s="260" t="s">
        <v>236</v>
      </c>
      <c r="G816" s="258"/>
      <c r="H816" s="261">
        <v>160.38200000000001</v>
      </c>
      <c r="I816" s="262"/>
      <c r="J816" s="258"/>
      <c r="K816" s="258"/>
      <c r="L816" s="263"/>
      <c r="M816" s="269"/>
      <c r="N816" s="270"/>
      <c r="O816" s="270"/>
      <c r="P816" s="270"/>
      <c r="Q816" s="270"/>
      <c r="R816" s="270"/>
      <c r="S816" s="270"/>
      <c r="T816" s="271"/>
      <c r="U816" s="15"/>
      <c r="V816" s="15"/>
      <c r="W816" s="15"/>
      <c r="X816" s="15"/>
      <c r="Y816" s="15"/>
      <c r="Z816" s="15"/>
      <c r="AA816" s="15"/>
      <c r="AB816" s="15"/>
      <c r="AC816" s="15"/>
      <c r="AD816" s="15"/>
      <c r="AE816" s="15"/>
      <c r="AT816" s="267" t="s">
        <v>231</v>
      </c>
      <c r="AU816" s="267" t="s">
        <v>86</v>
      </c>
      <c r="AV816" s="15" t="s">
        <v>225</v>
      </c>
      <c r="AW816" s="15" t="s">
        <v>37</v>
      </c>
      <c r="AX816" s="15" t="s">
        <v>84</v>
      </c>
      <c r="AY816" s="267" t="s">
        <v>219</v>
      </c>
    </row>
    <row r="817" s="2" customFormat="1" ht="6.96" customHeight="1">
      <c r="A817" s="40"/>
      <c r="B817" s="61"/>
      <c r="C817" s="62"/>
      <c r="D817" s="62"/>
      <c r="E817" s="62"/>
      <c r="F817" s="62"/>
      <c r="G817" s="62"/>
      <c r="H817" s="62"/>
      <c r="I817" s="62"/>
      <c r="J817" s="62"/>
      <c r="K817" s="62"/>
      <c r="L817" s="46"/>
      <c r="M817" s="40"/>
      <c r="O817" s="40"/>
      <c r="P817" s="40"/>
      <c r="Q817" s="40"/>
      <c r="R817" s="40"/>
      <c r="S817" s="40"/>
      <c r="T817" s="40"/>
      <c r="U817" s="40"/>
      <c r="V817" s="40"/>
      <c r="W817" s="40"/>
      <c r="X817" s="40"/>
      <c r="Y817" s="40"/>
      <c r="Z817" s="40"/>
      <c r="AA817" s="40"/>
      <c r="AB817" s="40"/>
      <c r="AC817" s="40"/>
      <c r="AD817" s="40"/>
      <c r="AE817" s="40"/>
    </row>
  </sheetData>
  <sheetProtection sheet="1" autoFilter="0" formatColumns="0" formatRows="0" objects="1" scenarios="1" spinCount="100000" saltValue="4Fd6XXkbuQonZKojoe35WpzAd8lLfGgEWGy8Mgjl905OcuB9pX2h0ldHPYdfOmYflkenIHecgsxILF+X6glthQ==" hashValue="GESTHaqmjSzsu4ABxMz3kzZVGJdiwgH6Gx5UADrVGB8kDHNs0XF6NmzYgp9iz9s6frXRlfETC1ggvP3YCQXDDA==" algorithmName="SHA-512" password="CC35"/>
  <autoFilter ref="C101:K816"/>
  <mergeCells count="15">
    <mergeCell ref="E7:H7"/>
    <mergeCell ref="E11:H11"/>
    <mergeCell ref="E9:H9"/>
    <mergeCell ref="E13:H13"/>
    <mergeCell ref="E22:H22"/>
    <mergeCell ref="E31:H31"/>
    <mergeCell ref="E52:H52"/>
    <mergeCell ref="E56:H56"/>
    <mergeCell ref="E54:H54"/>
    <mergeCell ref="E58:H58"/>
    <mergeCell ref="E88:H88"/>
    <mergeCell ref="E92:H92"/>
    <mergeCell ref="E90:H90"/>
    <mergeCell ref="E94:H94"/>
    <mergeCell ref="L2:V2"/>
  </mergeCells>
  <hyperlinks>
    <hyperlink ref="F107" r:id="rId1" display="https://podminky.urs.cz/item/CS_URS_2023_01/312311911"/>
    <hyperlink ref="F181" r:id="rId2" display="https://podminky.urs.cz/item/CS_URS_2023_01/321351010"/>
    <hyperlink ref="F248" r:id="rId3" display="https://podminky.urs.cz/item/CS_URS_2023_01/321351020"/>
    <hyperlink ref="F257" r:id="rId4" display="https://podminky.urs.cz/item/CS_URS_2023_01/321352010"/>
    <hyperlink ref="F267" r:id="rId5" display="https://podminky.urs.cz/item/CS_URS_2023_01/321352020"/>
    <hyperlink ref="F271" r:id="rId6" display="https://podminky.urs.cz/item/CS_URS_2023_01/321356111"/>
    <hyperlink ref="F276" r:id="rId7" display="https://podminky.urs.cz/item/CS_URS_2023_01/321356121"/>
    <hyperlink ref="F281" r:id="rId8" display="https://podminky.urs.cz/item/CS_URS_2023_01/321356910"/>
    <hyperlink ref="F286" r:id="rId9" display="https://podminky.urs.cz/item/CS_URS_2023_01/321356930"/>
    <hyperlink ref="F291" r:id="rId10" display="https://podminky.urs.cz/item/CS_URS_2023_01/321366112"/>
    <hyperlink ref="F296" r:id="rId11" display="https://podminky.urs.cz/item/CS_URS_2023_01/451315114"/>
    <hyperlink ref="F308" r:id="rId12" display="https://podminky.urs.cz/item/CS_URS_2023_01/931994142"/>
    <hyperlink ref="F315" r:id="rId13" display="https://podminky.urs.cz/item/CS_URS_2023_01/931994151"/>
    <hyperlink ref="F319" r:id="rId14" display="https://podminky.urs.cz/item/CS_URS_2023_01/935932117"/>
    <hyperlink ref="F330" r:id="rId15" display="https://podminky.urs.cz/item/CS_URS_2023_01/953333121"/>
    <hyperlink ref="F341" r:id="rId16" display="https://podminky.urs.cz/item/CS_URS_2023_01/953333615"/>
    <hyperlink ref="F346" r:id="rId17" display="https://podminky.urs.cz/item/CS_URS_2023_01/953334315"/>
    <hyperlink ref="F359" r:id="rId18" display="https://podminky.urs.cz/item/CS_URS_2023_01/953961112"/>
    <hyperlink ref="F366" r:id="rId19" display="https://podminky.urs.cz/item/CS_URS_2023_01/953961114"/>
    <hyperlink ref="F374" r:id="rId20" display="https://podminky.urs.cz/item/CS_URS_2023_01/953961115"/>
    <hyperlink ref="F378" r:id="rId21" display="https://podminky.urs.cz/item/CS_URS_2023_01/953961116"/>
    <hyperlink ref="F384" r:id="rId22" display="https://podminky.urs.cz/item/CS_URS_2023_01/953965115"/>
    <hyperlink ref="F391" r:id="rId23" display="https://podminky.urs.cz/item/CS_URS_2023_01/953965131"/>
    <hyperlink ref="F398" r:id="rId24" display="https://podminky.urs.cz/item/CS_URS_2023_01/953965142"/>
    <hyperlink ref="F401" r:id="rId25" display="https://podminky.urs.cz/item/CS_URS_2023_01/953965151"/>
    <hyperlink ref="F407" r:id="rId26" display="https://podminky.urs.cz/item/CS_URS_2022_01/985331113"/>
    <hyperlink ref="F415" r:id="rId27" display="https://podminky.urs.cz/item/CS_URS_2023_01/953945231"/>
    <hyperlink ref="F429" r:id="rId28" display="https://podminky.urs.cz/item/CS_URS_2023_01/985331115"/>
    <hyperlink ref="F444" r:id="rId29" display="https://podminky.urs.cz/item/CS_URS_2023_01/985131111"/>
    <hyperlink ref="F452" r:id="rId30" display="https://podminky.urs.cz/item/CS_URS_2023_01/998324011"/>
    <hyperlink ref="F466" r:id="rId31" display="https://podminky.urs.cz/item/CS_URS_2023_01/751111135"/>
    <hyperlink ref="F480" r:id="rId32" display="https://podminky.urs.cz/item/CS_URS_2023_01/751398056"/>
    <hyperlink ref="F507" r:id="rId33" display="https://podminky.urs.cz/item/CS_URS_2023_01/751510046"/>
    <hyperlink ref="F511" r:id="rId34" display="https://podminky.urs.cz/item/CS_URS_2023_01/751514123"/>
    <hyperlink ref="F521" r:id="rId35" display="https://podminky.urs.cz/item/CS_URS_2023_01/751514423"/>
    <hyperlink ref="F535" r:id="rId36" display="https://podminky.urs.cz/item/CS_URS_2023_01/751514580"/>
    <hyperlink ref="F546" r:id="rId37" display="https://podminky.urs.cz/item/CS_URS_2023_01/767161111"/>
    <hyperlink ref="F559" r:id="rId38" display="https://podminky.urs.cz/item/CS_URS_2023_01/767220110"/>
    <hyperlink ref="F598" r:id="rId39" display="https://podminky.urs.cz/item/CS_URS_2023_01/767861011"/>
    <hyperlink ref="F610" r:id="rId40" display="https://podminky.urs.cz/item/CS_URS_2023_01/767995111"/>
    <hyperlink ref="F649" r:id="rId41" display="https://podminky.urs.cz/item/CS_URS_2023_01/767995112"/>
    <hyperlink ref="F668" r:id="rId42" display="https://podminky.urs.cz/item/CS_URS_2023_01/767995113"/>
    <hyperlink ref="F691" r:id="rId43" display="https://podminky.urs.cz/item/CS_URS_2023_01/767995114"/>
    <hyperlink ref="F721" r:id="rId44" display="https://podminky.urs.cz/item/CS_URS_2023_01/767995115"/>
    <hyperlink ref="F742" r:id="rId45" display="https://podminky.urs.cz/item/CS_URS_2023_01/767995116"/>
    <hyperlink ref="F750" r:id="rId46" display="https://podminky.urs.cz/item/CS_URS_2023_01/767995117"/>
    <hyperlink ref="F779" r:id="rId47" display="https://podminky.urs.cz/item/CS_URS_2023_01/998767101"/>
    <hyperlink ref="F792" r:id="rId48" display="https://podminky.urs.cz/item/CS_URS_2023_01/771574243"/>
    <hyperlink ref="F804" r:id="rId49" display="https://podminky.urs.cz/item/CS_URS_2023_01/99877110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50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115</v>
      </c>
      <c r="AZ2" s="141" t="s">
        <v>1061</v>
      </c>
      <c r="BA2" s="141" t="s">
        <v>1062</v>
      </c>
      <c r="BB2" s="141" t="s">
        <v>148</v>
      </c>
      <c r="BC2" s="141" t="s">
        <v>2237</v>
      </c>
      <c r="BD2" s="141" t="s">
        <v>86</v>
      </c>
    </row>
    <row r="3" s="1" customFormat="1" ht="6.96" customHeight="1">
      <c r="B3" s="142"/>
      <c r="C3" s="143"/>
      <c r="D3" s="143"/>
      <c r="E3" s="143"/>
      <c r="F3" s="143"/>
      <c r="G3" s="143"/>
      <c r="H3" s="143"/>
      <c r="I3" s="143"/>
      <c r="J3" s="143"/>
      <c r="K3" s="143"/>
      <c r="L3" s="22"/>
      <c r="AT3" s="19" t="s">
        <v>86</v>
      </c>
      <c r="AZ3" s="141" t="s">
        <v>2238</v>
      </c>
      <c r="BA3" s="141" t="s">
        <v>2239</v>
      </c>
      <c r="BB3" s="141" t="s">
        <v>152</v>
      </c>
      <c r="BC3" s="141" t="s">
        <v>2240</v>
      </c>
      <c r="BD3" s="141" t="s">
        <v>86</v>
      </c>
    </row>
    <row r="4" s="1" customFormat="1" ht="24.96" customHeight="1">
      <c r="B4" s="22"/>
      <c r="D4" s="144" t="s">
        <v>154</v>
      </c>
      <c r="L4" s="22"/>
      <c r="M4" s="145" t="s">
        <v>10</v>
      </c>
      <c r="AT4" s="19" t="s">
        <v>4</v>
      </c>
      <c r="AZ4" s="141" t="s">
        <v>2241</v>
      </c>
      <c r="BA4" s="141" t="s">
        <v>2242</v>
      </c>
      <c r="BB4" s="141" t="s">
        <v>152</v>
      </c>
      <c r="BC4" s="141" t="s">
        <v>2240</v>
      </c>
      <c r="BD4" s="141" t="s">
        <v>86</v>
      </c>
    </row>
    <row r="5" s="1" customFormat="1" ht="6.96" customHeight="1">
      <c r="B5" s="22"/>
      <c r="L5" s="22"/>
      <c r="AZ5" s="141" t="s">
        <v>1460</v>
      </c>
      <c r="BA5" s="141" t="s">
        <v>1461</v>
      </c>
      <c r="BB5" s="141" t="s">
        <v>158</v>
      </c>
      <c r="BC5" s="141" t="s">
        <v>2243</v>
      </c>
      <c r="BD5" s="141" t="s">
        <v>86</v>
      </c>
    </row>
    <row r="6" s="1" customFormat="1" ht="12" customHeight="1">
      <c r="B6" s="22"/>
      <c r="D6" s="146" t="s">
        <v>16</v>
      </c>
      <c r="L6" s="22"/>
      <c r="AZ6" s="141" t="s">
        <v>1457</v>
      </c>
      <c r="BA6" s="141" t="s">
        <v>1458</v>
      </c>
      <c r="BB6" s="141" t="s">
        <v>152</v>
      </c>
      <c r="BC6" s="141" t="s">
        <v>2244</v>
      </c>
      <c r="BD6" s="141" t="s">
        <v>86</v>
      </c>
    </row>
    <row r="7" s="1" customFormat="1" ht="16.5" customHeight="1">
      <c r="B7" s="22"/>
      <c r="E7" s="147" t="str">
        <f>'Rekapitulace stavby'!K6</f>
        <v>MVE jez Rajhrad vč. rekonstrukce jezu a rybího přechodu</v>
      </c>
      <c r="F7" s="146"/>
      <c r="G7" s="146"/>
      <c r="H7" s="146"/>
      <c r="L7" s="22"/>
      <c r="AZ7" s="141" t="s">
        <v>1070</v>
      </c>
      <c r="BA7" s="141" t="s">
        <v>1071</v>
      </c>
      <c r="BB7" s="141" t="s">
        <v>152</v>
      </c>
      <c r="BC7" s="141" t="s">
        <v>2245</v>
      </c>
      <c r="BD7" s="141" t="s">
        <v>86</v>
      </c>
    </row>
    <row r="8">
      <c r="B8" s="22"/>
      <c r="D8" s="146" t="s">
        <v>167</v>
      </c>
      <c r="L8" s="22"/>
      <c r="AZ8" s="141" t="s">
        <v>1091</v>
      </c>
      <c r="BA8" s="141" t="s">
        <v>1091</v>
      </c>
      <c r="BB8" s="141" t="s">
        <v>148</v>
      </c>
      <c r="BC8" s="141" t="s">
        <v>2246</v>
      </c>
      <c r="BD8" s="141" t="s">
        <v>86</v>
      </c>
    </row>
    <row r="9" s="1" customFormat="1" ht="16.5" customHeight="1">
      <c r="B9" s="22"/>
      <c r="E9" s="147" t="s">
        <v>847</v>
      </c>
      <c r="F9" s="1"/>
      <c r="G9" s="1"/>
      <c r="H9" s="1"/>
      <c r="L9" s="22"/>
      <c r="AZ9" s="141" t="s">
        <v>2247</v>
      </c>
      <c r="BA9" s="141" t="s">
        <v>2247</v>
      </c>
      <c r="BB9" s="141" t="s">
        <v>152</v>
      </c>
      <c r="BC9" s="141" t="s">
        <v>2248</v>
      </c>
      <c r="BD9" s="141" t="s">
        <v>86</v>
      </c>
    </row>
    <row r="10" s="1" customFormat="1" ht="12" customHeight="1">
      <c r="B10" s="22"/>
      <c r="D10" s="146" t="s">
        <v>848</v>
      </c>
      <c r="L10" s="22"/>
      <c r="AZ10" s="141" t="s">
        <v>1064</v>
      </c>
      <c r="BA10" s="141" t="s">
        <v>1065</v>
      </c>
      <c r="BB10" s="141" t="s">
        <v>152</v>
      </c>
      <c r="BC10" s="141" t="s">
        <v>2249</v>
      </c>
      <c r="BD10" s="141" t="s">
        <v>86</v>
      </c>
    </row>
    <row r="11" s="2" customFormat="1" ht="16.5" customHeight="1">
      <c r="A11" s="40"/>
      <c r="B11" s="46"/>
      <c r="C11" s="40"/>
      <c r="D11" s="40"/>
      <c r="E11" s="159" t="s">
        <v>1473</v>
      </c>
      <c r="F11" s="40"/>
      <c r="G11" s="40"/>
      <c r="H11" s="40"/>
      <c r="I11" s="40"/>
      <c r="J11" s="40"/>
      <c r="K11" s="40"/>
      <c r="L11" s="148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46" t="s">
        <v>1474</v>
      </c>
      <c r="E12" s="40"/>
      <c r="F12" s="40"/>
      <c r="G12" s="40"/>
      <c r="H12" s="40"/>
      <c r="I12" s="40"/>
      <c r="J12" s="40"/>
      <c r="K12" s="40"/>
      <c r="L12" s="148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6.5" customHeight="1">
      <c r="A13" s="40"/>
      <c r="B13" s="46"/>
      <c r="C13" s="40"/>
      <c r="D13" s="40"/>
      <c r="E13" s="149" t="s">
        <v>2250</v>
      </c>
      <c r="F13" s="40"/>
      <c r="G13" s="40"/>
      <c r="H13" s="40"/>
      <c r="I13" s="40"/>
      <c r="J13" s="40"/>
      <c r="K13" s="40"/>
      <c r="L13" s="148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>
      <c r="A14" s="40"/>
      <c r="B14" s="46"/>
      <c r="C14" s="40"/>
      <c r="D14" s="40"/>
      <c r="E14" s="40"/>
      <c r="F14" s="40"/>
      <c r="G14" s="40"/>
      <c r="H14" s="40"/>
      <c r="I14" s="40"/>
      <c r="J14" s="40"/>
      <c r="K14" s="40"/>
      <c r="L14" s="148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2" customHeight="1">
      <c r="A15" s="40"/>
      <c r="B15" s="46"/>
      <c r="C15" s="40"/>
      <c r="D15" s="146" t="s">
        <v>18</v>
      </c>
      <c r="E15" s="40"/>
      <c r="F15" s="135" t="s">
        <v>19</v>
      </c>
      <c r="G15" s="40"/>
      <c r="H15" s="40"/>
      <c r="I15" s="146" t="s">
        <v>20</v>
      </c>
      <c r="J15" s="135" t="s">
        <v>19</v>
      </c>
      <c r="K15" s="40"/>
      <c r="L15" s="148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46" t="s">
        <v>21</v>
      </c>
      <c r="E16" s="40"/>
      <c r="F16" s="135" t="s">
        <v>22</v>
      </c>
      <c r="G16" s="40"/>
      <c r="H16" s="40"/>
      <c r="I16" s="146" t="s">
        <v>23</v>
      </c>
      <c r="J16" s="150" t="str">
        <f>'Rekapitulace stavby'!AN8</f>
        <v>2. 5. 2023</v>
      </c>
      <c r="K16" s="40"/>
      <c r="L16" s="148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0.8" customHeight="1">
      <c r="A17" s="40"/>
      <c r="B17" s="46"/>
      <c r="C17" s="40"/>
      <c r="D17" s="40"/>
      <c r="E17" s="40"/>
      <c r="F17" s="40"/>
      <c r="G17" s="40"/>
      <c r="H17" s="40"/>
      <c r="I17" s="40"/>
      <c r="J17" s="40"/>
      <c r="K17" s="40"/>
      <c r="L17" s="148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2" customHeight="1">
      <c r="A18" s="40"/>
      <c r="B18" s="46"/>
      <c r="C18" s="40"/>
      <c r="D18" s="146" t="s">
        <v>25</v>
      </c>
      <c r="E18" s="40"/>
      <c r="F18" s="40"/>
      <c r="G18" s="40"/>
      <c r="H18" s="40"/>
      <c r="I18" s="146" t="s">
        <v>26</v>
      </c>
      <c r="J18" s="135" t="s">
        <v>27</v>
      </c>
      <c r="K18" s="40"/>
      <c r="L18" s="148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8" customHeight="1">
      <c r="A19" s="40"/>
      <c r="B19" s="46"/>
      <c r="C19" s="40"/>
      <c r="D19" s="40"/>
      <c r="E19" s="135" t="s">
        <v>28</v>
      </c>
      <c r="F19" s="40"/>
      <c r="G19" s="40"/>
      <c r="H19" s="40"/>
      <c r="I19" s="146" t="s">
        <v>29</v>
      </c>
      <c r="J19" s="135" t="s">
        <v>30</v>
      </c>
      <c r="K19" s="40"/>
      <c r="L19" s="148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6.96" customHeight="1">
      <c r="A20" s="40"/>
      <c r="B20" s="46"/>
      <c r="C20" s="40"/>
      <c r="D20" s="40"/>
      <c r="E20" s="40"/>
      <c r="F20" s="40"/>
      <c r="G20" s="40"/>
      <c r="H20" s="40"/>
      <c r="I20" s="40"/>
      <c r="J20" s="40"/>
      <c r="K20" s="40"/>
      <c r="L20" s="148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2" customHeight="1">
      <c r="A21" s="40"/>
      <c r="B21" s="46"/>
      <c r="C21" s="40"/>
      <c r="D21" s="146" t="s">
        <v>31</v>
      </c>
      <c r="E21" s="40"/>
      <c r="F21" s="40"/>
      <c r="G21" s="40"/>
      <c r="H21" s="40"/>
      <c r="I21" s="146" t="s">
        <v>26</v>
      </c>
      <c r="J21" s="35" t="str">
        <f>'Rekapitulace stavby'!AN13</f>
        <v>Vyplň údaj</v>
      </c>
      <c r="K21" s="40"/>
      <c r="L21" s="148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8" customHeight="1">
      <c r="A22" s="40"/>
      <c r="B22" s="46"/>
      <c r="C22" s="40"/>
      <c r="D22" s="40"/>
      <c r="E22" s="35" t="str">
        <f>'Rekapitulace stavby'!E14</f>
        <v>Vyplň údaj</v>
      </c>
      <c r="F22" s="135"/>
      <c r="G22" s="135"/>
      <c r="H22" s="135"/>
      <c r="I22" s="146" t="s">
        <v>29</v>
      </c>
      <c r="J22" s="35" t="str">
        <f>'Rekapitulace stavby'!AN14</f>
        <v>Vyplň údaj</v>
      </c>
      <c r="K22" s="40"/>
      <c r="L22" s="148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6.96" customHeight="1">
      <c r="A23" s="40"/>
      <c r="B23" s="46"/>
      <c r="C23" s="40"/>
      <c r="D23" s="40"/>
      <c r="E23" s="40"/>
      <c r="F23" s="40"/>
      <c r="G23" s="40"/>
      <c r="H23" s="40"/>
      <c r="I23" s="40"/>
      <c r="J23" s="40"/>
      <c r="K23" s="40"/>
      <c r="L23" s="148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2" customHeight="1">
      <c r="A24" s="40"/>
      <c r="B24" s="46"/>
      <c r="C24" s="40"/>
      <c r="D24" s="146" t="s">
        <v>33</v>
      </c>
      <c r="E24" s="40"/>
      <c r="F24" s="40"/>
      <c r="G24" s="40"/>
      <c r="H24" s="40"/>
      <c r="I24" s="146" t="s">
        <v>26</v>
      </c>
      <c r="J24" s="135" t="s">
        <v>34</v>
      </c>
      <c r="K24" s="40"/>
      <c r="L24" s="148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8" customHeight="1">
      <c r="A25" s="40"/>
      <c r="B25" s="46"/>
      <c r="C25" s="40"/>
      <c r="D25" s="40"/>
      <c r="E25" s="135" t="s">
        <v>35</v>
      </c>
      <c r="F25" s="40"/>
      <c r="G25" s="40"/>
      <c r="H25" s="40"/>
      <c r="I25" s="146" t="s">
        <v>29</v>
      </c>
      <c r="J25" s="135" t="s">
        <v>36</v>
      </c>
      <c r="K25" s="40"/>
      <c r="L25" s="148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6.96" customHeight="1">
      <c r="A26" s="40"/>
      <c r="B26" s="46"/>
      <c r="C26" s="40"/>
      <c r="D26" s="40"/>
      <c r="E26" s="40"/>
      <c r="F26" s="40"/>
      <c r="G26" s="40"/>
      <c r="H26" s="40"/>
      <c r="I26" s="40"/>
      <c r="J26" s="40"/>
      <c r="K26" s="40"/>
      <c r="L26" s="148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12" customHeight="1">
      <c r="A27" s="40"/>
      <c r="B27" s="46"/>
      <c r="C27" s="40"/>
      <c r="D27" s="146" t="s">
        <v>38</v>
      </c>
      <c r="E27" s="40"/>
      <c r="F27" s="40"/>
      <c r="G27" s="40"/>
      <c r="H27" s="40"/>
      <c r="I27" s="146" t="s">
        <v>26</v>
      </c>
      <c r="J27" s="135" t="s">
        <v>19</v>
      </c>
      <c r="K27" s="40"/>
      <c r="L27" s="148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8" customHeight="1">
      <c r="A28" s="40"/>
      <c r="B28" s="46"/>
      <c r="C28" s="40"/>
      <c r="D28" s="40"/>
      <c r="E28" s="135" t="s">
        <v>39</v>
      </c>
      <c r="F28" s="40"/>
      <c r="G28" s="40"/>
      <c r="H28" s="40"/>
      <c r="I28" s="146" t="s">
        <v>29</v>
      </c>
      <c r="J28" s="135" t="s">
        <v>19</v>
      </c>
      <c r="K28" s="40"/>
      <c r="L28" s="148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40"/>
      <c r="E29" s="40"/>
      <c r="F29" s="40"/>
      <c r="G29" s="40"/>
      <c r="H29" s="40"/>
      <c r="I29" s="40"/>
      <c r="J29" s="40"/>
      <c r="K29" s="40"/>
      <c r="L29" s="148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12" customHeight="1">
      <c r="A30" s="40"/>
      <c r="B30" s="46"/>
      <c r="C30" s="40"/>
      <c r="D30" s="146" t="s">
        <v>40</v>
      </c>
      <c r="E30" s="40"/>
      <c r="F30" s="40"/>
      <c r="G30" s="40"/>
      <c r="H30" s="40"/>
      <c r="I30" s="40"/>
      <c r="J30" s="40"/>
      <c r="K30" s="40"/>
      <c r="L30" s="148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8" customFormat="1" ht="16.5" customHeight="1">
      <c r="A31" s="151"/>
      <c r="B31" s="152"/>
      <c r="C31" s="151"/>
      <c r="D31" s="151"/>
      <c r="E31" s="153" t="s">
        <v>19</v>
      </c>
      <c r="F31" s="153"/>
      <c r="G31" s="153"/>
      <c r="H31" s="153"/>
      <c r="I31" s="151"/>
      <c r="J31" s="151"/>
      <c r="K31" s="151"/>
      <c r="L31" s="154"/>
      <c r="S31" s="151"/>
      <c r="T31" s="151"/>
      <c r="U31" s="151"/>
      <c r="V31" s="151"/>
      <c r="W31" s="151"/>
      <c r="X31" s="151"/>
      <c r="Y31" s="151"/>
      <c r="Z31" s="151"/>
      <c r="AA31" s="151"/>
      <c r="AB31" s="151"/>
      <c r="AC31" s="151"/>
      <c r="AD31" s="151"/>
      <c r="AE31" s="151"/>
    </row>
    <row r="32" s="2" customFormat="1" ht="6.96" customHeight="1">
      <c r="A32" s="40"/>
      <c r="B32" s="46"/>
      <c r="C32" s="40"/>
      <c r="D32" s="40"/>
      <c r="E32" s="40"/>
      <c r="F32" s="40"/>
      <c r="G32" s="40"/>
      <c r="H32" s="40"/>
      <c r="I32" s="40"/>
      <c r="J32" s="40"/>
      <c r="K32" s="40"/>
      <c r="L32" s="148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55"/>
      <c r="E33" s="155"/>
      <c r="F33" s="155"/>
      <c r="G33" s="155"/>
      <c r="H33" s="155"/>
      <c r="I33" s="155"/>
      <c r="J33" s="155"/>
      <c r="K33" s="155"/>
      <c r="L33" s="148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25.44" customHeight="1">
      <c r="A34" s="40"/>
      <c r="B34" s="46"/>
      <c r="C34" s="40"/>
      <c r="D34" s="156" t="s">
        <v>42</v>
      </c>
      <c r="E34" s="40"/>
      <c r="F34" s="40"/>
      <c r="G34" s="40"/>
      <c r="H34" s="40"/>
      <c r="I34" s="40"/>
      <c r="J34" s="157">
        <f>ROUND(J103, 2)</f>
        <v>0</v>
      </c>
      <c r="K34" s="40"/>
      <c r="L34" s="148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6.96" customHeight="1">
      <c r="A35" s="40"/>
      <c r="B35" s="46"/>
      <c r="C35" s="40"/>
      <c r="D35" s="155"/>
      <c r="E35" s="155"/>
      <c r="F35" s="155"/>
      <c r="G35" s="155"/>
      <c r="H35" s="155"/>
      <c r="I35" s="155"/>
      <c r="J35" s="155"/>
      <c r="K35" s="155"/>
      <c r="L35" s="148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40"/>
      <c r="F36" s="158" t="s">
        <v>44</v>
      </c>
      <c r="G36" s="40"/>
      <c r="H36" s="40"/>
      <c r="I36" s="158" t="s">
        <v>43</v>
      </c>
      <c r="J36" s="158" t="s">
        <v>45</v>
      </c>
      <c r="K36" s="40"/>
      <c r="L36" s="148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s="2" customFormat="1" ht="14.4" customHeight="1">
      <c r="A37" s="40"/>
      <c r="B37" s="46"/>
      <c r="C37" s="40"/>
      <c r="D37" s="159" t="s">
        <v>46</v>
      </c>
      <c r="E37" s="146" t="s">
        <v>47</v>
      </c>
      <c r="F37" s="160">
        <f>ROUND((SUM(BE103:BE334)),  2)</f>
        <v>0</v>
      </c>
      <c r="G37" s="40"/>
      <c r="H37" s="40"/>
      <c r="I37" s="161">
        <v>0.20999999999999999</v>
      </c>
      <c r="J37" s="160">
        <f>ROUND(((SUM(BE103:BE334))*I37),  2)</f>
        <v>0</v>
      </c>
      <c r="K37" s="40"/>
      <c r="L37" s="148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14.4" customHeight="1">
      <c r="A38" s="40"/>
      <c r="B38" s="46"/>
      <c r="C38" s="40"/>
      <c r="D38" s="40"/>
      <c r="E38" s="146" t="s">
        <v>48</v>
      </c>
      <c r="F38" s="160">
        <f>ROUND((SUM(BF103:BF334)),  2)</f>
        <v>0</v>
      </c>
      <c r="G38" s="40"/>
      <c r="H38" s="40"/>
      <c r="I38" s="161">
        <v>0.14999999999999999</v>
      </c>
      <c r="J38" s="160">
        <f>ROUND(((SUM(BF103:BF334))*I38),  2)</f>
        <v>0</v>
      </c>
      <c r="K38" s="40"/>
      <c r="L38" s="148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6" t="s">
        <v>49</v>
      </c>
      <c r="F39" s="160">
        <f>ROUND((SUM(BG103:BG334)),  2)</f>
        <v>0</v>
      </c>
      <c r="G39" s="40"/>
      <c r="H39" s="40"/>
      <c r="I39" s="161">
        <v>0.20999999999999999</v>
      </c>
      <c r="J39" s="160">
        <f>0</f>
        <v>0</v>
      </c>
      <c r="K39" s="40"/>
      <c r="L39" s="148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hidden="1" s="2" customFormat="1" ht="14.4" customHeight="1">
      <c r="A40" s="40"/>
      <c r="B40" s="46"/>
      <c r="C40" s="40"/>
      <c r="D40" s="40"/>
      <c r="E40" s="146" t="s">
        <v>50</v>
      </c>
      <c r="F40" s="160">
        <f>ROUND((SUM(BH103:BH334)),  2)</f>
        <v>0</v>
      </c>
      <c r="G40" s="40"/>
      <c r="H40" s="40"/>
      <c r="I40" s="161">
        <v>0.14999999999999999</v>
      </c>
      <c r="J40" s="160">
        <f>0</f>
        <v>0</v>
      </c>
      <c r="K40" s="40"/>
      <c r="L40" s="148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hidden="1" s="2" customFormat="1" ht="14.4" customHeight="1">
      <c r="A41" s="40"/>
      <c r="B41" s="46"/>
      <c r="C41" s="40"/>
      <c r="D41" s="40"/>
      <c r="E41" s="146" t="s">
        <v>51</v>
      </c>
      <c r="F41" s="160">
        <f>ROUND((SUM(BI103:BI334)),  2)</f>
        <v>0</v>
      </c>
      <c r="G41" s="40"/>
      <c r="H41" s="40"/>
      <c r="I41" s="161">
        <v>0</v>
      </c>
      <c r="J41" s="160">
        <f>0</f>
        <v>0</v>
      </c>
      <c r="K41" s="40"/>
      <c r="L41" s="148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6.96" customHeight="1">
      <c r="A42" s="40"/>
      <c r="B42" s="46"/>
      <c r="C42" s="40"/>
      <c r="D42" s="40"/>
      <c r="E42" s="40"/>
      <c r="F42" s="40"/>
      <c r="G42" s="40"/>
      <c r="H42" s="40"/>
      <c r="I42" s="40"/>
      <c r="J42" s="40"/>
      <c r="K42" s="40"/>
      <c r="L42" s="148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3" s="2" customFormat="1" ht="25.44" customHeight="1">
      <c r="A43" s="40"/>
      <c r="B43" s="46"/>
      <c r="C43" s="162"/>
      <c r="D43" s="163" t="s">
        <v>52</v>
      </c>
      <c r="E43" s="164"/>
      <c r="F43" s="164"/>
      <c r="G43" s="165" t="s">
        <v>53</v>
      </c>
      <c r="H43" s="166" t="s">
        <v>54</v>
      </c>
      <c r="I43" s="164"/>
      <c r="J43" s="167">
        <f>SUM(J34:J41)</f>
        <v>0</v>
      </c>
      <c r="K43" s="168"/>
      <c r="L43" s="148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40"/>
      <c r="AD43" s="40"/>
      <c r="AE43" s="40"/>
    </row>
    <row r="44" s="2" customFormat="1" ht="14.4" customHeight="1">
      <c r="A44" s="40"/>
      <c r="B44" s="169"/>
      <c r="C44" s="170"/>
      <c r="D44" s="170"/>
      <c r="E44" s="170"/>
      <c r="F44" s="170"/>
      <c r="G44" s="170"/>
      <c r="H44" s="170"/>
      <c r="I44" s="170"/>
      <c r="J44" s="170"/>
      <c r="K44" s="170"/>
      <c r="L44" s="148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8" s="2" customFormat="1" ht="6.96" customHeight="1">
      <c r="A48" s="40"/>
      <c r="B48" s="171"/>
      <c r="C48" s="172"/>
      <c r="D48" s="172"/>
      <c r="E48" s="172"/>
      <c r="F48" s="172"/>
      <c r="G48" s="172"/>
      <c r="H48" s="172"/>
      <c r="I48" s="172"/>
      <c r="J48" s="172"/>
      <c r="K48" s="172"/>
      <c r="L48" s="148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24.96" customHeight="1">
      <c r="A49" s="40"/>
      <c r="B49" s="41"/>
      <c r="C49" s="25" t="s">
        <v>192</v>
      </c>
      <c r="D49" s="42"/>
      <c r="E49" s="42"/>
      <c r="F49" s="42"/>
      <c r="G49" s="42"/>
      <c r="H49" s="42"/>
      <c r="I49" s="42"/>
      <c r="J49" s="42"/>
      <c r="K49" s="42"/>
      <c r="L49" s="148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6.96" customHeight="1">
      <c r="A50" s="40"/>
      <c r="B50" s="41"/>
      <c r="C50" s="42"/>
      <c r="D50" s="42"/>
      <c r="E50" s="42"/>
      <c r="F50" s="42"/>
      <c r="G50" s="42"/>
      <c r="H50" s="42"/>
      <c r="I50" s="42"/>
      <c r="J50" s="42"/>
      <c r="K50" s="42"/>
      <c r="L50" s="148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12" customHeight="1">
      <c r="A51" s="40"/>
      <c r="B51" s="41"/>
      <c r="C51" s="34" t="s">
        <v>16</v>
      </c>
      <c r="D51" s="42"/>
      <c r="E51" s="42"/>
      <c r="F51" s="42"/>
      <c r="G51" s="42"/>
      <c r="H51" s="42"/>
      <c r="I51" s="42"/>
      <c r="J51" s="42"/>
      <c r="K51" s="42"/>
      <c r="L51" s="148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6.5" customHeight="1">
      <c r="A52" s="40"/>
      <c r="B52" s="41"/>
      <c r="C52" s="42"/>
      <c r="D52" s="42"/>
      <c r="E52" s="173" t="str">
        <f>E7</f>
        <v>MVE jez Rajhrad vč. rekonstrukce jezu a rybího přechodu</v>
      </c>
      <c r="F52" s="34"/>
      <c r="G52" s="34"/>
      <c r="H52" s="34"/>
      <c r="I52" s="42"/>
      <c r="J52" s="42"/>
      <c r="K52" s="42"/>
      <c r="L52" s="148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1" customFormat="1" ht="12" customHeight="1">
      <c r="B53" s="23"/>
      <c r="C53" s="34" t="s">
        <v>167</v>
      </c>
      <c r="D53" s="24"/>
      <c r="E53" s="24"/>
      <c r="F53" s="24"/>
      <c r="G53" s="24"/>
      <c r="H53" s="24"/>
      <c r="I53" s="24"/>
      <c r="J53" s="24"/>
      <c r="K53" s="24"/>
      <c r="L53" s="22"/>
    </row>
    <row r="54" s="1" customFormat="1" ht="16.5" customHeight="1">
      <c r="B54" s="23"/>
      <c r="C54" s="24"/>
      <c r="D54" s="24"/>
      <c r="E54" s="173" t="s">
        <v>847</v>
      </c>
      <c r="F54" s="24"/>
      <c r="G54" s="24"/>
      <c r="H54" s="24"/>
      <c r="I54" s="24"/>
      <c r="J54" s="24"/>
      <c r="K54" s="24"/>
      <c r="L54" s="22"/>
    </row>
    <row r="55" s="1" customFormat="1" ht="12" customHeight="1">
      <c r="B55" s="23"/>
      <c r="C55" s="34" t="s">
        <v>848</v>
      </c>
      <c r="D55" s="24"/>
      <c r="E55" s="24"/>
      <c r="F55" s="24"/>
      <c r="G55" s="24"/>
      <c r="H55" s="24"/>
      <c r="I55" s="24"/>
      <c r="J55" s="24"/>
      <c r="K55" s="24"/>
      <c r="L55" s="22"/>
    </row>
    <row r="56" s="2" customFormat="1" ht="16.5" customHeight="1">
      <c r="A56" s="40"/>
      <c r="B56" s="41"/>
      <c r="C56" s="42"/>
      <c r="D56" s="42"/>
      <c r="E56" s="297" t="s">
        <v>1473</v>
      </c>
      <c r="F56" s="42"/>
      <c r="G56" s="42"/>
      <c r="H56" s="42"/>
      <c r="I56" s="42"/>
      <c r="J56" s="42"/>
      <c r="K56" s="42"/>
      <c r="L56" s="148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12" customHeight="1">
      <c r="A57" s="40"/>
      <c r="B57" s="41"/>
      <c r="C57" s="34" t="s">
        <v>1474</v>
      </c>
      <c r="D57" s="42"/>
      <c r="E57" s="42"/>
      <c r="F57" s="42"/>
      <c r="G57" s="42"/>
      <c r="H57" s="42"/>
      <c r="I57" s="42"/>
      <c r="J57" s="42"/>
      <c r="K57" s="42"/>
      <c r="L57" s="148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6.5" customHeight="1">
      <c r="A58" s="40"/>
      <c r="B58" s="41"/>
      <c r="C58" s="42"/>
      <c r="D58" s="42"/>
      <c r="E58" s="71" t="str">
        <f>E13</f>
        <v>SO 02.2 - Strojovna MVE – horní stavba</v>
      </c>
      <c r="F58" s="42"/>
      <c r="G58" s="42"/>
      <c r="H58" s="42"/>
      <c r="I58" s="42"/>
      <c r="J58" s="42"/>
      <c r="K58" s="42"/>
      <c r="L58" s="148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6.96" customHeight="1">
      <c r="A59" s="40"/>
      <c r="B59" s="41"/>
      <c r="C59" s="42"/>
      <c r="D59" s="42"/>
      <c r="E59" s="42"/>
      <c r="F59" s="42"/>
      <c r="G59" s="42"/>
      <c r="H59" s="42"/>
      <c r="I59" s="42"/>
      <c r="J59" s="42"/>
      <c r="K59" s="42"/>
      <c r="L59" s="148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s="2" customFormat="1" ht="12" customHeight="1">
      <c r="A60" s="40"/>
      <c r="B60" s="41"/>
      <c r="C60" s="34" t="s">
        <v>21</v>
      </c>
      <c r="D60" s="42"/>
      <c r="E60" s="42"/>
      <c r="F60" s="29" t="str">
        <f>F16</f>
        <v xml:space="preserve">Svratka, říční km 29,430 – jez </v>
      </c>
      <c r="G60" s="42"/>
      <c r="H60" s="42"/>
      <c r="I60" s="34" t="s">
        <v>23</v>
      </c>
      <c r="J60" s="74" t="str">
        <f>IF(J16="","",J16)</f>
        <v>2. 5. 2023</v>
      </c>
      <c r="K60" s="42"/>
      <c r="L60" s="148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s="2" customFormat="1" ht="6.96" customHeight="1">
      <c r="A61" s="40"/>
      <c r="B61" s="41"/>
      <c r="C61" s="42"/>
      <c r="D61" s="42"/>
      <c r="E61" s="42"/>
      <c r="F61" s="42"/>
      <c r="G61" s="42"/>
      <c r="H61" s="42"/>
      <c r="I61" s="42"/>
      <c r="J61" s="42"/>
      <c r="K61" s="42"/>
      <c r="L61" s="148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15.15" customHeight="1">
      <c r="A62" s="40"/>
      <c r="B62" s="41"/>
      <c r="C62" s="34" t="s">
        <v>25</v>
      </c>
      <c r="D62" s="42"/>
      <c r="E62" s="42"/>
      <c r="F62" s="29" t="str">
        <f>E19</f>
        <v>Povodí Moravy, státní podnik</v>
      </c>
      <c r="G62" s="42"/>
      <c r="H62" s="42"/>
      <c r="I62" s="34" t="s">
        <v>33</v>
      </c>
      <c r="J62" s="38" t="str">
        <f>E25</f>
        <v>AQUATIS a. s.</v>
      </c>
      <c r="K62" s="42"/>
      <c r="L62" s="148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15.15" customHeight="1">
      <c r="A63" s="40"/>
      <c r="B63" s="41"/>
      <c r="C63" s="34" t="s">
        <v>31</v>
      </c>
      <c r="D63" s="42"/>
      <c r="E63" s="42"/>
      <c r="F63" s="29" t="str">
        <f>IF(E22="","",E22)</f>
        <v>Vyplň údaj</v>
      </c>
      <c r="G63" s="42"/>
      <c r="H63" s="42"/>
      <c r="I63" s="34" t="s">
        <v>38</v>
      </c>
      <c r="J63" s="38" t="str">
        <f>E28</f>
        <v>Bc. Aneta Patková</v>
      </c>
      <c r="K63" s="42"/>
      <c r="L63" s="148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</row>
    <row r="64" s="2" customFormat="1" ht="10.32" customHeight="1">
      <c r="A64" s="40"/>
      <c r="B64" s="41"/>
      <c r="C64" s="42"/>
      <c r="D64" s="42"/>
      <c r="E64" s="42"/>
      <c r="F64" s="42"/>
      <c r="G64" s="42"/>
      <c r="H64" s="42"/>
      <c r="I64" s="42"/>
      <c r="J64" s="42"/>
      <c r="K64" s="42"/>
      <c r="L64" s="148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</row>
    <row r="65" s="2" customFormat="1" ht="29.28" customHeight="1">
      <c r="A65" s="40"/>
      <c r="B65" s="41"/>
      <c r="C65" s="174" t="s">
        <v>193</v>
      </c>
      <c r="D65" s="175"/>
      <c r="E65" s="175"/>
      <c r="F65" s="175"/>
      <c r="G65" s="175"/>
      <c r="H65" s="175"/>
      <c r="I65" s="175"/>
      <c r="J65" s="176" t="s">
        <v>194</v>
      </c>
      <c r="K65" s="175"/>
      <c r="L65" s="148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40"/>
    </row>
    <row r="66" s="2" customFormat="1" ht="10.32" customHeight="1">
      <c r="A66" s="40"/>
      <c r="B66" s="41"/>
      <c r="C66" s="42"/>
      <c r="D66" s="42"/>
      <c r="E66" s="42"/>
      <c r="F66" s="42"/>
      <c r="G66" s="42"/>
      <c r="H66" s="42"/>
      <c r="I66" s="42"/>
      <c r="J66" s="42"/>
      <c r="K66" s="42"/>
      <c r="L66" s="148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</row>
    <row r="67" s="2" customFormat="1" ht="22.8" customHeight="1">
      <c r="A67" s="40"/>
      <c r="B67" s="41"/>
      <c r="C67" s="177" t="s">
        <v>74</v>
      </c>
      <c r="D67" s="42"/>
      <c r="E67" s="42"/>
      <c r="F67" s="42"/>
      <c r="G67" s="42"/>
      <c r="H67" s="42"/>
      <c r="I67" s="42"/>
      <c r="J67" s="104">
        <f>J103</f>
        <v>0</v>
      </c>
      <c r="K67" s="42"/>
      <c r="L67" s="148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  <c r="AU67" s="19" t="s">
        <v>195</v>
      </c>
    </row>
    <row r="68" s="9" customFormat="1" ht="24.96" customHeight="1">
      <c r="A68" s="9"/>
      <c r="B68" s="178"/>
      <c r="C68" s="179"/>
      <c r="D68" s="180" t="s">
        <v>196</v>
      </c>
      <c r="E68" s="181"/>
      <c r="F68" s="181"/>
      <c r="G68" s="181"/>
      <c r="H68" s="181"/>
      <c r="I68" s="181"/>
      <c r="J68" s="182">
        <f>J104</f>
        <v>0</v>
      </c>
      <c r="K68" s="179"/>
      <c r="L68" s="183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10" customFormat="1" ht="19.92" customHeight="1">
      <c r="A69" s="10"/>
      <c r="B69" s="184"/>
      <c r="C69" s="127"/>
      <c r="D69" s="185" t="s">
        <v>1093</v>
      </c>
      <c r="E69" s="186"/>
      <c r="F69" s="186"/>
      <c r="G69" s="186"/>
      <c r="H69" s="186"/>
      <c r="I69" s="186"/>
      <c r="J69" s="187">
        <f>J105</f>
        <v>0</v>
      </c>
      <c r="K69" s="127"/>
      <c r="L69" s="188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84"/>
      <c r="C70" s="127"/>
      <c r="D70" s="185" t="s">
        <v>199</v>
      </c>
      <c r="E70" s="186"/>
      <c r="F70" s="186"/>
      <c r="G70" s="186"/>
      <c r="H70" s="186"/>
      <c r="I70" s="186"/>
      <c r="J70" s="187">
        <f>J159</f>
        <v>0</v>
      </c>
      <c r="K70" s="127"/>
      <c r="L70" s="188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84"/>
      <c r="C71" s="127"/>
      <c r="D71" s="185" t="s">
        <v>201</v>
      </c>
      <c r="E71" s="186"/>
      <c r="F71" s="186"/>
      <c r="G71" s="186"/>
      <c r="H71" s="186"/>
      <c r="I71" s="186"/>
      <c r="J71" s="187">
        <f>J210</f>
        <v>0</v>
      </c>
      <c r="K71" s="127"/>
      <c r="L71" s="188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9" customFormat="1" ht="24.96" customHeight="1">
      <c r="A72" s="9"/>
      <c r="B72" s="178"/>
      <c r="C72" s="179"/>
      <c r="D72" s="180" t="s">
        <v>1096</v>
      </c>
      <c r="E72" s="181"/>
      <c r="F72" s="181"/>
      <c r="G72" s="181"/>
      <c r="H72" s="181"/>
      <c r="I72" s="181"/>
      <c r="J72" s="182">
        <f>J214</f>
        <v>0</v>
      </c>
      <c r="K72" s="179"/>
      <c r="L72" s="183"/>
      <c r="S72" s="9"/>
      <c r="T72" s="9"/>
      <c r="U72" s="9"/>
      <c r="V72" s="9"/>
      <c r="W72" s="9"/>
      <c r="X72" s="9"/>
      <c r="Y72" s="9"/>
      <c r="Z72" s="9"/>
      <c r="AA72" s="9"/>
      <c r="AB72" s="9"/>
      <c r="AC72" s="9"/>
      <c r="AD72" s="9"/>
      <c r="AE72" s="9"/>
    </row>
    <row r="73" s="9" customFormat="1" ht="24.96" customHeight="1">
      <c r="A73" s="9"/>
      <c r="B73" s="178"/>
      <c r="C73" s="179"/>
      <c r="D73" s="180" t="s">
        <v>202</v>
      </c>
      <c r="E73" s="181"/>
      <c r="F73" s="181"/>
      <c r="G73" s="181"/>
      <c r="H73" s="181"/>
      <c r="I73" s="181"/>
      <c r="J73" s="182">
        <f>J225</f>
        <v>0</v>
      </c>
      <c r="K73" s="179"/>
      <c r="L73" s="183"/>
      <c r="S73" s="9"/>
      <c r="T73" s="9"/>
      <c r="U73" s="9"/>
      <c r="V73" s="9"/>
      <c r="W73" s="9"/>
      <c r="X73" s="9"/>
      <c r="Y73" s="9"/>
      <c r="Z73" s="9"/>
      <c r="AA73" s="9"/>
      <c r="AB73" s="9"/>
      <c r="AC73" s="9"/>
      <c r="AD73" s="9"/>
      <c r="AE73" s="9"/>
    </row>
    <row r="74" s="10" customFormat="1" ht="19.92" customHeight="1">
      <c r="A74" s="10"/>
      <c r="B74" s="184"/>
      <c r="C74" s="127"/>
      <c r="D74" s="185" t="s">
        <v>2251</v>
      </c>
      <c r="E74" s="186"/>
      <c r="F74" s="186"/>
      <c r="G74" s="186"/>
      <c r="H74" s="186"/>
      <c r="I74" s="186"/>
      <c r="J74" s="187">
        <f>J226</f>
        <v>0</v>
      </c>
      <c r="K74" s="127"/>
      <c r="L74" s="188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10" customFormat="1" ht="19.92" customHeight="1">
      <c r="A75" s="10"/>
      <c r="B75" s="184"/>
      <c r="C75" s="127"/>
      <c r="D75" s="185" t="s">
        <v>2252</v>
      </c>
      <c r="E75" s="186"/>
      <c r="F75" s="186"/>
      <c r="G75" s="186"/>
      <c r="H75" s="186"/>
      <c r="I75" s="186"/>
      <c r="J75" s="187">
        <f>J247</f>
        <v>0</v>
      </c>
      <c r="K75" s="127"/>
      <c r="L75" s="188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s="10" customFormat="1" ht="19.92" customHeight="1">
      <c r="A76" s="10"/>
      <c r="B76" s="184"/>
      <c r="C76" s="127"/>
      <c r="D76" s="185" t="s">
        <v>1476</v>
      </c>
      <c r="E76" s="186"/>
      <c r="F76" s="186"/>
      <c r="G76" s="186"/>
      <c r="H76" s="186"/>
      <c r="I76" s="186"/>
      <c r="J76" s="187">
        <f>J267</f>
        <v>0</v>
      </c>
      <c r="K76" s="127"/>
      <c r="L76" s="188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</row>
    <row r="77" s="10" customFormat="1" ht="19.92" customHeight="1">
      <c r="A77" s="10"/>
      <c r="B77" s="184"/>
      <c r="C77" s="127"/>
      <c r="D77" s="185" t="s">
        <v>2253</v>
      </c>
      <c r="E77" s="186"/>
      <c r="F77" s="186"/>
      <c r="G77" s="186"/>
      <c r="H77" s="186"/>
      <c r="I77" s="186"/>
      <c r="J77" s="187">
        <f>J276</f>
        <v>0</v>
      </c>
      <c r="K77" s="127"/>
      <c r="L77" s="188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</row>
    <row r="78" s="10" customFormat="1" ht="19.92" customHeight="1">
      <c r="A78" s="10"/>
      <c r="B78" s="184"/>
      <c r="C78" s="127"/>
      <c r="D78" s="185" t="s">
        <v>1478</v>
      </c>
      <c r="E78" s="186"/>
      <c r="F78" s="186"/>
      <c r="G78" s="186"/>
      <c r="H78" s="186"/>
      <c r="I78" s="186"/>
      <c r="J78" s="187">
        <f>J290</f>
        <v>0</v>
      </c>
      <c r="K78" s="127"/>
      <c r="L78" s="188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</row>
    <row r="79" s="10" customFormat="1" ht="19.92" customHeight="1">
      <c r="A79" s="10"/>
      <c r="B79" s="184"/>
      <c r="C79" s="127"/>
      <c r="D79" s="185" t="s">
        <v>1479</v>
      </c>
      <c r="E79" s="186"/>
      <c r="F79" s="186"/>
      <c r="G79" s="186"/>
      <c r="H79" s="186"/>
      <c r="I79" s="186"/>
      <c r="J79" s="187">
        <f>J314</f>
        <v>0</v>
      </c>
      <c r="K79" s="127"/>
      <c r="L79" s="188"/>
      <c r="S79" s="10"/>
      <c r="T79" s="10"/>
      <c r="U79" s="10"/>
      <c r="V79" s="10"/>
      <c r="W79" s="10"/>
      <c r="X79" s="10"/>
      <c r="Y79" s="10"/>
      <c r="Z79" s="10"/>
      <c r="AA79" s="10"/>
      <c r="AB79" s="10"/>
      <c r="AC79" s="10"/>
      <c r="AD79" s="10"/>
      <c r="AE79" s="10"/>
    </row>
    <row r="80" s="2" customFormat="1" ht="21.84" customHeight="1">
      <c r="A80" s="40"/>
      <c r="B80" s="41"/>
      <c r="C80" s="42"/>
      <c r="D80" s="42"/>
      <c r="E80" s="42"/>
      <c r="F80" s="42"/>
      <c r="G80" s="42"/>
      <c r="H80" s="42"/>
      <c r="I80" s="42"/>
      <c r="J80" s="42"/>
      <c r="K80" s="42"/>
      <c r="L80" s="148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6.96" customHeight="1">
      <c r="A81" s="40"/>
      <c r="B81" s="61"/>
      <c r="C81" s="62"/>
      <c r="D81" s="62"/>
      <c r="E81" s="62"/>
      <c r="F81" s="62"/>
      <c r="G81" s="62"/>
      <c r="H81" s="62"/>
      <c r="I81" s="62"/>
      <c r="J81" s="62"/>
      <c r="K81" s="62"/>
      <c r="L81" s="148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5" s="2" customFormat="1" ht="6.96" customHeight="1">
      <c r="A85" s="40"/>
      <c r="B85" s="63"/>
      <c r="C85" s="64"/>
      <c r="D85" s="64"/>
      <c r="E85" s="64"/>
      <c r="F85" s="64"/>
      <c r="G85" s="64"/>
      <c r="H85" s="64"/>
      <c r="I85" s="64"/>
      <c r="J85" s="64"/>
      <c r="K85" s="64"/>
      <c r="L85" s="148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24.96" customHeight="1">
      <c r="A86" s="40"/>
      <c r="B86" s="41"/>
      <c r="C86" s="25" t="s">
        <v>204</v>
      </c>
      <c r="D86" s="42"/>
      <c r="E86" s="42"/>
      <c r="F86" s="42"/>
      <c r="G86" s="42"/>
      <c r="H86" s="42"/>
      <c r="I86" s="42"/>
      <c r="J86" s="42"/>
      <c r="K86" s="42"/>
      <c r="L86" s="148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6.96" customHeight="1">
      <c r="A87" s="40"/>
      <c r="B87" s="41"/>
      <c r="C87" s="42"/>
      <c r="D87" s="42"/>
      <c r="E87" s="42"/>
      <c r="F87" s="42"/>
      <c r="G87" s="42"/>
      <c r="H87" s="42"/>
      <c r="I87" s="42"/>
      <c r="J87" s="42"/>
      <c r="K87" s="42"/>
      <c r="L87" s="148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12" customHeight="1">
      <c r="A88" s="40"/>
      <c r="B88" s="41"/>
      <c r="C88" s="34" t="s">
        <v>16</v>
      </c>
      <c r="D88" s="42"/>
      <c r="E88" s="42"/>
      <c r="F88" s="42"/>
      <c r="G88" s="42"/>
      <c r="H88" s="42"/>
      <c r="I88" s="42"/>
      <c r="J88" s="42"/>
      <c r="K88" s="42"/>
      <c r="L88" s="148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16.5" customHeight="1">
      <c r="A89" s="40"/>
      <c r="B89" s="41"/>
      <c r="C89" s="42"/>
      <c r="D89" s="42"/>
      <c r="E89" s="173" t="str">
        <f>E7</f>
        <v>MVE jez Rajhrad vč. rekonstrukce jezu a rybího přechodu</v>
      </c>
      <c r="F89" s="34"/>
      <c r="G89" s="34"/>
      <c r="H89" s="34"/>
      <c r="I89" s="42"/>
      <c r="J89" s="42"/>
      <c r="K89" s="42"/>
      <c r="L89" s="148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1" customFormat="1" ht="12" customHeight="1">
      <c r="B90" s="23"/>
      <c r="C90" s="34" t="s">
        <v>167</v>
      </c>
      <c r="D90" s="24"/>
      <c r="E90" s="24"/>
      <c r="F90" s="24"/>
      <c r="G90" s="24"/>
      <c r="H90" s="24"/>
      <c r="I90" s="24"/>
      <c r="J90" s="24"/>
      <c r="K90" s="24"/>
      <c r="L90" s="22"/>
    </row>
    <row r="91" s="1" customFormat="1" ht="16.5" customHeight="1">
      <c r="B91" s="23"/>
      <c r="C91" s="24"/>
      <c r="D91" s="24"/>
      <c r="E91" s="173" t="s">
        <v>847</v>
      </c>
      <c r="F91" s="24"/>
      <c r="G91" s="24"/>
      <c r="H91" s="24"/>
      <c r="I91" s="24"/>
      <c r="J91" s="24"/>
      <c r="K91" s="24"/>
      <c r="L91" s="22"/>
    </row>
    <row r="92" s="1" customFormat="1" ht="12" customHeight="1">
      <c r="B92" s="23"/>
      <c r="C92" s="34" t="s">
        <v>848</v>
      </c>
      <c r="D92" s="24"/>
      <c r="E92" s="24"/>
      <c r="F92" s="24"/>
      <c r="G92" s="24"/>
      <c r="H92" s="24"/>
      <c r="I92" s="24"/>
      <c r="J92" s="24"/>
      <c r="K92" s="24"/>
      <c r="L92" s="22"/>
    </row>
    <row r="93" s="2" customFormat="1" ht="16.5" customHeight="1">
      <c r="A93" s="40"/>
      <c r="B93" s="41"/>
      <c r="C93" s="42"/>
      <c r="D93" s="42"/>
      <c r="E93" s="297" t="s">
        <v>1473</v>
      </c>
      <c r="F93" s="42"/>
      <c r="G93" s="42"/>
      <c r="H93" s="42"/>
      <c r="I93" s="42"/>
      <c r="J93" s="42"/>
      <c r="K93" s="42"/>
      <c r="L93" s="148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</row>
    <row r="94" s="2" customFormat="1" ht="12" customHeight="1">
      <c r="A94" s="40"/>
      <c r="B94" s="41"/>
      <c r="C94" s="34" t="s">
        <v>1474</v>
      </c>
      <c r="D94" s="42"/>
      <c r="E94" s="42"/>
      <c r="F94" s="42"/>
      <c r="G94" s="42"/>
      <c r="H94" s="42"/>
      <c r="I94" s="42"/>
      <c r="J94" s="42"/>
      <c r="K94" s="42"/>
      <c r="L94" s="148"/>
      <c r="S94" s="40"/>
      <c r="T94" s="40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</row>
    <row r="95" s="2" customFormat="1" ht="16.5" customHeight="1">
      <c r="A95" s="40"/>
      <c r="B95" s="41"/>
      <c r="C95" s="42"/>
      <c r="D95" s="42"/>
      <c r="E95" s="71" t="str">
        <f>E13</f>
        <v>SO 02.2 - Strojovna MVE – horní stavba</v>
      </c>
      <c r="F95" s="42"/>
      <c r="G95" s="42"/>
      <c r="H95" s="42"/>
      <c r="I95" s="42"/>
      <c r="J95" s="42"/>
      <c r="K95" s="42"/>
      <c r="L95" s="148"/>
      <c r="S95" s="40"/>
      <c r="T95" s="40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</row>
    <row r="96" s="2" customFormat="1" ht="6.96" customHeight="1">
      <c r="A96" s="40"/>
      <c r="B96" s="41"/>
      <c r="C96" s="42"/>
      <c r="D96" s="42"/>
      <c r="E96" s="42"/>
      <c r="F96" s="42"/>
      <c r="G96" s="42"/>
      <c r="H96" s="42"/>
      <c r="I96" s="42"/>
      <c r="J96" s="42"/>
      <c r="K96" s="42"/>
      <c r="L96" s="148"/>
      <c r="S96" s="40"/>
      <c r="T96" s="40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</row>
    <row r="97" s="2" customFormat="1" ht="12" customHeight="1">
      <c r="A97" s="40"/>
      <c r="B97" s="41"/>
      <c r="C97" s="34" t="s">
        <v>21</v>
      </c>
      <c r="D97" s="42"/>
      <c r="E97" s="42"/>
      <c r="F97" s="29" t="str">
        <f>F16</f>
        <v xml:space="preserve">Svratka, říční km 29,430 – jez </v>
      </c>
      <c r="G97" s="42"/>
      <c r="H97" s="42"/>
      <c r="I97" s="34" t="s">
        <v>23</v>
      </c>
      <c r="J97" s="74" t="str">
        <f>IF(J16="","",J16)</f>
        <v>2. 5. 2023</v>
      </c>
      <c r="K97" s="42"/>
      <c r="L97" s="148"/>
      <c r="S97" s="40"/>
      <c r="T97" s="40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</row>
    <row r="98" s="2" customFormat="1" ht="6.96" customHeight="1">
      <c r="A98" s="40"/>
      <c r="B98" s="41"/>
      <c r="C98" s="42"/>
      <c r="D98" s="42"/>
      <c r="E98" s="42"/>
      <c r="F98" s="42"/>
      <c r="G98" s="42"/>
      <c r="H98" s="42"/>
      <c r="I98" s="42"/>
      <c r="J98" s="42"/>
      <c r="K98" s="42"/>
      <c r="L98" s="148"/>
      <c r="S98" s="40"/>
      <c r="T98" s="40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</row>
    <row r="99" s="2" customFormat="1" ht="15.15" customHeight="1">
      <c r="A99" s="40"/>
      <c r="B99" s="41"/>
      <c r="C99" s="34" t="s">
        <v>25</v>
      </c>
      <c r="D99" s="42"/>
      <c r="E99" s="42"/>
      <c r="F99" s="29" t="str">
        <f>E19</f>
        <v>Povodí Moravy, státní podnik</v>
      </c>
      <c r="G99" s="42"/>
      <c r="H99" s="42"/>
      <c r="I99" s="34" t="s">
        <v>33</v>
      </c>
      <c r="J99" s="38" t="str">
        <f>E25</f>
        <v>AQUATIS a. s.</v>
      </c>
      <c r="K99" s="42"/>
      <c r="L99" s="148"/>
      <c r="S99" s="40"/>
      <c r="T99" s="40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</row>
    <row r="100" s="2" customFormat="1" ht="15.15" customHeight="1">
      <c r="A100" s="40"/>
      <c r="B100" s="41"/>
      <c r="C100" s="34" t="s">
        <v>31</v>
      </c>
      <c r="D100" s="42"/>
      <c r="E100" s="42"/>
      <c r="F100" s="29" t="str">
        <f>IF(E22="","",E22)</f>
        <v>Vyplň údaj</v>
      </c>
      <c r="G100" s="42"/>
      <c r="H100" s="42"/>
      <c r="I100" s="34" t="s">
        <v>38</v>
      </c>
      <c r="J100" s="38" t="str">
        <f>E28</f>
        <v>Bc. Aneta Patková</v>
      </c>
      <c r="K100" s="42"/>
      <c r="L100" s="148"/>
      <c r="S100" s="40"/>
      <c r="T100" s="40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</row>
    <row r="101" s="2" customFormat="1" ht="10.32" customHeight="1">
      <c r="A101" s="40"/>
      <c r="B101" s="41"/>
      <c r="C101" s="42"/>
      <c r="D101" s="42"/>
      <c r="E101" s="42"/>
      <c r="F101" s="42"/>
      <c r="G101" s="42"/>
      <c r="H101" s="42"/>
      <c r="I101" s="42"/>
      <c r="J101" s="42"/>
      <c r="K101" s="42"/>
      <c r="L101" s="148"/>
      <c r="S101" s="40"/>
      <c r="T101" s="40"/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</row>
    <row r="102" s="11" customFormat="1" ht="29.28" customHeight="1">
      <c r="A102" s="189"/>
      <c r="B102" s="190"/>
      <c r="C102" s="191" t="s">
        <v>205</v>
      </c>
      <c r="D102" s="192" t="s">
        <v>61</v>
      </c>
      <c r="E102" s="192" t="s">
        <v>57</v>
      </c>
      <c r="F102" s="192" t="s">
        <v>58</v>
      </c>
      <c r="G102" s="192" t="s">
        <v>206</v>
      </c>
      <c r="H102" s="192" t="s">
        <v>207</v>
      </c>
      <c r="I102" s="192" t="s">
        <v>208</v>
      </c>
      <c r="J102" s="192" t="s">
        <v>194</v>
      </c>
      <c r="K102" s="193" t="s">
        <v>209</v>
      </c>
      <c r="L102" s="194"/>
      <c r="M102" s="94" t="s">
        <v>19</v>
      </c>
      <c r="N102" s="95" t="s">
        <v>46</v>
      </c>
      <c r="O102" s="95" t="s">
        <v>210</v>
      </c>
      <c r="P102" s="95" t="s">
        <v>211</v>
      </c>
      <c r="Q102" s="95" t="s">
        <v>212</v>
      </c>
      <c r="R102" s="95" t="s">
        <v>213</v>
      </c>
      <c r="S102" s="95" t="s">
        <v>214</v>
      </c>
      <c r="T102" s="96" t="s">
        <v>215</v>
      </c>
      <c r="U102" s="189"/>
      <c r="V102" s="189"/>
      <c r="W102" s="189"/>
      <c r="X102" s="189"/>
      <c r="Y102" s="189"/>
      <c r="Z102" s="189"/>
      <c r="AA102" s="189"/>
      <c r="AB102" s="189"/>
      <c r="AC102" s="189"/>
      <c r="AD102" s="189"/>
      <c r="AE102" s="189"/>
    </row>
    <row r="103" s="2" customFormat="1" ht="22.8" customHeight="1">
      <c r="A103" s="40"/>
      <c r="B103" s="41"/>
      <c r="C103" s="101" t="s">
        <v>216</v>
      </c>
      <c r="D103" s="42"/>
      <c r="E103" s="42"/>
      <c r="F103" s="42"/>
      <c r="G103" s="42"/>
      <c r="H103" s="42"/>
      <c r="I103" s="42"/>
      <c r="J103" s="195">
        <f>BK103</f>
        <v>0</v>
      </c>
      <c r="K103" s="42"/>
      <c r="L103" s="46"/>
      <c r="M103" s="97"/>
      <c r="N103" s="196"/>
      <c r="O103" s="98"/>
      <c r="P103" s="197">
        <f>P104+P214+P225</f>
        <v>0</v>
      </c>
      <c r="Q103" s="98"/>
      <c r="R103" s="197">
        <f>R104+R214+R225</f>
        <v>26.569517229999999</v>
      </c>
      <c r="S103" s="98"/>
      <c r="T103" s="198">
        <f>T104+T214+T225</f>
        <v>0</v>
      </c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T103" s="19" t="s">
        <v>75</v>
      </c>
      <c r="AU103" s="19" t="s">
        <v>195</v>
      </c>
      <c r="BK103" s="199">
        <f>BK104+BK214+BK225</f>
        <v>0</v>
      </c>
    </row>
    <row r="104" s="12" customFormat="1" ht="25.92" customHeight="1">
      <c r="A104" s="12"/>
      <c r="B104" s="200"/>
      <c r="C104" s="201"/>
      <c r="D104" s="202" t="s">
        <v>75</v>
      </c>
      <c r="E104" s="203" t="s">
        <v>217</v>
      </c>
      <c r="F104" s="203" t="s">
        <v>218</v>
      </c>
      <c r="G104" s="201"/>
      <c r="H104" s="201"/>
      <c r="I104" s="204"/>
      <c r="J104" s="205">
        <f>BK104</f>
        <v>0</v>
      </c>
      <c r="K104" s="201"/>
      <c r="L104" s="206"/>
      <c r="M104" s="207"/>
      <c r="N104" s="208"/>
      <c r="O104" s="208"/>
      <c r="P104" s="209">
        <f>P105+P159+P210</f>
        <v>0</v>
      </c>
      <c r="Q104" s="208"/>
      <c r="R104" s="209">
        <f>R105+R159+R210</f>
        <v>24.066413279999999</v>
      </c>
      <c r="S104" s="208"/>
      <c r="T104" s="210">
        <f>T105+T159+T210</f>
        <v>0</v>
      </c>
      <c r="U104" s="12"/>
      <c r="V104" s="12"/>
      <c r="W104" s="12"/>
      <c r="X104" s="12"/>
      <c r="Y104" s="12"/>
      <c r="Z104" s="12"/>
      <c r="AA104" s="12"/>
      <c r="AB104" s="12"/>
      <c r="AC104" s="12"/>
      <c r="AD104" s="12"/>
      <c r="AE104" s="12"/>
      <c r="AR104" s="211" t="s">
        <v>84</v>
      </c>
      <c r="AT104" s="212" t="s">
        <v>75</v>
      </c>
      <c r="AU104" s="212" t="s">
        <v>76</v>
      </c>
      <c r="AY104" s="211" t="s">
        <v>219</v>
      </c>
      <c r="BK104" s="213">
        <f>BK105+BK159+BK210</f>
        <v>0</v>
      </c>
    </row>
    <row r="105" s="12" customFormat="1" ht="22.8" customHeight="1">
      <c r="A105" s="12"/>
      <c r="B105" s="200"/>
      <c r="C105" s="201"/>
      <c r="D105" s="202" t="s">
        <v>75</v>
      </c>
      <c r="E105" s="214" t="s">
        <v>111</v>
      </c>
      <c r="F105" s="214" t="s">
        <v>1097</v>
      </c>
      <c r="G105" s="201"/>
      <c r="H105" s="201"/>
      <c r="I105" s="204"/>
      <c r="J105" s="215">
        <f>BK105</f>
        <v>0</v>
      </c>
      <c r="K105" s="201"/>
      <c r="L105" s="206"/>
      <c r="M105" s="207"/>
      <c r="N105" s="208"/>
      <c r="O105" s="208"/>
      <c r="P105" s="209">
        <f>SUM(P106:P158)</f>
        <v>0</v>
      </c>
      <c r="Q105" s="208"/>
      <c r="R105" s="209">
        <f>SUM(R106:R158)</f>
        <v>24.066413279999999</v>
      </c>
      <c r="S105" s="208"/>
      <c r="T105" s="210">
        <f>SUM(T106:T158)</f>
        <v>0</v>
      </c>
      <c r="U105" s="12"/>
      <c r="V105" s="12"/>
      <c r="W105" s="12"/>
      <c r="X105" s="12"/>
      <c r="Y105" s="12"/>
      <c r="Z105" s="12"/>
      <c r="AA105" s="12"/>
      <c r="AB105" s="12"/>
      <c r="AC105" s="12"/>
      <c r="AD105" s="12"/>
      <c r="AE105" s="12"/>
      <c r="AR105" s="211" t="s">
        <v>84</v>
      </c>
      <c r="AT105" s="212" t="s">
        <v>75</v>
      </c>
      <c r="AU105" s="212" t="s">
        <v>84</v>
      </c>
      <c r="AY105" s="211" t="s">
        <v>219</v>
      </c>
      <c r="BK105" s="213">
        <f>SUM(BK106:BK158)</f>
        <v>0</v>
      </c>
    </row>
    <row r="106" s="2" customFormat="1" ht="16.5" customHeight="1">
      <c r="A106" s="40"/>
      <c r="B106" s="41"/>
      <c r="C106" s="216" t="s">
        <v>84</v>
      </c>
      <c r="D106" s="216" t="s">
        <v>221</v>
      </c>
      <c r="E106" s="217" t="s">
        <v>1108</v>
      </c>
      <c r="F106" s="218" t="s">
        <v>1109</v>
      </c>
      <c r="G106" s="219" t="s">
        <v>148</v>
      </c>
      <c r="H106" s="220">
        <v>136.03999999999999</v>
      </c>
      <c r="I106" s="221"/>
      <c r="J106" s="222">
        <f>ROUND(I106*H106,2)</f>
        <v>0</v>
      </c>
      <c r="K106" s="218" t="s">
        <v>19</v>
      </c>
      <c r="L106" s="46"/>
      <c r="M106" s="223" t="s">
        <v>19</v>
      </c>
      <c r="N106" s="224" t="s">
        <v>47</v>
      </c>
      <c r="O106" s="86"/>
      <c r="P106" s="225">
        <f>O106*H106</f>
        <v>0</v>
      </c>
      <c r="Q106" s="225">
        <v>0</v>
      </c>
      <c r="R106" s="225">
        <f>Q106*H106</f>
        <v>0</v>
      </c>
      <c r="S106" s="225">
        <v>0</v>
      </c>
      <c r="T106" s="226">
        <f>S106*H106</f>
        <v>0</v>
      </c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R106" s="227" t="s">
        <v>225</v>
      </c>
      <c r="AT106" s="227" t="s">
        <v>221</v>
      </c>
      <c r="AU106" s="227" t="s">
        <v>86</v>
      </c>
      <c r="AY106" s="19" t="s">
        <v>219</v>
      </c>
      <c r="BE106" s="228">
        <f>IF(N106="základní",J106,0)</f>
        <v>0</v>
      </c>
      <c r="BF106" s="228">
        <f>IF(N106="snížená",J106,0)</f>
        <v>0</v>
      </c>
      <c r="BG106" s="228">
        <f>IF(N106="zákl. přenesená",J106,0)</f>
        <v>0</v>
      </c>
      <c r="BH106" s="228">
        <f>IF(N106="sníž. přenesená",J106,0)</f>
        <v>0</v>
      </c>
      <c r="BI106" s="228">
        <f>IF(N106="nulová",J106,0)</f>
        <v>0</v>
      </c>
      <c r="BJ106" s="19" t="s">
        <v>84</v>
      </c>
      <c r="BK106" s="228">
        <f>ROUND(I106*H106,2)</f>
        <v>0</v>
      </c>
      <c r="BL106" s="19" t="s">
        <v>225</v>
      </c>
      <c r="BM106" s="227" t="s">
        <v>2254</v>
      </c>
    </row>
    <row r="107" s="2" customFormat="1">
      <c r="A107" s="40"/>
      <c r="B107" s="41"/>
      <c r="C107" s="42"/>
      <c r="D107" s="229" t="s">
        <v>227</v>
      </c>
      <c r="E107" s="42"/>
      <c r="F107" s="230" t="s">
        <v>1111</v>
      </c>
      <c r="G107" s="42"/>
      <c r="H107" s="42"/>
      <c r="I107" s="231"/>
      <c r="J107" s="42"/>
      <c r="K107" s="42"/>
      <c r="L107" s="46"/>
      <c r="M107" s="232"/>
      <c r="N107" s="233"/>
      <c r="O107" s="86"/>
      <c r="P107" s="86"/>
      <c r="Q107" s="86"/>
      <c r="R107" s="86"/>
      <c r="S107" s="86"/>
      <c r="T107" s="87"/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T107" s="19" t="s">
        <v>227</v>
      </c>
      <c r="AU107" s="19" t="s">
        <v>86</v>
      </c>
    </row>
    <row r="108" s="13" customFormat="1">
      <c r="A108" s="13"/>
      <c r="B108" s="236"/>
      <c r="C108" s="237"/>
      <c r="D108" s="229" t="s">
        <v>231</v>
      </c>
      <c r="E108" s="238" t="s">
        <v>19</v>
      </c>
      <c r="F108" s="239" t="s">
        <v>1103</v>
      </c>
      <c r="G108" s="237"/>
      <c r="H108" s="238" t="s">
        <v>19</v>
      </c>
      <c r="I108" s="240"/>
      <c r="J108" s="237"/>
      <c r="K108" s="237"/>
      <c r="L108" s="241"/>
      <c r="M108" s="242"/>
      <c r="N108" s="243"/>
      <c r="O108" s="243"/>
      <c r="P108" s="243"/>
      <c r="Q108" s="243"/>
      <c r="R108" s="243"/>
      <c r="S108" s="243"/>
      <c r="T108" s="244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45" t="s">
        <v>231</v>
      </c>
      <c r="AU108" s="245" t="s">
        <v>86</v>
      </c>
      <c r="AV108" s="13" t="s">
        <v>84</v>
      </c>
      <c r="AW108" s="13" t="s">
        <v>37</v>
      </c>
      <c r="AX108" s="13" t="s">
        <v>76</v>
      </c>
      <c r="AY108" s="245" t="s">
        <v>219</v>
      </c>
    </row>
    <row r="109" s="14" customFormat="1">
      <c r="A109" s="14"/>
      <c r="B109" s="246"/>
      <c r="C109" s="247"/>
      <c r="D109" s="229" t="s">
        <v>231</v>
      </c>
      <c r="E109" s="248" t="s">
        <v>19</v>
      </c>
      <c r="F109" s="249" t="s">
        <v>2255</v>
      </c>
      <c r="G109" s="247"/>
      <c r="H109" s="250">
        <v>15.210000000000001</v>
      </c>
      <c r="I109" s="251"/>
      <c r="J109" s="247"/>
      <c r="K109" s="247"/>
      <c r="L109" s="252"/>
      <c r="M109" s="253"/>
      <c r="N109" s="254"/>
      <c r="O109" s="254"/>
      <c r="P109" s="254"/>
      <c r="Q109" s="254"/>
      <c r="R109" s="254"/>
      <c r="S109" s="254"/>
      <c r="T109" s="255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256" t="s">
        <v>231</v>
      </c>
      <c r="AU109" s="256" t="s">
        <v>86</v>
      </c>
      <c r="AV109" s="14" t="s">
        <v>86</v>
      </c>
      <c r="AW109" s="14" t="s">
        <v>37</v>
      </c>
      <c r="AX109" s="14" t="s">
        <v>76</v>
      </c>
      <c r="AY109" s="256" t="s">
        <v>219</v>
      </c>
    </row>
    <row r="110" s="14" customFormat="1">
      <c r="A110" s="14"/>
      <c r="B110" s="246"/>
      <c r="C110" s="247"/>
      <c r="D110" s="229" t="s">
        <v>231</v>
      </c>
      <c r="E110" s="248" t="s">
        <v>19</v>
      </c>
      <c r="F110" s="249" t="s">
        <v>2256</v>
      </c>
      <c r="G110" s="247"/>
      <c r="H110" s="250">
        <v>2.54</v>
      </c>
      <c r="I110" s="251"/>
      <c r="J110" s="247"/>
      <c r="K110" s="247"/>
      <c r="L110" s="252"/>
      <c r="M110" s="253"/>
      <c r="N110" s="254"/>
      <c r="O110" s="254"/>
      <c r="P110" s="254"/>
      <c r="Q110" s="254"/>
      <c r="R110" s="254"/>
      <c r="S110" s="254"/>
      <c r="T110" s="255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T110" s="256" t="s">
        <v>231</v>
      </c>
      <c r="AU110" s="256" t="s">
        <v>86</v>
      </c>
      <c r="AV110" s="14" t="s">
        <v>86</v>
      </c>
      <c r="AW110" s="14" t="s">
        <v>37</v>
      </c>
      <c r="AX110" s="14" t="s">
        <v>76</v>
      </c>
      <c r="AY110" s="256" t="s">
        <v>219</v>
      </c>
    </row>
    <row r="111" s="14" customFormat="1">
      <c r="A111" s="14"/>
      <c r="B111" s="246"/>
      <c r="C111" s="247"/>
      <c r="D111" s="229" t="s">
        <v>231</v>
      </c>
      <c r="E111" s="248" t="s">
        <v>19</v>
      </c>
      <c r="F111" s="249" t="s">
        <v>2257</v>
      </c>
      <c r="G111" s="247"/>
      <c r="H111" s="250">
        <v>10.58</v>
      </c>
      <c r="I111" s="251"/>
      <c r="J111" s="247"/>
      <c r="K111" s="247"/>
      <c r="L111" s="252"/>
      <c r="M111" s="253"/>
      <c r="N111" s="254"/>
      <c r="O111" s="254"/>
      <c r="P111" s="254"/>
      <c r="Q111" s="254"/>
      <c r="R111" s="254"/>
      <c r="S111" s="254"/>
      <c r="T111" s="255"/>
      <c r="U111" s="14"/>
      <c r="V111" s="14"/>
      <c r="W111" s="14"/>
      <c r="X111" s="14"/>
      <c r="Y111" s="14"/>
      <c r="Z111" s="14"/>
      <c r="AA111" s="14"/>
      <c r="AB111" s="14"/>
      <c r="AC111" s="14"/>
      <c r="AD111" s="14"/>
      <c r="AE111" s="14"/>
      <c r="AT111" s="256" t="s">
        <v>231</v>
      </c>
      <c r="AU111" s="256" t="s">
        <v>86</v>
      </c>
      <c r="AV111" s="14" t="s">
        <v>86</v>
      </c>
      <c r="AW111" s="14" t="s">
        <v>37</v>
      </c>
      <c r="AX111" s="14" t="s">
        <v>76</v>
      </c>
      <c r="AY111" s="256" t="s">
        <v>219</v>
      </c>
    </row>
    <row r="112" s="14" customFormat="1">
      <c r="A112" s="14"/>
      <c r="B112" s="246"/>
      <c r="C112" s="247"/>
      <c r="D112" s="229" t="s">
        <v>231</v>
      </c>
      <c r="E112" s="248" t="s">
        <v>19</v>
      </c>
      <c r="F112" s="249" t="s">
        <v>2258</v>
      </c>
      <c r="G112" s="247"/>
      <c r="H112" s="250">
        <v>10.640000000000001</v>
      </c>
      <c r="I112" s="251"/>
      <c r="J112" s="247"/>
      <c r="K112" s="247"/>
      <c r="L112" s="252"/>
      <c r="M112" s="253"/>
      <c r="N112" s="254"/>
      <c r="O112" s="254"/>
      <c r="P112" s="254"/>
      <c r="Q112" s="254"/>
      <c r="R112" s="254"/>
      <c r="S112" s="254"/>
      <c r="T112" s="255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T112" s="256" t="s">
        <v>231</v>
      </c>
      <c r="AU112" s="256" t="s">
        <v>86</v>
      </c>
      <c r="AV112" s="14" t="s">
        <v>86</v>
      </c>
      <c r="AW112" s="14" t="s">
        <v>37</v>
      </c>
      <c r="AX112" s="14" t="s">
        <v>76</v>
      </c>
      <c r="AY112" s="256" t="s">
        <v>219</v>
      </c>
    </row>
    <row r="113" s="14" customFormat="1">
      <c r="A113" s="14"/>
      <c r="B113" s="246"/>
      <c r="C113" s="247"/>
      <c r="D113" s="229" t="s">
        <v>231</v>
      </c>
      <c r="E113" s="248" t="s">
        <v>19</v>
      </c>
      <c r="F113" s="249" t="s">
        <v>2259</v>
      </c>
      <c r="G113" s="247"/>
      <c r="H113" s="250">
        <v>11.48</v>
      </c>
      <c r="I113" s="251"/>
      <c r="J113" s="247"/>
      <c r="K113" s="247"/>
      <c r="L113" s="252"/>
      <c r="M113" s="253"/>
      <c r="N113" s="254"/>
      <c r="O113" s="254"/>
      <c r="P113" s="254"/>
      <c r="Q113" s="254"/>
      <c r="R113" s="254"/>
      <c r="S113" s="254"/>
      <c r="T113" s="255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256" t="s">
        <v>231</v>
      </c>
      <c r="AU113" s="256" t="s">
        <v>86</v>
      </c>
      <c r="AV113" s="14" t="s">
        <v>86</v>
      </c>
      <c r="AW113" s="14" t="s">
        <v>37</v>
      </c>
      <c r="AX113" s="14" t="s">
        <v>76</v>
      </c>
      <c r="AY113" s="256" t="s">
        <v>219</v>
      </c>
    </row>
    <row r="114" s="14" customFormat="1">
      <c r="A114" s="14"/>
      <c r="B114" s="246"/>
      <c r="C114" s="247"/>
      <c r="D114" s="229" t="s">
        <v>231</v>
      </c>
      <c r="E114" s="248" t="s">
        <v>19</v>
      </c>
      <c r="F114" s="249" t="s">
        <v>2260</v>
      </c>
      <c r="G114" s="247"/>
      <c r="H114" s="250">
        <v>5.5800000000000001</v>
      </c>
      <c r="I114" s="251"/>
      <c r="J114" s="247"/>
      <c r="K114" s="247"/>
      <c r="L114" s="252"/>
      <c r="M114" s="253"/>
      <c r="N114" s="254"/>
      <c r="O114" s="254"/>
      <c r="P114" s="254"/>
      <c r="Q114" s="254"/>
      <c r="R114" s="254"/>
      <c r="S114" s="254"/>
      <c r="T114" s="255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T114" s="256" t="s">
        <v>231</v>
      </c>
      <c r="AU114" s="256" t="s">
        <v>86</v>
      </c>
      <c r="AV114" s="14" t="s">
        <v>86</v>
      </c>
      <c r="AW114" s="14" t="s">
        <v>37</v>
      </c>
      <c r="AX114" s="14" t="s">
        <v>76</v>
      </c>
      <c r="AY114" s="256" t="s">
        <v>219</v>
      </c>
    </row>
    <row r="115" s="14" customFormat="1">
      <c r="A115" s="14"/>
      <c r="B115" s="246"/>
      <c r="C115" s="247"/>
      <c r="D115" s="229" t="s">
        <v>231</v>
      </c>
      <c r="E115" s="248" t="s">
        <v>19</v>
      </c>
      <c r="F115" s="249" t="s">
        <v>2261</v>
      </c>
      <c r="G115" s="247"/>
      <c r="H115" s="250">
        <v>6.6600000000000001</v>
      </c>
      <c r="I115" s="251"/>
      <c r="J115" s="247"/>
      <c r="K115" s="247"/>
      <c r="L115" s="252"/>
      <c r="M115" s="253"/>
      <c r="N115" s="254"/>
      <c r="O115" s="254"/>
      <c r="P115" s="254"/>
      <c r="Q115" s="254"/>
      <c r="R115" s="254"/>
      <c r="S115" s="254"/>
      <c r="T115" s="255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256" t="s">
        <v>231</v>
      </c>
      <c r="AU115" s="256" t="s">
        <v>86</v>
      </c>
      <c r="AV115" s="14" t="s">
        <v>86</v>
      </c>
      <c r="AW115" s="14" t="s">
        <v>37</v>
      </c>
      <c r="AX115" s="14" t="s">
        <v>76</v>
      </c>
      <c r="AY115" s="256" t="s">
        <v>219</v>
      </c>
    </row>
    <row r="116" s="14" customFormat="1">
      <c r="A116" s="14"/>
      <c r="B116" s="246"/>
      <c r="C116" s="247"/>
      <c r="D116" s="229" t="s">
        <v>231</v>
      </c>
      <c r="E116" s="248" t="s">
        <v>19</v>
      </c>
      <c r="F116" s="249" t="s">
        <v>2262</v>
      </c>
      <c r="G116" s="247"/>
      <c r="H116" s="250">
        <v>2.1600000000000001</v>
      </c>
      <c r="I116" s="251"/>
      <c r="J116" s="247"/>
      <c r="K116" s="247"/>
      <c r="L116" s="252"/>
      <c r="M116" s="253"/>
      <c r="N116" s="254"/>
      <c r="O116" s="254"/>
      <c r="P116" s="254"/>
      <c r="Q116" s="254"/>
      <c r="R116" s="254"/>
      <c r="S116" s="254"/>
      <c r="T116" s="255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T116" s="256" t="s">
        <v>231</v>
      </c>
      <c r="AU116" s="256" t="s">
        <v>86</v>
      </c>
      <c r="AV116" s="14" t="s">
        <v>86</v>
      </c>
      <c r="AW116" s="14" t="s">
        <v>37</v>
      </c>
      <c r="AX116" s="14" t="s">
        <v>76</v>
      </c>
      <c r="AY116" s="256" t="s">
        <v>219</v>
      </c>
    </row>
    <row r="117" s="14" customFormat="1">
      <c r="A117" s="14"/>
      <c r="B117" s="246"/>
      <c r="C117" s="247"/>
      <c r="D117" s="229" t="s">
        <v>231</v>
      </c>
      <c r="E117" s="248" t="s">
        <v>19</v>
      </c>
      <c r="F117" s="249" t="s">
        <v>2263</v>
      </c>
      <c r="G117" s="247"/>
      <c r="H117" s="250">
        <v>1.26</v>
      </c>
      <c r="I117" s="251"/>
      <c r="J117" s="247"/>
      <c r="K117" s="247"/>
      <c r="L117" s="252"/>
      <c r="M117" s="253"/>
      <c r="N117" s="254"/>
      <c r="O117" s="254"/>
      <c r="P117" s="254"/>
      <c r="Q117" s="254"/>
      <c r="R117" s="254"/>
      <c r="S117" s="254"/>
      <c r="T117" s="255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T117" s="256" t="s">
        <v>231</v>
      </c>
      <c r="AU117" s="256" t="s">
        <v>86</v>
      </c>
      <c r="AV117" s="14" t="s">
        <v>86</v>
      </c>
      <c r="AW117" s="14" t="s">
        <v>37</v>
      </c>
      <c r="AX117" s="14" t="s">
        <v>76</v>
      </c>
      <c r="AY117" s="256" t="s">
        <v>219</v>
      </c>
    </row>
    <row r="118" s="14" customFormat="1">
      <c r="A118" s="14"/>
      <c r="B118" s="246"/>
      <c r="C118" s="247"/>
      <c r="D118" s="229" t="s">
        <v>231</v>
      </c>
      <c r="E118" s="248" t="s">
        <v>19</v>
      </c>
      <c r="F118" s="249" t="s">
        <v>2264</v>
      </c>
      <c r="G118" s="247"/>
      <c r="H118" s="250">
        <v>1.51</v>
      </c>
      <c r="I118" s="251"/>
      <c r="J118" s="247"/>
      <c r="K118" s="247"/>
      <c r="L118" s="252"/>
      <c r="M118" s="253"/>
      <c r="N118" s="254"/>
      <c r="O118" s="254"/>
      <c r="P118" s="254"/>
      <c r="Q118" s="254"/>
      <c r="R118" s="254"/>
      <c r="S118" s="254"/>
      <c r="T118" s="255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T118" s="256" t="s">
        <v>231</v>
      </c>
      <c r="AU118" s="256" t="s">
        <v>86</v>
      </c>
      <c r="AV118" s="14" t="s">
        <v>86</v>
      </c>
      <c r="AW118" s="14" t="s">
        <v>37</v>
      </c>
      <c r="AX118" s="14" t="s">
        <v>76</v>
      </c>
      <c r="AY118" s="256" t="s">
        <v>219</v>
      </c>
    </row>
    <row r="119" s="14" customFormat="1">
      <c r="A119" s="14"/>
      <c r="B119" s="246"/>
      <c r="C119" s="247"/>
      <c r="D119" s="229" t="s">
        <v>231</v>
      </c>
      <c r="E119" s="248" t="s">
        <v>19</v>
      </c>
      <c r="F119" s="249" t="s">
        <v>2265</v>
      </c>
      <c r="G119" s="247"/>
      <c r="H119" s="250">
        <v>18.579999999999998</v>
      </c>
      <c r="I119" s="251"/>
      <c r="J119" s="247"/>
      <c r="K119" s="247"/>
      <c r="L119" s="252"/>
      <c r="M119" s="253"/>
      <c r="N119" s="254"/>
      <c r="O119" s="254"/>
      <c r="P119" s="254"/>
      <c r="Q119" s="254"/>
      <c r="R119" s="254"/>
      <c r="S119" s="254"/>
      <c r="T119" s="255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T119" s="256" t="s">
        <v>231</v>
      </c>
      <c r="AU119" s="256" t="s">
        <v>86</v>
      </c>
      <c r="AV119" s="14" t="s">
        <v>86</v>
      </c>
      <c r="AW119" s="14" t="s">
        <v>37</v>
      </c>
      <c r="AX119" s="14" t="s">
        <v>76</v>
      </c>
      <c r="AY119" s="256" t="s">
        <v>219</v>
      </c>
    </row>
    <row r="120" s="14" customFormat="1">
      <c r="A120" s="14"/>
      <c r="B120" s="246"/>
      <c r="C120" s="247"/>
      <c r="D120" s="229" t="s">
        <v>231</v>
      </c>
      <c r="E120" s="248" t="s">
        <v>19</v>
      </c>
      <c r="F120" s="249" t="s">
        <v>2265</v>
      </c>
      <c r="G120" s="247"/>
      <c r="H120" s="250">
        <v>18.579999999999998</v>
      </c>
      <c r="I120" s="251"/>
      <c r="J120" s="247"/>
      <c r="K120" s="247"/>
      <c r="L120" s="252"/>
      <c r="M120" s="253"/>
      <c r="N120" s="254"/>
      <c r="O120" s="254"/>
      <c r="P120" s="254"/>
      <c r="Q120" s="254"/>
      <c r="R120" s="254"/>
      <c r="S120" s="254"/>
      <c r="T120" s="255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T120" s="256" t="s">
        <v>231</v>
      </c>
      <c r="AU120" s="256" t="s">
        <v>86</v>
      </c>
      <c r="AV120" s="14" t="s">
        <v>86</v>
      </c>
      <c r="AW120" s="14" t="s">
        <v>37</v>
      </c>
      <c r="AX120" s="14" t="s">
        <v>76</v>
      </c>
      <c r="AY120" s="256" t="s">
        <v>219</v>
      </c>
    </row>
    <row r="121" s="14" customFormat="1">
      <c r="A121" s="14"/>
      <c r="B121" s="246"/>
      <c r="C121" s="247"/>
      <c r="D121" s="229" t="s">
        <v>231</v>
      </c>
      <c r="E121" s="248" t="s">
        <v>19</v>
      </c>
      <c r="F121" s="249" t="s">
        <v>2266</v>
      </c>
      <c r="G121" s="247"/>
      <c r="H121" s="250">
        <v>22.789999999999999</v>
      </c>
      <c r="I121" s="251"/>
      <c r="J121" s="247"/>
      <c r="K121" s="247"/>
      <c r="L121" s="252"/>
      <c r="M121" s="253"/>
      <c r="N121" s="254"/>
      <c r="O121" s="254"/>
      <c r="P121" s="254"/>
      <c r="Q121" s="254"/>
      <c r="R121" s="254"/>
      <c r="S121" s="254"/>
      <c r="T121" s="255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T121" s="256" t="s">
        <v>231</v>
      </c>
      <c r="AU121" s="256" t="s">
        <v>86</v>
      </c>
      <c r="AV121" s="14" t="s">
        <v>86</v>
      </c>
      <c r="AW121" s="14" t="s">
        <v>37</v>
      </c>
      <c r="AX121" s="14" t="s">
        <v>76</v>
      </c>
      <c r="AY121" s="256" t="s">
        <v>219</v>
      </c>
    </row>
    <row r="122" s="14" customFormat="1">
      <c r="A122" s="14"/>
      <c r="B122" s="246"/>
      <c r="C122" s="247"/>
      <c r="D122" s="229" t="s">
        <v>231</v>
      </c>
      <c r="E122" s="248" t="s">
        <v>19</v>
      </c>
      <c r="F122" s="249" t="s">
        <v>2267</v>
      </c>
      <c r="G122" s="247"/>
      <c r="H122" s="250">
        <v>4.4199999999999999</v>
      </c>
      <c r="I122" s="251"/>
      <c r="J122" s="247"/>
      <c r="K122" s="247"/>
      <c r="L122" s="252"/>
      <c r="M122" s="253"/>
      <c r="N122" s="254"/>
      <c r="O122" s="254"/>
      <c r="P122" s="254"/>
      <c r="Q122" s="254"/>
      <c r="R122" s="254"/>
      <c r="S122" s="254"/>
      <c r="T122" s="255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56" t="s">
        <v>231</v>
      </c>
      <c r="AU122" s="256" t="s">
        <v>86</v>
      </c>
      <c r="AV122" s="14" t="s">
        <v>86</v>
      </c>
      <c r="AW122" s="14" t="s">
        <v>37</v>
      </c>
      <c r="AX122" s="14" t="s">
        <v>76</v>
      </c>
      <c r="AY122" s="256" t="s">
        <v>219</v>
      </c>
    </row>
    <row r="123" s="14" customFormat="1">
      <c r="A123" s="14"/>
      <c r="B123" s="246"/>
      <c r="C123" s="247"/>
      <c r="D123" s="229" t="s">
        <v>231</v>
      </c>
      <c r="E123" s="248" t="s">
        <v>19</v>
      </c>
      <c r="F123" s="249" t="s">
        <v>2268</v>
      </c>
      <c r="G123" s="247"/>
      <c r="H123" s="250">
        <v>1.8700000000000001</v>
      </c>
      <c r="I123" s="251"/>
      <c r="J123" s="247"/>
      <c r="K123" s="247"/>
      <c r="L123" s="252"/>
      <c r="M123" s="253"/>
      <c r="N123" s="254"/>
      <c r="O123" s="254"/>
      <c r="P123" s="254"/>
      <c r="Q123" s="254"/>
      <c r="R123" s="254"/>
      <c r="S123" s="254"/>
      <c r="T123" s="255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256" t="s">
        <v>231</v>
      </c>
      <c r="AU123" s="256" t="s">
        <v>86</v>
      </c>
      <c r="AV123" s="14" t="s">
        <v>86</v>
      </c>
      <c r="AW123" s="14" t="s">
        <v>37</v>
      </c>
      <c r="AX123" s="14" t="s">
        <v>76</v>
      </c>
      <c r="AY123" s="256" t="s">
        <v>219</v>
      </c>
    </row>
    <row r="124" s="14" customFormat="1">
      <c r="A124" s="14"/>
      <c r="B124" s="246"/>
      <c r="C124" s="247"/>
      <c r="D124" s="229" t="s">
        <v>231</v>
      </c>
      <c r="E124" s="248" t="s">
        <v>19</v>
      </c>
      <c r="F124" s="249" t="s">
        <v>2268</v>
      </c>
      <c r="G124" s="247"/>
      <c r="H124" s="250">
        <v>1.8700000000000001</v>
      </c>
      <c r="I124" s="251"/>
      <c r="J124" s="247"/>
      <c r="K124" s="247"/>
      <c r="L124" s="252"/>
      <c r="M124" s="253"/>
      <c r="N124" s="254"/>
      <c r="O124" s="254"/>
      <c r="P124" s="254"/>
      <c r="Q124" s="254"/>
      <c r="R124" s="254"/>
      <c r="S124" s="254"/>
      <c r="T124" s="255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56" t="s">
        <v>231</v>
      </c>
      <c r="AU124" s="256" t="s">
        <v>86</v>
      </c>
      <c r="AV124" s="14" t="s">
        <v>86</v>
      </c>
      <c r="AW124" s="14" t="s">
        <v>37</v>
      </c>
      <c r="AX124" s="14" t="s">
        <v>76</v>
      </c>
      <c r="AY124" s="256" t="s">
        <v>219</v>
      </c>
    </row>
    <row r="125" s="14" customFormat="1">
      <c r="A125" s="14"/>
      <c r="B125" s="246"/>
      <c r="C125" s="247"/>
      <c r="D125" s="229" t="s">
        <v>231</v>
      </c>
      <c r="E125" s="248" t="s">
        <v>19</v>
      </c>
      <c r="F125" s="249" t="s">
        <v>2269</v>
      </c>
      <c r="G125" s="247"/>
      <c r="H125" s="250">
        <v>0.31</v>
      </c>
      <c r="I125" s="251"/>
      <c r="J125" s="247"/>
      <c r="K125" s="247"/>
      <c r="L125" s="252"/>
      <c r="M125" s="253"/>
      <c r="N125" s="254"/>
      <c r="O125" s="254"/>
      <c r="P125" s="254"/>
      <c r="Q125" s="254"/>
      <c r="R125" s="254"/>
      <c r="S125" s="254"/>
      <c r="T125" s="255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256" t="s">
        <v>231</v>
      </c>
      <c r="AU125" s="256" t="s">
        <v>86</v>
      </c>
      <c r="AV125" s="14" t="s">
        <v>86</v>
      </c>
      <c r="AW125" s="14" t="s">
        <v>37</v>
      </c>
      <c r="AX125" s="14" t="s">
        <v>76</v>
      </c>
      <c r="AY125" s="256" t="s">
        <v>219</v>
      </c>
    </row>
    <row r="126" s="15" customFormat="1">
      <c r="A126" s="15"/>
      <c r="B126" s="257"/>
      <c r="C126" s="258"/>
      <c r="D126" s="229" t="s">
        <v>231</v>
      </c>
      <c r="E126" s="259" t="s">
        <v>1061</v>
      </c>
      <c r="F126" s="260" t="s">
        <v>236</v>
      </c>
      <c r="G126" s="258"/>
      <c r="H126" s="261">
        <v>136.03999999999999</v>
      </c>
      <c r="I126" s="262"/>
      <c r="J126" s="258"/>
      <c r="K126" s="258"/>
      <c r="L126" s="263"/>
      <c r="M126" s="264"/>
      <c r="N126" s="265"/>
      <c r="O126" s="265"/>
      <c r="P126" s="265"/>
      <c r="Q126" s="265"/>
      <c r="R126" s="265"/>
      <c r="S126" s="265"/>
      <c r="T126" s="266"/>
      <c r="U126" s="15"/>
      <c r="V126" s="15"/>
      <c r="W126" s="15"/>
      <c r="X126" s="15"/>
      <c r="Y126" s="15"/>
      <c r="Z126" s="15"/>
      <c r="AA126" s="15"/>
      <c r="AB126" s="15"/>
      <c r="AC126" s="15"/>
      <c r="AD126" s="15"/>
      <c r="AE126" s="15"/>
      <c r="AT126" s="267" t="s">
        <v>231</v>
      </c>
      <c r="AU126" s="267" t="s">
        <v>86</v>
      </c>
      <c r="AV126" s="15" t="s">
        <v>225</v>
      </c>
      <c r="AW126" s="15" t="s">
        <v>37</v>
      </c>
      <c r="AX126" s="15" t="s">
        <v>84</v>
      </c>
      <c r="AY126" s="267" t="s">
        <v>219</v>
      </c>
    </row>
    <row r="127" s="2" customFormat="1" ht="21.75" customHeight="1">
      <c r="A127" s="40"/>
      <c r="B127" s="41"/>
      <c r="C127" s="216" t="s">
        <v>86</v>
      </c>
      <c r="D127" s="216" t="s">
        <v>221</v>
      </c>
      <c r="E127" s="217" t="s">
        <v>1524</v>
      </c>
      <c r="F127" s="218" t="s">
        <v>1525</v>
      </c>
      <c r="G127" s="219" t="s">
        <v>148</v>
      </c>
      <c r="H127" s="220">
        <v>0.46000000000000002</v>
      </c>
      <c r="I127" s="221"/>
      <c r="J127" s="222">
        <f>ROUND(I127*H127,2)</f>
        <v>0</v>
      </c>
      <c r="K127" s="218" t="s">
        <v>19</v>
      </c>
      <c r="L127" s="46"/>
      <c r="M127" s="223" t="s">
        <v>19</v>
      </c>
      <c r="N127" s="224" t="s">
        <v>47</v>
      </c>
      <c r="O127" s="86"/>
      <c r="P127" s="225">
        <f>O127*H127</f>
        <v>0</v>
      </c>
      <c r="Q127" s="225">
        <v>0</v>
      </c>
      <c r="R127" s="225">
        <f>Q127*H127</f>
        <v>0</v>
      </c>
      <c r="S127" s="225">
        <v>0</v>
      </c>
      <c r="T127" s="226">
        <f>S127*H127</f>
        <v>0</v>
      </c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R127" s="227" t="s">
        <v>225</v>
      </c>
      <c r="AT127" s="227" t="s">
        <v>221</v>
      </c>
      <c r="AU127" s="227" t="s">
        <v>86</v>
      </c>
      <c r="AY127" s="19" t="s">
        <v>219</v>
      </c>
      <c r="BE127" s="228">
        <f>IF(N127="základní",J127,0)</f>
        <v>0</v>
      </c>
      <c r="BF127" s="228">
        <f>IF(N127="snížená",J127,0)</f>
        <v>0</v>
      </c>
      <c r="BG127" s="228">
        <f>IF(N127="zákl. přenesená",J127,0)</f>
        <v>0</v>
      </c>
      <c r="BH127" s="228">
        <f>IF(N127="sníž. přenesená",J127,0)</f>
        <v>0</v>
      </c>
      <c r="BI127" s="228">
        <f>IF(N127="nulová",J127,0)</f>
        <v>0</v>
      </c>
      <c r="BJ127" s="19" t="s">
        <v>84</v>
      </c>
      <c r="BK127" s="228">
        <f>ROUND(I127*H127,2)</f>
        <v>0</v>
      </c>
      <c r="BL127" s="19" t="s">
        <v>225</v>
      </c>
      <c r="BM127" s="227" t="s">
        <v>2270</v>
      </c>
    </row>
    <row r="128" s="2" customFormat="1">
      <c r="A128" s="40"/>
      <c r="B128" s="41"/>
      <c r="C128" s="42"/>
      <c r="D128" s="229" t="s">
        <v>227</v>
      </c>
      <c r="E128" s="42"/>
      <c r="F128" s="230" t="s">
        <v>1527</v>
      </c>
      <c r="G128" s="42"/>
      <c r="H128" s="42"/>
      <c r="I128" s="231"/>
      <c r="J128" s="42"/>
      <c r="K128" s="42"/>
      <c r="L128" s="46"/>
      <c r="M128" s="232"/>
      <c r="N128" s="233"/>
      <c r="O128" s="86"/>
      <c r="P128" s="86"/>
      <c r="Q128" s="86"/>
      <c r="R128" s="86"/>
      <c r="S128" s="86"/>
      <c r="T128" s="87"/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T128" s="19" t="s">
        <v>227</v>
      </c>
      <c r="AU128" s="19" t="s">
        <v>86</v>
      </c>
    </row>
    <row r="129" s="13" customFormat="1">
      <c r="A129" s="13"/>
      <c r="B129" s="236"/>
      <c r="C129" s="237"/>
      <c r="D129" s="229" t="s">
        <v>231</v>
      </c>
      <c r="E129" s="238" t="s">
        <v>19</v>
      </c>
      <c r="F129" s="239" t="s">
        <v>1103</v>
      </c>
      <c r="G129" s="237"/>
      <c r="H129" s="238" t="s">
        <v>19</v>
      </c>
      <c r="I129" s="240"/>
      <c r="J129" s="237"/>
      <c r="K129" s="237"/>
      <c r="L129" s="241"/>
      <c r="M129" s="242"/>
      <c r="N129" s="243"/>
      <c r="O129" s="243"/>
      <c r="P129" s="243"/>
      <c r="Q129" s="243"/>
      <c r="R129" s="243"/>
      <c r="S129" s="243"/>
      <c r="T129" s="244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5" t="s">
        <v>231</v>
      </c>
      <c r="AU129" s="245" t="s">
        <v>86</v>
      </c>
      <c r="AV129" s="13" t="s">
        <v>84</v>
      </c>
      <c r="AW129" s="13" t="s">
        <v>37</v>
      </c>
      <c r="AX129" s="13" t="s">
        <v>76</v>
      </c>
      <c r="AY129" s="245" t="s">
        <v>219</v>
      </c>
    </row>
    <row r="130" s="14" customFormat="1">
      <c r="A130" s="14"/>
      <c r="B130" s="246"/>
      <c r="C130" s="247"/>
      <c r="D130" s="229" t="s">
        <v>231</v>
      </c>
      <c r="E130" s="248" t="s">
        <v>19</v>
      </c>
      <c r="F130" s="249" t="s">
        <v>2271</v>
      </c>
      <c r="G130" s="247"/>
      <c r="H130" s="250">
        <v>0.23999999999999999</v>
      </c>
      <c r="I130" s="251"/>
      <c r="J130" s="247"/>
      <c r="K130" s="247"/>
      <c r="L130" s="252"/>
      <c r="M130" s="253"/>
      <c r="N130" s="254"/>
      <c r="O130" s="254"/>
      <c r="P130" s="254"/>
      <c r="Q130" s="254"/>
      <c r="R130" s="254"/>
      <c r="S130" s="254"/>
      <c r="T130" s="255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56" t="s">
        <v>231</v>
      </c>
      <c r="AU130" s="256" t="s">
        <v>86</v>
      </c>
      <c r="AV130" s="14" t="s">
        <v>86</v>
      </c>
      <c r="AW130" s="14" t="s">
        <v>37</v>
      </c>
      <c r="AX130" s="14" t="s">
        <v>76</v>
      </c>
      <c r="AY130" s="256" t="s">
        <v>219</v>
      </c>
    </row>
    <row r="131" s="14" customFormat="1">
      <c r="A131" s="14"/>
      <c r="B131" s="246"/>
      <c r="C131" s="247"/>
      <c r="D131" s="229" t="s">
        <v>231</v>
      </c>
      <c r="E131" s="248" t="s">
        <v>19</v>
      </c>
      <c r="F131" s="249" t="s">
        <v>2272</v>
      </c>
      <c r="G131" s="247"/>
      <c r="H131" s="250">
        <v>0.19</v>
      </c>
      <c r="I131" s="251"/>
      <c r="J131" s="247"/>
      <c r="K131" s="247"/>
      <c r="L131" s="252"/>
      <c r="M131" s="253"/>
      <c r="N131" s="254"/>
      <c r="O131" s="254"/>
      <c r="P131" s="254"/>
      <c r="Q131" s="254"/>
      <c r="R131" s="254"/>
      <c r="S131" s="254"/>
      <c r="T131" s="255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56" t="s">
        <v>231</v>
      </c>
      <c r="AU131" s="256" t="s">
        <v>86</v>
      </c>
      <c r="AV131" s="14" t="s">
        <v>86</v>
      </c>
      <c r="AW131" s="14" t="s">
        <v>37</v>
      </c>
      <c r="AX131" s="14" t="s">
        <v>76</v>
      </c>
      <c r="AY131" s="256" t="s">
        <v>219</v>
      </c>
    </row>
    <row r="132" s="14" customFormat="1">
      <c r="A132" s="14"/>
      <c r="B132" s="246"/>
      <c r="C132" s="247"/>
      <c r="D132" s="229" t="s">
        <v>231</v>
      </c>
      <c r="E132" s="248" t="s">
        <v>19</v>
      </c>
      <c r="F132" s="249" t="s">
        <v>1536</v>
      </c>
      <c r="G132" s="247"/>
      <c r="H132" s="250">
        <v>0.029999999999999999</v>
      </c>
      <c r="I132" s="251"/>
      <c r="J132" s="247"/>
      <c r="K132" s="247"/>
      <c r="L132" s="252"/>
      <c r="M132" s="253"/>
      <c r="N132" s="254"/>
      <c r="O132" s="254"/>
      <c r="P132" s="254"/>
      <c r="Q132" s="254"/>
      <c r="R132" s="254"/>
      <c r="S132" s="254"/>
      <c r="T132" s="255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56" t="s">
        <v>231</v>
      </c>
      <c r="AU132" s="256" t="s">
        <v>86</v>
      </c>
      <c r="AV132" s="14" t="s">
        <v>86</v>
      </c>
      <c r="AW132" s="14" t="s">
        <v>37</v>
      </c>
      <c r="AX132" s="14" t="s">
        <v>76</v>
      </c>
      <c r="AY132" s="256" t="s">
        <v>219</v>
      </c>
    </row>
    <row r="133" s="15" customFormat="1">
      <c r="A133" s="15"/>
      <c r="B133" s="257"/>
      <c r="C133" s="258"/>
      <c r="D133" s="229" t="s">
        <v>231</v>
      </c>
      <c r="E133" s="259" t="s">
        <v>19</v>
      </c>
      <c r="F133" s="260" t="s">
        <v>236</v>
      </c>
      <c r="G133" s="258"/>
      <c r="H133" s="261">
        <v>0.46000000000000002</v>
      </c>
      <c r="I133" s="262"/>
      <c r="J133" s="258"/>
      <c r="K133" s="258"/>
      <c r="L133" s="263"/>
      <c r="M133" s="264"/>
      <c r="N133" s="265"/>
      <c r="O133" s="265"/>
      <c r="P133" s="265"/>
      <c r="Q133" s="265"/>
      <c r="R133" s="265"/>
      <c r="S133" s="265"/>
      <c r="T133" s="266"/>
      <c r="U133" s="15"/>
      <c r="V133" s="15"/>
      <c r="W133" s="15"/>
      <c r="X133" s="15"/>
      <c r="Y133" s="15"/>
      <c r="Z133" s="15"/>
      <c r="AA133" s="15"/>
      <c r="AB133" s="15"/>
      <c r="AC133" s="15"/>
      <c r="AD133" s="15"/>
      <c r="AE133" s="15"/>
      <c r="AT133" s="267" t="s">
        <v>231</v>
      </c>
      <c r="AU133" s="267" t="s">
        <v>86</v>
      </c>
      <c r="AV133" s="15" t="s">
        <v>225</v>
      </c>
      <c r="AW133" s="15" t="s">
        <v>37</v>
      </c>
      <c r="AX133" s="15" t="s">
        <v>84</v>
      </c>
      <c r="AY133" s="267" t="s">
        <v>219</v>
      </c>
    </row>
    <row r="134" s="2" customFormat="1" ht="16.5" customHeight="1">
      <c r="A134" s="40"/>
      <c r="B134" s="41"/>
      <c r="C134" s="216" t="s">
        <v>111</v>
      </c>
      <c r="D134" s="216" t="s">
        <v>221</v>
      </c>
      <c r="E134" s="217" t="s">
        <v>1131</v>
      </c>
      <c r="F134" s="218" t="s">
        <v>1132</v>
      </c>
      <c r="G134" s="219" t="s">
        <v>152</v>
      </c>
      <c r="H134" s="220">
        <v>399.464</v>
      </c>
      <c r="I134" s="221"/>
      <c r="J134" s="222">
        <f>ROUND(I134*H134,2)</f>
        <v>0</v>
      </c>
      <c r="K134" s="218" t="s">
        <v>224</v>
      </c>
      <c r="L134" s="46"/>
      <c r="M134" s="223" t="s">
        <v>19</v>
      </c>
      <c r="N134" s="224" t="s">
        <v>47</v>
      </c>
      <c r="O134" s="86"/>
      <c r="P134" s="225">
        <f>O134*H134</f>
        <v>0</v>
      </c>
      <c r="Q134" s="225">
        <v>0.00726</v>
      </c>
      <c r="R134" s="225">
        <f>Q134*H134</f>
        <v>2.90010864</v>
      </c>
      <c r="S134" s="225">
        <v>0</v>
      </c>
      <c r="T134" s="226">
        <f>S134*H134</f>
        <v>0</v>
      </c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R134" s="227" t="s">
        <v>225</v>
      </c>
      <c r="AT134" s="227" t="s">
        <v>221</v>
      </c>
      <c r="AU134" s="227" t="s">
        <v>86</v>
      </c>
      <c r="AY134" s="19" t="s">
        <v>219</v>
      </c>
      <c r="BE134" s="228">
        <f>IF(N134="základní",J134,0)</f>
        <v>0</v>
      </c>
      <c r="BF134" s="228">
        <f>IF(N134="snížená",J134,0)</f>
        <v>0</v>
      </c>
      <c r="BG134" s="228">
        <f>IF(N134="zákl. přenesená",J134,0)</f>
        <v>0</v>
      </c>
      <c r="BH134" s="228">
        <f>IF(N134="sníž. přenesená",J134,0)</f>
        <v>0</v>
      </c>
      <c r="BI134" s="228">
        <f>IF(N134="nulová",J134,0)</f>
        <v>0</v>
      </c>
      <c r="BJ134" s="19" t="s">
        <v>84</v>
      </c>
      <c r="BK134" s="228">
        <f>ROUND(I134*H134,2)</f>
        <v>0</v>
      </c>
      <c r="BL134" s="19" t="s">
        <v>225</v>
      </c>
      <c r="BM134" s="227" t="s">
        <v>2273</v>
      </c>
    </row>
    <row r="135" s="2" customFormat="1">
      <c r="A135" s="40"/>
      <c r="B135" s="41"/>
      <c r="C135" s="42"/>
      <c r="D135" s="229" t="s">
        <v>227</v>
      </c>
      <c r="E135" s="42"/>
      <c r="F135" s="230" t="s">
        <v>1134</v>
      </c>
      <c r="G135" s="42"/>
      <c r="H135" s="42"/>
      <c r="I135" s="231"/>
      <c r="J135" s="42"/>
      <c r="K135" s="42"/>
      <c r="L135" s="46"/>
      <c r="M135" s="232"/>
      <c r="N135" s="233"/>
      <c r="O135" s="86"/>
      <c r="P135" s="86"/>
      <c r="Q135" s="86"/>
      <c r="R135" s="86"/>
      <c r="S135" s="86"/>
      <c r="T135" s="87"/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T135" s="19" t="s">
        <v>227</v>
      </c>
      <c r="AU135" s="19" t="s">
        <v>86</v>
      </c>
    </row>
    <row r="136" s="2" customFormat="1">
      <c r="A136" s="40"/>
      <c r="B136" s="41"/>
      <c r="C136" s="42"/>
      <c r="D136" s="234" t="s">
        <v>229</v>
      </c>
      <c r="E136" s="42"/>
      <c r="F136" s="235" t="s">
        <v>1135</v>
      </c>
      <c r="G136" s="42"/>
      <c r="H136" s="42"/>
      <c r="I136" s="231"/>
      <c r="J136" s="42"/>
      <c r="K136" s="42"/>
      <c r="L136" s="46"/>
      <c r="M136" s="232"/>
      <c r="N136" s="233"/>
      <c r="O136" s="86"/>
      <c r="P136" s="86"/>
      <c r="Q136" s="86"/>
      <c r="R136" s="86"/>
      <c r="S136" s="86"/>
      <c r="T136" s="87"/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T136" s="19" t="s">
        <v>229</v>
      </c>
      <c r="AU136" s="19" t="s">
        <v>86</v>
      </c>
    </row>
    <row r="137" s="2" customFormat="1">
      <c r="A137" s="40"/>
      <c r="B137" s="41"/>
      <c r="C137" s="42"/>
      <c r="D137" s="229" t="s">
        <v>275</v>
      </c>
      <c r="E137" s="42"/>
      <c r="F137" s="268" t="s">
        <v>1136</v>
      </c>
      <c r="G137" s="42"/>
      <c r="H137" s="42"/>
      <c r="I137" s="231"/>
      <c r="J137" s="42"/>
      <c r="K137" s="42"/>
      <c r="L137" s="46"/>
      <c r="M137" s="232"/>
      <c r="N137" s="233"/>
      <c r="O137" s="86"/>
      <c r="P137" s="86"/>
      <c r="Q137" s="86"/>
      <c r="R137" s="86"/>
      <c r="S137" s="86"/>
      <c r="T137" s="87"/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T137" s="19" t="s">
        <v>275</v>
      </c>
      <c r="AU137" s="19" t="s">
        <v>86</v>
      </c>
    </row>
    <row r="138" s="13" customFormat="1">
      <c r="A138" s="13"/>
      <c r="B138" s="236"/>
      <c r="C138" s="237"/>
      <c r="D138" s="229" t="s">
        <v>231</v>
      </c>
      <c r="E138" s="238" t="s">
        <v>19</v>
      </c>
      <c r="F138" s="239" t="s">
        <v>1103</v>
      </c>
      <c r="G138" s="237"/>
      <c r="H138" s="238" t="s">
        <v>19</v>
      </c>
      <c r="I138" s="240"/>
      <c r="J138" s="237"/>
      <c r="K138" s="237"/>
      <c r="L138" s="241"/>
      <c r="M138" s="242"/>
      <c r="N138" s="243"/>
      <c r="O138" s="243"/>
      <c r="P138" s="243"/>
      <c r="Q138" s="243"/>
      <c r="R138" s="243"/>
      <c r="S138" s="243"/>
      <c r="T138" s="244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5" t="s">
        <v>231</v>
      </c>
      <c r="AU138" s="245" t="s">
        <v>86</v>
      </c>
      <c r="AV138" s="13" t="s">
        <v>84</v>
      </c>
      <c r="AW138" s="13" t="s">
        <v>37</v>
      </c>
      <c r="AX138" s="13" t="s">
        <v>76</v>
      </c>
      <c r="AY138" s="245" t="s">
        <v>219</v>
      </c>
    </row>
    <row r="139" s="13" customFormat="1">
      <c r="A139" s="13"/>
      <c r="B139" s="236"/>
      <c r="C139" s="237"/>
      <c r="D139" s="229" t="s">
        <v>231</v>
      </c>
      <c r="E139" s="238" t="s">
        <v>19</v>
      </c>
      <c r="F139" s="239" t="s">
        <v>2274</v>
      </c>
      <c r="G139" s="237"/>
      <c r="H139" s="238" t="s">
        <v>19</v>
      </c>
      <c r="I139" s="240"/>
      <c r="J139" s="237"/>
      <c r="K139" s="237"/>
      <c r="L139" s="241"/>
      <c r="M139" s="242"/>
      <c r="N139" s="243"/>
      <c r="O139" s="243"/>
      <c r="P139" s="243"/>
      <c r="Q139" s="243"/>
      <c r="R139" s="243"/>
      <c r="S139" s="243"/>
      <c r="T139" s="244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5" t="s">
        <v>231</v>
      </c>
      <c r="AU139" s="245" t="s">
        <v>86</v>
      </c>
      <c r="AV139" s="13" t="s">
        <v>84</v>
      </c>
      <c r="AW139" s="13" t="s">
        <v>37</v>
      </c>
      <c r="AX139" s="13" t="s">
        <v>76</v>
      </c>
      <c r="AY139" s="245" t="s">
        <v>219</v>
      </c>
    </row>
    <row r="140" s="14" customFormat="1">
      <c r="A140" s="14"/>
      <c r="B140" s="246"/>
      <c r="C140" s="247"/>
      <c r="D140" s="229" t="s">
        <v>231</v>
      </c>
      <c r="E140" s="248" t="s">
        <v>19</v>
      </c>
      <c r="F140" s="249" t="s">
        <v>2275</v>
      </c>
      <c r="G140" s="247"/>
      <c r="H140" s="250">
        <v>115.42</v>
      </c>
      <c r="I140" s="251"/>
      <c r="J140" s="247"/>
      <c r="K140" s="247"/>
      <c r="L140" s="252"/>
      <c r="M140" s="253"/>
      <c r="N140" s="254"/>
      <c r="O140" s="254"/>
      <c r="P140" s="254"/>
      <c r="Q140" s="254"/>
      <c r="R140" s="254"/>
      <c r="S140" s="254"/>
      <c r="T140" s="255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56" t="s">
        <v>231</v>
      </c>
      <c r="AU140" s="256" t="s">
        <v>86</v>
      </c>
      <c r="AV140" s="14" t="s">
        <v>86</v>
      </c>
      <c r="AW140" s="14" t="s">
        <v>37</v>
      </c>
      <c r="AX140" s="14" t="s">
        <v>76</v>
      </c>
      <c r="AY140" s="256" t="s">
        <v>219</v>
      </c>
    </row>
    <row r="141" s="14" customFormat="1">
      <c r="A141" s="14"/>
      <c r="B141" s="246"/>
      <c r="C141" s="247"/>
      <c r="D141" s="229" t="s">
        <v>231</v>
      </c>
      <c r="E141" s="248" t="s">
        <v>19</v>
      </c>
      <c r="F141" s="249" t="s">
        <v>2276</v>
      </c>
      <c r="G141" s="247"/>
      <c r="H141" s="250">
        <v>112.86</v>
      </c>
      <c r="I141" s="251"/>
      <c r="J141" s="247"/>
      <c r="K141" s="247"/>
      <c r="L141" s="252"/>
      <c r="M141" s="253"/>
      <c r="N141" s="254"/>
      <c r="O141" s="254"/>
      <c r="P141" s="254"/>
      <c r="Q141" s="254"/>
      <c r="R141" s="254"/>
      <c r="S141" s="254"/>
      <c r="T141" s="255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56" t="s">
        <v>231</v>
      </c>
      <c r="AU141" s="256" t="s">
        <v>86</v>
      </c>
      <c r="AV141" s="14" t="s">
        <v>86</v>
      </c>
      <c r="AW141" s="14" t="s">
        <v>37</v>
      </c>
      <c r="AX141" s="14" t="s">
        <v>76</v>
      </c>
      <c r="AY141" s="256" t="s">
        <v>219</v>
      </c>
    </row>
    <row r="142" s="13" customFormat="1">
      <c r="A142" s="13"/>
      <c r="B142" s="236"/>
      <c r="C142" s="237"/>
      <c r="D142" s="229" t="s">
        <v>231</v>
      </c>
      <c r="E142" s="238" t="s">
        <v>19</v>
      </c>
      <c r="F142" s="239" t="s">
        <v>2234</v>
      </c>
      <c r="G142" s="237"/>
      <c r="H142" s="238" t="s">
        <v>19</v>
      </c>
      <c r="I142" s="240"/>
      <c r="J142" s="237"/>
      <c r="K142" s="237"/>
      <c r="L142" s="241"/>
      <c r="M142" s="242"/>
      <c r="N142" s="243"/>
      <c r="O142" s="243"/>
      <c r="P142" s="243"/>
      <c r="Q142" s="243"/>
      <c r="R142" s="243"/>
      <c r="S142" s="243"/>
      <c r="T142" s="244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5" t="s">
        <v>231</v>
      </c>
      <c r="AU142" s="245" t="s">
        <v>86</v>
      </c>
      <c r="AV142" s="13" t="s">
        <v>84</v>
      </c>
      <c r="AW142" s="13" t="s">
        <v>37</v>
      </c>
      <c r="AX142" s="13" t="s">
        <v>76</v>
      </c>
      <c r="AY142" s="245" t="s">
        <v>219</v>
      </c>
    </row>
    <row r="143" s="14" customFormat="1">
      <c r="A143" s="14"/>
      <c r="B143" s="246"/>
      <c r="C143" s="247"/>
      <c r="D143" s="229" t="s">
        <v>231</v>
      </c>
      <c r="E143" s="248" t="s">
        <v>19</v>
      </c>
      <c r="F143" s="249" t="s">
        <v>2277</v>
      </c>
      <c r="G143" s="247"/>
      <c r="H143" s="250">
        <v>45.399999999999999</v>
      </c>
      <c r="I143" s="251"/>
      <c r="J143" s="247"/>
      <c r="K143" s="247"/>
      <c r="L143" s="252"/>
      <c r="M143" s="253"/>
      <c r="N143" s="254"/>
      <c r="O143" s="254"/>
      <c r="P143" s="254"/>
      <c r="Q143" s="254"/>
      <c r="R143" s="254"/>
      <c r="S143" s="254"/>
      <c r="T143" s="255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56" t="s">
        <v>231</v>
      </c>
      <c r="AU143" s="256" t="s">
        <v>86</v>
      </c>
      <c r="AV143" s="14" t="s">
        <v>86</v>
      </c>
      <c r="AW143" s="14" t="s">
        <v>37</v>
      </c>
      <c r="AX143" s="14" t="s">
        <v>76</v>
      </c>
      <c r="AY143" s="256" t="s">
        <v>219</v>
      </c>
    </row>
    <row r="144" s="14" customFormat="1">
      <c r="A144" s="14"/>
      <c r="B144" s="246"/>
      <c r="C144" s="247"/>
      <c r="D144" s="229" t="s">
        <v>231</v>
      </c>
      <c r="E144" s="248" t="s">
        <v>19</v>
      </c>
      <c r="F144" s="249" t="s">
        <v>2278</v>
      </c>
      <c r="G144" s="247"/>
      <c r="H144" s="250">
        <v>16.800000000000001</v>
      </c>
      <c r="I144" s="251"/>
      <c r="J144" s="247"/>
      <c r="K144" s="247"/>
      <c r="L144" s="252"/>
      <c r="M144" s="253"/>
      <c r="N144" s="254"/>
      <c r="O144" s="254"/>
      <c r="P144" s="254"/>
      <c r="Q144" s="254"/>
      <c r="R144" s="254"/>
      <c r="S144" s="254"/>
      <c r="T144" s="255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56" t="s">
        <v>231</v>
      </c>
      <c r="AU144" s="256" t="s">
        <v>86</v>
      </c>
      <c r="AV144" s="14" t="s">
        <v>86</v>
      </c>
      <c r="AW144" s="14" t="s">
        <v>37</v>
      </c>
      <c r="AX144" s="14" t="s">
        <v>76</v>
      </c>
      <c r="AY144" s="256" t="s">
        <v>219</v>
      </c>
    </row>
    <row r="145" s="13" customFormat="1">
      <c r="A145" s="13"/>
      <c r="B145" s="236"/>
      <c r="C145" s="237"/>
      <c r="D145" s="229" t="s">
        <v>231</v>
      </c>
      <c r="E145" s="238" t="s">
        <v>19</v>
      </c>
      <c r="F145" s="239" t="s">
        <v>2279</v>
      </c>
      <c r="G145" s="237"/>
      <c r="H145" s="238" t="s">
        <v>19</v>
      </c>
      <c r="I145" s="240"/>
      <c r="J145" s="237"/>
      <c r="K145" s="237"/>
      <c r="L145" s="241"/>
      <c r="M145" s="242"/>
      <c r="N145" s="243"/>
      <c r="O145" s="243"/>
      <c r="P145" s="243"/>
      <c r="Q145" s="243"/>
      <c r="R145" s="243"/>
      <c r="S145" s="243"/>
      <c r="T145" s="244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5" t="s">
        <v>231</v>
      </c>
      <c r="AU145" s="245" t="s">
        <v>86</v>
      </c>
      <c r="AV145" s="13" t="s">
        <v>84</v>
      </c>
      <c r="AW145" s="13" t="s">
        <v>37</v>
      </c>
      <c r="AX145" s="13" t="s">
        <v>76</v>
      </c>
      <c r="AY145" s="245" t="s">
        <v>219</v>
      </c>
    </row>
    <row r="146" s="14" customFormat="1">
      <c r="A146" s="14"/>
      <c r="B146" s="246"/>
      <c r="C146" s="247"/>
      <c r="D146" s="229" t="s">
        <v>231</v>
      </c>
      <c r="E146" s="248" t="s">
        <v>19</v>
      </c>
      <c r="F146" s="249" t="s">
        <v>2280</v>
      </c>
      <c r="G146" s="247"/>
      <c r="H146" s="250">
        <v>47.119999999999997</v>
      </c>
      <c r="I146" s="251"/>
      <c r="J146" s="247"/>
      <c r="K146" s="247"/>
      <c r="L146" s="252"/>
      <c r="M146" s="253"/>
      <c r="N146" s="254"/>
      <c r="O146" s="254"/>
      <c r="P146" s="254"/>
      <c r="Q146" s="254"/>
      <c r="R146" s="254"/>
      <c r="S146" s="254"/>
      <c r="T146" s="255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56" t="s">
        <v>231</v>
      </c>
      <c r="AU146" s="256" t="s">
        <v>86</v>
      </c>
      <c r="AV146" s="14" t="s">
        <v>86</v>
      </c>
      <c r="AW146" s="14" t="s">
        <v>37</v>
      </c>
      <c r="AX146" s="14" t="s">
        <v>76</v>
      </c>
      <c r="AY146" s="256" t="s">
        <v>219</v>
      </c>
    </row>
    <row r="147" s="14" customFormat="1">
      <c r="A147" s="14"/>
      <c r="B147" s="246"/>
      <c r="C147" s="247"/>
      <c r="D147" s="229" t="s">
        <v>231</v>
      </c>
      <c r="E147" s="248" t="s">
        <v>19</v>
      </c>
      <c r="F147" s="249" t="s">
        <v>2281</v>
      </c>
      <c r="G147" s="247"/>
      <c r="H147" s="250">
        <v>56.520000000000003</v>
      </c>
      <c r="I147" s="251"/>
      <c r="J147" s="247"/>
      <c r="K147" s="247"/>
      <c r="L147" s="252"/>
      <c r="M147" s="253"/>
      <c r="N147" s="254"/>
      <c r="O147" s="254"/>
      <c r="P147" s="254"/>
      <c r="Q147" s="254"/>
      <c r="R147" s="254"/>
      <c r="S147" s="254"/>
      <c r="T147" s="255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56" t="s">
        <v>231</v>
      </c>
      <c r="AU147" s="256" t="s">
        <v>86</v>
      </c>
      <c r="AV147" s="14" t="s">
        <v>86</v>
      </c>
      <c r="AW147" s="14" t="s">
        <v>37</v>
      </c>
      <c r="AX147" s="14" t="s">
        <v>76</v>
      </c>
      <c r="AY147" s="256" t="s">
        <v>219</v>
      </c>
    </row>
    <row r="148" s="14" customFormat="1">
      <c r="A148" s="14"/>
      <c r="B148" s="246"/>
      <c r="C148" s="247"/>
      <c r="D148" s="229" t="s">
        <v>231</v>
      </c>
      <c r="E148" s="248" t="s">
        <v>19</v>
      </c>
      <c r="F148" s="249" t="s">
        <v>2282</v>
      </c>
      <c r="G148" s="247"/>
      <c r="H148" s="250">
        <v>5.3440000000000003</v>
      </c>
      <c r="I148" s="251"/>
      <c r="J148" s="247"/>
      <c r="K148" s="247"/>
      <c r="L148" s="252"/>
      <c r="M148" s="253"/>
      <c r="N148" s="254"/>
      <c r="O148" s="254"/>
      <c r="P148" s="254"/>
      <c r="Q148" s="254"/>
      <c r="R148" s="254"/>
      <c r="S148" s="254"/>
      <c r="T148" s="255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56" t="s">
        <v>231</v>
      </c>
      <c r="AU148" s="256" t="s">
        <v>86</v>
      </c>
      <c r="AV148" s="14" t="s">
        <v>86</v>
      </c>
      <c r="AW148" s="14" t="s">
        <v>37</v>
      </c>
      <c r="AX148" s="14" t="s">
        <v>76</v>
      </c>
      <c r="AY148" s="256" t="s">
        <v>219</v>
      </c>
    </row>
    <row r="149" s="15" customFormat="1">
      <c r="A149" s="15"/>
      <c r="B149" s="257"/>
      <c r="C149" s="258"/>
      <c r="D149" s="229" t="s">
        <v>231</v>
      </c>
      <c r="E149" s="259" t="s">
        <v>1064</v>
      </c>
      <c r="F149" s="260" t="s">
        <v>236</v>
      </c>
      <c r="G149" s="258"/>
      <c r="H149" s="261">
        <v>399.464</v>
      </c>
      <c r="I149" s="262"/>
      <c r="J149" s="258"/>
      <c r="K149" s="258"/>
      <c r="L149" s="263"/>
      <c r="M149" s="264"/>
      <c r="N149" s="265"/>
      <c r="O149" s="265"/>
      <c r="P149" s="265"/>
      <c r="Q149" s="265"/>
      <c r="R149" s="265"/>
      <c r="S149" s="265"/>
      <c r="T149" s="266"/>
      <c r="U149" s="15"/>
      <c r="V149" s="15"/>
      <c r="W149" s="15"/>
      <c r="X149" s="15"/>
      <c r="Y149" s="15"/>
      <c r="Z149" s="15"/>
      <c r="AA149" s="15"/>
      <c r="AB149" s="15"/>
      <c r="AC149" s="15"/>
      <c r="AD149" s="15"/>
      <c r="AE149" s="15"/>
      <c r="AT149" s="267" t="s">
        <v>231</v>
      </c>
      <c r="AU149" s="267" t="s">
        <v>86</v>
      </c>
      <c r="AV149" s="15" t="s">
        <v>225</v>
      </c>
      <c r="AW149" s="15" t="s">
        <v>37</v>
      </c>
      <c r="AX149" s="15" t="s">
        <v>84</v>
      </c>
      <c r="AY149" s="267" t="s">
        <v>219</v>
      </c>
    </row>
    <row r="150" s="2" customFormat="1" ht="16.5" customHeight="1">
      <c r="A150" s="40"/>
      <c r="B150" s="41"/>
      <c r="C150" s="216" t="s">
        <v>225</v>
      </c>
      <c r="D150" s="216" t="s">
        <v>221</v>
      </c>
      <c r="E150" s="217" t="s">
        <v>1155</v>
      </c>
      <c r="F150" s="218" t="s">
        <v>1156</v>
      </c>
      <c r="G150" s="219" t="s">
        <v>152</v>
      </c>
      <c r="H150" s="220">
        <v>399.464</v>
      </c>
      <c r="I150" s="221"/>
      <c r="J150" s="222">
        <f>ROUND(I150*H150,2)</f>
        <v>0</v>
      </c>
      <c r="K150" s="218" t="s">
        <v>224</v>
      </c>
      <c r="L150" s="46"/>
      <c r="M150" s="223" t="s">
        <v>19</v>
      </c>
      <c r="N150" s="224" t="s">
        <v>47</v>
      </c>
      <c r="O150" s="86"/>
      <c r="P150" s="225">
        <f>O150*H150</f>
        <v>0</v>
      </c>
      <c r="Q150" s="225">
        <v>0.00085999999999999998</v>
      </c>
      <c r="R150" s="225">
        <f>Q150*H150</f>
        <v>0.34353904000000002</v>
      </c>
      <c r="S150" s="225">
        <v>0</v>
      </c>
      <c r="T150" s="226">
        <f>S150*H150</f>
        <v>0</v>
      </c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R150" s="227" t="s">
        <v>225</v>
      </c>
      <c r="AT150" s="227" t="s">
        <v>221</v>
      </c>
      <c r="AU150" s="227" t="s">
        <v>86</v>
      </c>
      <c r="AY150" s="19" t="s">
        <v>219</v>
      </c>
      <c r="BE150" s="228">
        <f>IF(N150="základní",J150,0)</f>
        <v>0</v>
      </c>
      <c r="BF150" s="228">
        <f>IF(N150="snížená",J150,0)</f>
        <v>0</v>
      </c>
      <c r="BG150" s="228">
        <f>IF(N150="zákl. přenesená",J150,0)</f>
        <v>0</v>
      </c>
      <c r="BH150" s="228">
        <f>IF(N150="sníž. přenesená",J150,0)</f>
        <v>0</v>
      </c>
      <c r="BI150" s="228">
        <f>IF(N150="nulová",J150,0)</f>
        <v>0</v>
      </c>
      <c r="BJ150" s="19" t="s">
        <v>84</v>
      </c>
      <c r="BK150" s="228">
        <f>ROUND(I150*H150,2)</f>
        <v>0</v>
      </c>
      <c r="BL150" s="19" t="s">
        <v>225</v>
      </c>
      <c r="BM150" s="227" t="s">
        <v>2283</v>
      </c>
    </row>
    <row r="151" s="2" customFormat="1">
      <c r="A151" s="40"/>
      <c r="B151" s="41"/>
      <c r="C151" s="42"/>
      <c r="D151" s="229" t="s">
        <v>227</v>
      </c>
      <c r="E151" s="42"/>
      <c r="F151" s="230" t="s">
        <v>1158</v>
      </c>
      <c r="G151" s="42"/>
      <c r="H151" s="42"/>
      <c r="I151" s="231"/>
      <c r="J151" s="42"/>
      <c r="K151" s="42"/>
      <c r="L151" s="46"/>
      <c r="M151" s="232"/>
      <c r="N151" s="233"/>
      <c r="O151" s="86"/>
      <c r="P151" s="86"/>
      <c r="Q151" s="86"/>
      <c r="R151" s="86"/>
      <c r="S151" s="86"/>
      <c r="T151" s="87"/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T151" s="19" t="s">
        <v>227</v>
      </c>
      <c r="AU151" s="19" t="s">
        <v>86</v>
      </c>
    </row>
    <row r="152" s="2" customFormat="1">
      <c r="A152" s="40"/>
      <c r="B152" s="41"/>
      <c r="C152" s="42"/>
      <c r="D152" s="234" t="s">
        <v>229</v>
      </c>
      <c r="E152" s="42"/>
      <c r="F152" s="235" t="s">
        <v>1159</v>
      </c>
      <c r="G152" s="42"/>
      <c r="H152" s="42"/>
      <c r="I152" s="231"/>
      <c r="J152" s="42"/>
      <c r="K152" s="42"/>
      <c r="L152" s="46"/>
      <c r="M152" s="232"/>
      <c r="N152" s="233"/>
      <c r="O152" s="86"/>
      <c r="P152" s="86"/>
      <c r="Q152" s="86"/>
      <c r="R152" s="86"/>
      <c r="S152" s="86"/>
      <c r="T152" s="87"/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T152" s="19" t="s">
        <v>229</v>
      </c>
      <c r="AU152" s="19" t="s">
        <v>86</v>
      </c>
    </row>
    <row r="153" s="14" customFormat="1">
      <c r="A153" s="14"/>
      <c r="B153" s="246"/>
      <c r="C153" s="247"/>
      <c r="D153" s="229" t="s">
        <v>231</v>
      </c>
      <c r="E153" s="248" t="s">
        <v>19</v>
      </c>
      <c r="F153" s="249" t="s">
        <v>1064</v>
      </c>
      <c r="G153" s="247"/>
      <c r="H153" s="250">
        <v>399.464</v>
      </c>
      <c r="I153" s="251"/>
      <c r="J153" s="247"/>
      <c r="K153" s="247"/>
      <c r="L153" s="252"/>
      <c r="M153" s="253"/>
      <c r="N153" s="254"/>
      <c r="O153" s="254"/>
      <c r="P153" s="254"/>
      <c r="Q153" s="254"/>
      <c r="R153" s="254"/>
      <c r="S153" s="254"/>
      <c r="T153" s="255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56" t="s">
        <v>231</v>
      </c>
      <c r="AU153" s="256" t="s">
        <v>86</v>
      </c>
      <c r="AV153" s="14" t="s">
        <v>86</v>
      </c>
      <c r="AW153" s="14" t="s">
        <v>37</v>
      </c>
      <c r="AX153" s="14" t="s">
        <v>84</v>
      </c>
      <c r="AY153" s="256" t="s">
        <v>219</v>
      </c>
    </row>
    <row r="154" s="2" customFormat="1" ht="16.5" customHeight="1">
      <c r="A154" s="40"/>
      <c r="B154" s="41"/>
      <c r="C154" s="216" t="s">
        <v>254</v>
      </c>
      <c r="D154" s="216" t="s">
        <v>221</v>
      </c>
      <c r="E154" s="217" t="s">
        <v>1171</v>
      </c>
      <c r="F154" s="218" t="s">
        <v>1172</v>
      </c>
      <c r="G154" s="219" t="s">
        <v>182</v>
      </c>
      <c r="H154" s="220">
        <v>19.725999999999999</v>
      </c>
      <c r="I154" s="221"/>
      <c r="J154" s="222">
        <f>ROUND(I154*H154,2)</f>
        <v>0</v>
      </c>
      <c r="K154" s="218" t="s">
        <v>224</v>
      </c>
      <c r="L154" s="46"/>
      <c r="M154" s="223" t="s">
        <v>19</v>
      </c>
      <c r="N154" s="224" t="s">
        <v>47</v>
      </c>
      <c r="O154" s="86"/>
      <c r="P154" s="225">
        <f>O154*H154</f>
        <v>0</v>
      </c>
      <c r="Q154" s="225">
        <v>1.0556000000000001</v>
      </c>
      <c r="R154" s="225">
        <f>Q154*H154</f>
        <v>20.8227656</v>
      </c>
      <c r="S154" s="225">
        <v>0</v>
      </c>
      <c r="T154" s="226">
        <f>S154*H154</f>
        <v>0</v>
      </c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R154" s="227" t="s">
        <v>225</v>
      </c>
      <c r="AT154" s="227" t="s">
        <v>221</v>
      </c>
      <c r="AU154" s="227" t="s">
        <v>86</v>
      </c>
      <c r="AY154" s="19" t="s">
        <v>219</v>
      </c>
      <c r="BE154" s="228">
        <f>IF(N154="základní",J154,0)</f>
        <v>0</v>
      </c>
      <c r="BF154" s="228">
        <f>IF(N154="snížená",J154,0)</f>
        <v>0</v>
      </c>
      <c r="BG154" s="228">
        <f>IF(N154="zákl. přenesená",J154,0)</f>
        <v>0</v>
      </c>
      <c r="BH154" s="228">
        <f>IF(N154="sníž. přenesená",J154,0)</f>
        <v>0</v>
      </c>
      <c r="BI154" s="228">
        <f>IF(N154="nulová",J154,0)</f>
        <v>0</v>
      </c>
      <c r="BJ154" s="19" t="s">
        <v>84</v>
      </c>
      <c r="BK154" s="228">
        <f>ROUND(I154*H154,2)</f>
        <v>0</v>
      </c>
      <c r="BL154" s="19" t="s">
        <v>225</v>
      </c>
      <c r="BM154" s="227" t="s">
        <v>2284</v>
      </c>
    </row>
    <row r="155" s="2" customFormat="1">
      <c r="A155" s="40"/>
      <c r="B155" s="41"/>
      <c r="C155" s="42"/>
      <c r="D155" s="229" t="s">
        <v>227</v>
      </c>
      <c r="E155" s="42"/>
      <c r="F155" s="230" t="s">
        <v>1174</v>
      </c>
      <c r="G155" s="42"/>
      <c r="H155" s="42"/>
      <c r="I155" s="231"/>
      <c r="J155" s="42"/>
      <c r="K155" s="42"/>
      <c r="L155" s="46"/>
      <c r="M155" s="232"/>
      <c r="N155" s="233"/>
      <c r="O155" s="86"/>
      <c r="P155" s="86"/>
      <c r="Q155" s="86"/>
      <c r="R155" s="86"/>
      <c r="S155" s="86"/>
      <c r="T155" s="87"/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T155" s="19" t="s">
        <v>227</v>
      </c>
      <c r="AU155" s="19" t="s">
        <v>86</v>
      </c>
    </row>
    <row r="156" s="2" customFormat="1">
      <c r="A156" s="40"/>
      <c r="B156" s="41"/>
      <c r="C156" s="42"/>
      <c r="D156" s="234" t="s">
        <v>229</v>
      </c>
      <c r="E156" s="42"/>
      <c r="F156" s="235" t="s">
        <v>1175</v>
      </c>
      <c r="G156" s="42"/>
      <c r="H156" s="42"/>
      <c r="I156" s="231"/>
      <c r="J156" s="42"/>
      <c r="K156" s="42"/>
      <c r="L156" s="46"/>
      <c r="M156" s="232"/>
      <c r="N156" s="233"/>
      <c r="O156" s="86"/>
      <c r="P156" s="86"/>
      <c r="Q156" s="86"/>
      <c r="R156" s="86"/>
      <c r="S156" s="86"/>
      <c r="T156" s="87"/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T156" s="19" t="s">
        <v>229</v>
      </c>
      <c r="AU156" s="19" t="s">
        <v>86</v>
      </c>
    </row>
    <row r="157" s="13" customFormat="1">
      <c r="A157" s="13"/>
      <c r="B157" s="236"/>
      <c r="C157" s="237"/>
      <c r="D157" s="229" t="s">
        <v>231</v>
      </c>
      <c r="E157" s="238" t="s">
        <v>19</v>
      </c>
      <c r="F157" s="239" t="s">
        <v>2285</v>
      </c>
      <c r="G157" s="237"/>
      <c r="H157" s="238" t="s">
        <v>19</v>
      </c>
      <c r="I157" s="240"/>
      <c r="J157" s="237"/>
      <c r="K157" s="237"/>
      <c r="L157" s="241"/>
      <c r="M157" s="242"/>
      <c r="N157" s="243"/>
      <c r="O157" s="243"/>
      <c r="P157" s="243"/>
      <c r="Q157" s="243"/>
      <c r="R157" s="243"/>
      <c r="S157" s="243"/>
      <c r="T157" s="244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5" t="s">
        <v>231</v>
      </c>
      <c r="AU157" s="245" t="s">
        <v>86</v>
      </c>
      <c r="AV157" s="13" t="s">
        <v>84</v>
      </c>
      <c r="AW157" s="13" t="s">
        <v>37</v>
      </c>
      <c r="AX157" s="13" t="s">
        <v>76</v>
      </c>
      <c r="AY157" s="245" t="s">
        <v>219</v>
      </c>
    </row>
    <row r="158" s="14" customFormat="1">
      <c r="A158" s="14"/>
      <c r="B158" s="246"/>
      <c r="C158" s="247"/>
      <c r="D158" s="229" t="s">
        <v>231</v>
      </c>
      <c r="E158" s="248" t="s">
        <v>19</v>
      </c>
      <c r="F158" s="249" t="s">
        <v>2286</v>
      </c>
      <c r="G158" s="247"/>
      <c r="H158" s="250">
        <v>19.725999999999999</v>
      </c>
      <c r="I158" s="251"/>
      <c r="J158" s="247"/>
      <c r="K158" s="247"/>
      <c r="L158" s="252"/>
      <c r="M158" s="253"/>
      <c r="N158" s="254"/>
      <c r="O158" s="254"/>
      <c r="P158" s="254"/>
      <c r="Q158" s="254"/>
      <c r="R158" s="254"/>
      <c r="S158" s="254"/>
      <c r="T158" s="255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56" t="s">
        <v>231</v>
      </c>
      <c r="AU158" s="256" t="s">
        <v>86</v>
      </c>
      <c r="AV158" s="14" t="s">
        <v>86</v>
      </c>
      <c r="AW158" s="14" t="s">
        <v>37</v>
      </c>
      <c r="AX158" s="14" t="s">
        <v>84</v>
      </c>
      <c r="AY158" s="256" t="s">
        <v>219</v>
      </c>
    </row>
    <row r="159" s="12" customFormat="1" ht="22.8" customHeight="1">
      <c r="A159" s="12"/>
      <c r="B159" s="200"/>
      <c r="C159" s="201"/>
      <c r="D159" s="202" t="s">
        <v>75</v>
      </c>
      <c r="E159" s="214" t="s">
        <v>309</v>
      </c>
      <c r="F159" s="214" t="s">
        <v>384</v>
      </c>
      <c r="G159" s="201"/>
      <c r="H159" s="201"/>
      <c r="I159" s="204"/>
      <c r="J159" s="215">
        <f>BK159</f>
        <v>0</v>
      </c>
      <c r="K159" s="201"/>
      <c r="L159" s="206"/>
      <c r="M159" s="207"/>
      <c r="N159" s="208"/>
      <c r="O159" s="208"/>
      <c r="P159" s="209">
        <f>SUM(P160:P209)</f>
        <v>0</v>
      </c>
      <c r="Q159" s="208"/>
      <c r="R159" s="209">
        <f>SUM(R160:R209)</f>
        <v>0</v>
      </c>
      <c r="S159" s="208"/>
      <c r="T159" s="210">
        <f>SUM(T160:T209)</f>
        <v>0</v>
      </c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R159" s="211" t="s">
        <v>84</v>
      </c>
      <c r="AT159" s="212" t="s">
        <v>75</v>
      </c>
      <c r="AU159" s="212" t="s">
        <v>84</v>
      </c>
      <c r="AY159" s="211" t="s">
        <v>219</v>
      </c>
      <c r="BK159" s="213">
        <f>SUM(BK160:BK209)</f>
        <v>0</v>
      </c>
    </row>
    <row r="160" s="2" customFormat="1" ht="21.75" customHeight="1">
      <c r="A160" s="40"/>
      <c r="B160" s="41"/>
      <c r="C160" s="216" t="s">
        <v>261</v>
      </c>
      <c r="D160" s="216" t="s">
        <v>221</v>
      </c>
      <c r="E160" s="217" t="s">
        <v>1284</v>
      </c>
      <c r="F160" s="218" t="s">
        <v>1285</v>
      </c>
      <c r="G160" s="219" t="s">
        <v>152</v>
      </c>
      <c r="H160" s="220">
        <v>108.8</v>
      </c>
      <c r="I160" s="221"/>
      <c r="J160" s="222">
        <f>ROUND(I160*H160,2)</f>
        <v>0</v>
      </c>
      <c r="K160" s="218" t="s">
        <v>224</v>
      </c>
      <c r="L160" s="46"/>
      <c r="M160" s="223" t="s">
        <v>19</v>
      </c>
      <c r="N160" s="224" t="s">
        <v>47</v>
      </c>
      <c r="O160" s="86"/>
      <c r="P160" s="225">
        <f>O160*H160</f>
        <v>0</v>
      </c>
      <c r="Q160" s="225">
        <v>0</v>
      </c>
      <c r="R160" s="225">
        <f>Q160*H160</f>
        <v>0</v>
      </c>
      <c r="S160" s="225">
        <v>0</v>
      </c>
      <c r="T160" s="226">
        <f>S160*H160</f>
        <v>0</v>
      </c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R160" s="227" t="s">
        <v>225</v>
      </c>
      <c r="AT160" s="227" t="s">
        <v>221</v>
      </c>
      <c r="AU160" s="227" t="s">
        <v>86</v>
      </c>
      <c r="AY160" s="19" t="s">
        <v>219</v>
      </c>
      <c r="BE160" s="228">
        <f>IF(N160="základní",J160,0)</f>
        <v>0</v>
      </c>
      <c r="BF160" s="228">
        <f>IF(N160="snížená",J160,0)</f>
        <v>0</v>
      </c>
      <c r="BG160" s="228">
        <f>IF(N160="zákl. přenesená",J160,0)</f>
        <v>0</v>
      </c>
      <c r="BH160" s="228">
        <f>IF(N160="sníž. přenesená",J160,0)</f>
        <v>0</v>
      </c>
      <c r="BI160" s="228">
        <f>IF(N160="nulová",J160,0)</f>
        <v>0</v>
      </c>
      <c r="BJ160" s="19" t="s">
        <v>84</v>
      </c>
      <c r="BK160" s="228">
        <f>ROUND(I160*H160,2)</f>
        <v>0</v>
      </c>
      <c r="BL160" s="19" t="s">
        <v>225</v>
      </c>
      <c r="BM160" s="227" t="s">
        <v>2287</v>
      </c>
    </row>
    <row r="161" s="2" customFormat="1">
      <c r="A161" s="40"/>
      <c r="B161" s="41"/>
      <c r="C161" s="42"/>
      <c r="D161" s="229" t="s">
        <v>227</v>
      </c>
      <c r="E161" s="42"/>
      <c r="F161" s="230" t="s">
        <v>1287</v>
      </c>
      <c r="G161" s="42"/>
      <c r="H161" s="42"/>
      <c r="I161" s="231"/>
      <c r="J161" s="42"/>
      <c r="K161" s="42"/>
      <c r="L161" s="46"/>
      <c r="M161" s="232"/>
      <c r="N161" s="233"/>
      <c r="O161" s="86"/>
      <c r="P161" s="86"/>
      <c r="Q161" s="86"/>
      <c r="R161" s="86"/>
      <c r="S161" s="86"/>
      <c r="T161" s="87"/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T161" s="19" t="s">
        <v>227</v>
      </c>
      <c r="AU161" s="19" t="s">
        <v>86</v>
      </c>
    </row>
    <row r="162" s="2" customFormat="1">
      <c r="A162" s="40"/>
      <c r="B162" s="41"/>
      <c r="C162" s="42"/>
      <c r="D162" s="234" t="s">
        <v>229</v>
      </c>
      <c r="E162" s="42"/>
      <c r="F162" s="235" t="s">
        <v>1288</v>
      </c>
      <c r="G162" s="42"/>
      <c r="H162" s="42"/>
      <c r="I162" s="231"/>
      <c r="J162" s="42"/>
      <c r="K162" s="42"/>
      <c r="L162" s="46"/>
      <c r="M162" s="232"/>
      <c r="N162" s="233"/>
      <c r="O162" s="86"/>
      <c r="P162" s="86"/>
      <c r="Q162" s="86"/>
      <c r="R162" s="86"/>
      <c r="S162" s="86"/>
      <c r="T162" s="87"/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T162" s="19" t="s">
        <v>229</v>
      </c>
      <c r="AU162" s="19" t="s">
        <v>86</v>
      </c>
    </row>
    <row r="163" s="13" customFormat="1">
      <c r="A163" s="13"/>
      <c r="B163" s="236"/>
      <c r="C163" s="237"/>
      <c r="D163" s="229" t="s">
        <v>231</v>
      </c>
      <c r="E163" s="238" t="s">
        <v>19</v>
      </c>
      <c r="F163" s="239" t="s">
        <v>1103</v>
      </c>
      <c r="G163" s="237"/>
      <c r="H163" s="238" t="s">
        <v>19</v>
      </c>
      <c r="I163" s="240"/>
      <c r="J163" s="237"/>
      <c r="K163" s="237"/>
      <c r="L163" s="241"/>
      <c r="M163" s="242"/>
      <c r="N163" s="243"/>
      <c r="O163" s="243"/>
      <c r="P163" s="243"/>
      <c r="Q163" s="243"/>
      <c r="R163" s="243"/>
      <c r="S163" s="243"/>
      <c r="T163" s="244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5" t="s">
        <v>231</v>
      </c>
      <c r="AU163" s="245" t="s">
        <v>86</v>
      </c>
      <c r="AV163" s="13" t="s">
        <v>84</v>
      </c>
      <c r="AW163" s="13" t="s">
        <v>37</v>
      </c>
      <c r="AX163" s="13" t="s">
        <v>76</v>
      </c>
      <c r="AY163" s="245" t="s">
        <v>219</v>
      </c>
    </row>
    <row r="164" s="14" customFormat="1">
      <c r="A164" s="14"/>
      <c r="B164" s="246"/>
      <c r="C164" s="247"/>
      <c r="D164" s="229" t="s">
        <v>231</v>
      </c>
      <c r="E164" s="248" t="s">
        <v>19</v>
      </c>
      <c r="F164" s="249" t="s">
        <v>2288</v>
      </c>
      <c r="G164" s="247"/>
      <c r="H164" s="250">
        <v>90.400000000000006</v>
      </c>
      <c r="I164" s="251"/>
      <c r="J164" s="247"/>
      <c r="K164" s="247"/>
      <c r="L164" s="252"/>
      <c r="M164" s="253"/>
      <c r="N164" s="254"/>
      <c r="O164" s="254"/>
      <c r="P164" s="254"/>
      <c r="Q164" s="254"/>
      <c r="R164" s="254"/>
      <c r="S164" s="254"/>
      <c r="T164" s="255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56" t="s">
        <v>231</v>
      </c>
      <c r="AU164" s="256" t="s">
        <v>86</v>
      </c>
      <c r="AV164" s="14" t="s">
        <v>86</v>
      </c>
      <c r="AW164" s="14" t="s">
        <v>37</v>
      </c>
      <c r="AX164" s="14" t="s">
        <v>76</v>
      </c>
      <c r="AY164" s="256" t="s">
        <v>219</v>
      </c>
    </row>
    <row r="165" s="14" customFormat="1">
      <c r="A165" s="14"/>
      <c r="B165" s="246"/>
      <c r="C165" s="247"/>
      <c r="D165" s="229" t="s">
        <v>231</v>
      </c>
      <c r="E165" s="248" t="s">
        <v>19</v>
      </c>
      <c r="F165" s="249" t="s">
        <v>2289</v>
      </c>
      <c r="G165" s="247"/>
      <c r="H165" s="250">
        <v>18.399999999999999</v>
      </c>
      <c r="I165" s="251"/>
      <c r="J165" s="247"/>
      <c r="K165" s="247"/>
      <c r="L165" s="252"/>
      <c r="M165" s="253"/>
      <c r="N165" s="254"/>
      <c r="O165" s="254"/>
      <c r="P165" s="254"/>
      <c r="Q165" s="254"/>
      <c r="R165" s="254"/>
      <c r="S165" s="254"/>
      <c r="T165" s="255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56" t="s">
        <v>231</v>
      </c>
      <c r="AU165" s="256" t="s">
        <v>86</v>
      </c>
      <c r="AV165" s="14" t="s">
        <v>86</v>
      </c>
      <c r="AW165" s="14" t="s">
        <v>37</v>
      </c>
      <c r="AX165" s="14" t="s">
        <v>76</v>
      </c>
      <c r="AY165" s="256" t="s">
        <v>219</v>
      </c>
    </row>
    <row r="166" s="15" customFormat="1">
      <c r="A166" s="15"/>
      <c r="B166" s="257"/>
      <c r="C166" s="258"/>
      <c r="D166" s="229" t="s">
        <v>231</v>
      </c>
      <c r="E166" s="259" t="s">
        <v>1070</v>
      </c>
      <c r="F166" s="260" t="s">
        <v>236</v>
      </c>
      <c r="G166" s="258"/>
      <c r="H166" s="261">
        <v>108.8</v>
      </c>
      <c r="I166" s="262"/>
      <c r="J166" s="258"/>
      <c r="K166" s="258"/>
      <c r="L166" s="263"/>
      <c r="M166" s="264"/>
      <c r="N166" s="265"/>
      <c r="O166" s="265"/>
      <c r="P166" s="265"/>
      <c r="Q166" s="265"/>
      <c r="R166" s="265"/>
      <c r="S166" s="265"/>
      <c r="T166" s="266"/>
      <c r="U166" s="15"/>
      <c r="V166" s="15"/>
      <c r="W166" s="15"/>
      <c r="X166" s="15"/>
      <c r="Y166" s="15"/>
      <c r="Z166" s="15"/>
      <c r="AA166" s="15"/>
      <c r="AB166" s="15"/>
      <c r="AC166" s="15"/>
      <c r="AD166" s="15"/>
      <c r="AE166" s="15"/>
      <c r="AT166" s="267" t="s">
        <v>231</v>
      </c>
      <c r="AU166" s="267" t="s">
        <v>86</v>
      </c>
      <c r="AV166" s="15" t="s">
        <v>225</v>
      </c>
      <c r="AW166" s="15" t="s">
        <v>37</v>
      </c>
      <c r="AX166" s="15" t="s">
        <v>84</v>
      </c>
      <c r="AY166" s="267" t="s">
        <v>219</v>
      </c>
    </row>
    <row r="167" s="2" customFormat="1" ht="21.75" customHeight="1">
      <c r="A167" s="40"/>
      <c r="B167" s="41"/>
      <c r="C167" s="216" t="s">
        <v>269</v>
      </c>
      <c r="D167" s="216" t="s">
        <v>221</v>
      </c>
      <c r="E167" s="217" t="s">
        <v>1291</v>
      </c>
      <c r="F167" s="218" t="s">
        <v>1292</v>
      </c>
      <c r="G167" s="219" t="s">
        <v>152</v>
      </c>
      <c r="H167" s="220">
        <v>3264</v>
      </c>
      <c r="I167" s="221"/>
      <c r="J167" s="222">
        <f>ROUND(I167*H167,2)</f>
        <v>0</v>
      </c>
      <c r="K167" s="218" t="s">
        <v>224</v>
      </c>
      <c r="L167" s="46"/>
      <c r="M167" s="223" t="s">
        <v>19</v>
      </c>
      <c r="N167" s="224" t="s">
        <v>47</v>
      </c>
      <c r="O167" s="86"/>
      <c r="P167" s="225">
        <f>O167*H167</f>
        <v>0</v>
      </c>
      <c r="Q167" s="225">
        <v>0</v>
      </c>
      <c r="R167" s="225">
        <f>Q167*H167</f>
        <v>0</v>
      </c>
      <c r="S167" s="225">
        <v>0</v>
      </c>
      <c r="T167" s="226">
        <f>S167*H167</f>
        <v>0</v>
      </c>
      <c r="U167" s="40"/>
      <c r="V167" s="40"/>
      <c r="W167" s="40"/>
      <c r="X167" s="40"/>
      <c r="Y167" s="40"/>
      <c r="Z167" s="40"/>
      <c r="AA167" s="40"/>
      <c r="AB167" s="40"/>
      <c r="AC167" s="40"/>
      <c r="AD167" s="40"/>
      <c r="AE167" s="40"/>
      <c r="AR167" s="227" t="s">
        <v>225</v>
      </c>
      <c r="AT167" s="227" t="s">
        <v>221</v>
      </c>
      <c r="AU167" s="227" t="s">
        <v>86</v>
      </c>
      <c r="AY167" s="19" t="s">
        <v>219</v>
      </c>
      <c r="BE167" s="228">
        <f>IF(N167="základní",J167,0)</f>
        <v>0</v>
      </c>
      <c r="BF167" s="228">
        <f>IF(N167="snížená",J167,0)</f>
        <v>0</v>
      </c>
      <c r="BG167" s="228">
        <f>IF(N167="zákl. přenesená",J167,0)</f>
        <v>0</v>
      </c>
      <c r="BH167" s="228">
        <f>IF(N167="sníž. přenesená",J167,0)</f>
        <v>0</v>
      </c>
      <c r="BI167" s="228">
        <f>IF(N167="nulová",J167,0)</f>
        <v>0</v>
      </c>
      <c r="BJ167" s="19" t="s">
        <v>84</v>
      </c>
      <c r="BK167" s="228">
        <f>ROUND(I167*H167,2)</f>
        <v>0</v>
      </c>
      <c r="BL167" s="19" t="s">
        <v>225</v>
      </c>
      <c r="BM167" s="227" t="s">
        <v>2290</v>
      </c>
    </row>
    <row r="168" s="2" customFormat="1">
      <c r="A168" s="40"/>
      <c r="B168" s="41"/>
      <c r="C168" s="42"/>
      <c r="D168" s="229" t="s">
        <v>227</v>
      </c>
      <c r="E168" s="42"/>
      <c r="F168" s="230" t="s">
        <v>1294</v>
      </c>
      <c r="G168" s="42"/>
      <c r="H168" s="42"/>
      <c r="I168" s="231"/>
      <c r="J168" s="42"/>
      <c r="K168" s="42"/>
      <c r="L168" s="46"/>
      <c r="M168" s="232"/>
      <c r="N168" s="233"/>
      <c r="O168" s="86"/>
      <c r="P168" s="86"/>
      <c r="Q168" s="86"/>
      <c r="R168" s="86"/>
      <c r="S168" s="86"/>
      <c r="T168" s="87"/>
      <c r="U168" s="40"/>
      <c r="V168" s="40"/>
      <c r="W168" s="40"/>
      <c r="X168" s="40"/>
      <c r="Y168" s="40"/>
      <c r="Z168" s="40"/>
      <c r="AA168" s="40"/>
      <c r="AB168" s="40"/>
      <c r="AC168" s="40"/>
      <c r="AD168" s="40"/>
      <c r="AE168" s="40"/>
      <c r="AT168" s="19" t="s">
        <v>227</v>
      </c>
      <c r="AU168" s="19" t="s">
        <v>86</v>
      </c>
    </row>
    <row r="169" s="2" customFormat="1">
      <c r="A169" s="40"/>
      <c r="B169" s="41"/>
      <c r="C169" s="42"/>
      <c r="D169" s="234" t="s">
        <v>229</v>
      </c>
      <c r="E169" s="42"/>
      <c r="F169" s="235" t="s">
        <v>1295</v>
      </c>
      <c r="G169" s="42"/>
      <c r="H169" s="42"/>
      <c r="I169" s="231"/>
      <c r="J169" s="42"/>
      <c r="K169" s="42"/>
      <c r="L169" s="46"/>
      <c r="M169" s="232"/>
      <c r="N169" s="233"/>
      <c r="O169" s="86"/>
      <c r="P169" s="86"/>
      <c r="Q169" s="86"/>
      <c r="R169" s="86"/>
      <c r="S169" s="86"/>
      <c r="T169" s="87"/>
      <c r="U169" s="40"/>
      <c r="V169" s="40"/>
      <c r="W169" s="40"/>
      <c r="X169" s="40"/>
      <c r="Y169" s="40"/>
      <c r="Z169" s="40"/>
      <c r="AA169" s="40"/>
      <c r="AB169" s="40"/>
      <c r="AC169" s="40"/>
      <c r="AD169" s="40"/>
      <c r="AE169" s="40"/>
      <c r="AT169" s="19" t="s">
        <v>229</v>
      </c>
      <c r="AU169" s="19" t="s">
        <v>86</v>
      </c>
    </row>
    <row r="170" s="14" customFormat="1">
      <c r="A170" s="14"/>
      <c r="B170" s="246"/>
      <c r="C170" s="247"/>
      <c r="D170" s="229" t="s">
        <v>231</v>
      </c>
      <c r="E170" s="248" t="s">
        <v>19</v>
      </c>
      <c r="F170" s="249" t="s">
        <v>1296</v>
      </c>
      <c r="G170" s="247"/>
      <c r="H170" s="250">
        <v>3264</v>
      </c>
      <c r="I170" s="251"/>
      <c r="J170" s="247"/>
      <c r="K170" s="247"/>
      <c r="L170" s="252"/>
      <c r="M170" s="253"/>
      <c r="N170" s="254"/>
      <c r="O170" s="254"/>
      <c r="P170" s="254"/>
      <c r="Q170" s="254"/>
      <c r="R170" s="254"/>
      <c r="S170" s="254"/>
      <c r="T170" s="255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56" t="s">
        <v>231</v>
      </c>
      <c r="AU170" s="256" t="s">
        <v>86</v>
      </c>
      <c r="AV170" s="14" t="s">
        <v>86</v>
      </c>
      <c r="AW170" s="14" t="s">
        <v>37</v>
      </c>
      <c r="AX170" s="14" t="s">
        <v>84</v>
      </c>
      <c r="AY170" s="256" t="s">
        <v>219</v>
      </c>
    </row>
    <row r="171" s="2" customFormat="1" ht="24.15" customHeight="1">
      <c r="A171" s="40"/>
      <c r="B171" s="41"/>
      <c r="C171" s="216" t="s">
        <v>300</v>
      </c>
      <c r="D171" s="216" t="s">
        <v>221</v>
      </c>
      <c r="E171" s="217" t="s">
        <v>1297</v>
      </c>
      <c r="F171" s="218" t="s">
        <v>1298</v>
      </c>
      <c r="G171" s="219" t="s">
        <v>152</v>
      </c>
      <c r="H171" s="220">
        <v>108.8</v>
      </c>
      <c r="I171" s="221"/>
      <c r="J171" s="222">
        <f>ROUND(I171*H171,2)</f>
        <v>0</v>
      </c>
      <c r="K171" s="218" t="s">
        <v>224</v>
      </c>
      <c r="L171" s="46"/>
      <c r="M171" s="223" t="s">
        <v>19</v>
      </c>
      <c r="N171" s="224" t="s">
        <v>47</v>
      </c>
      <c r="O171" s="86"/>
      <c r="P171" s="225">
        <f>O171*H171</f>
        <v>0</v>
      </c>
      <c r="Q171" s="225">
        <v>0</v>
      </c>
      <c r="R171" s="225">
        <f>Q171*H171</f>
        <v>0</v>
      </c>
      <c r="S171" s="225">
        <v>0</v>
      </c>
      <c r="T171" s="226">
        <f>S171*H171</f>
        <v>0</v>
      </c>
      <c r="U171" s="40"/>
      <c r="V171" s="40"/>
      <c r="W171" s="40"/>
      <c r="X171" s="40"/>
      <c r="Y171" s="40"/>
      <c r="Z171" s="40"/>
      <c r="AA171" s="40"/>
      <c r="AB171" s="40"/>
      <c r="AC171" s="40"/>
      <c r="AD171" s="40"/>
      <c r="AE171" s="40"/>
      <c r="AR171" s="227" t="s">
        <v>225</v>
      </c>
      <c r="AT171" s="227" t="s">
        <v>221</v>
      </c>
      <c r="AU171" s="227" t="s">
        <v>86</v>
      </c>
      <c r="AY171" s="19" t="s">
        <v>219</v>
      </c>
      <c r="BE171" s="228">
        <f>IF(N171="základní",J171,0)</f>
        <v>0</v>
      </c>
      <c r="BF171" s="228">
        <f>IF(N171="snížená",J171,0)</f>
        <v>0</v>
      </c>
      <c r="BG171" s="228">
        <f>IF(N171="zákl. přenesená",J171,0)</f>
        <v>0</v>
      </c>
      <c r="BH171" s="228">
        <f>IF(N171="sníž. přenesená",J171,0)</f>
        <v>0</v>
      </c>
      <c r="BI171" s="228">
        <f>IF(N171="nulová",J171,0)</f>
        <v>0</v>
      </c>
      <c r="BJ171" s="19" t="s">
        <v>84</v>
      </c>
      <c r="BK171" s="228">
        <f>ROUND(I171*H171,2)</f>
        <v>0</v>
      </c>
      <c r="BL171" s="19" t="s">
        <v>225</v>
      </c>
      <c r="BM171" s="227" t="s">
        <v>2291</v>
      </c>
    </row>
    <row r="172" s="2" customFormat="1">
      <c r="A172" s="40"/>
      <c r="B172" s="41"/>
      <c r="C172" s="42"/>
      <c r="D172" s="229" t="s">
        <v>227</v>
      </c>
      <c r="E172" s="42"/>
      <c r="F172" s="230" t="s">
        <v>1300</v>
      </c>
      <c r="G172" s="42"/>
      <c r="H172" s="42"/>
      <c r="I172" s="231"/>
      <c r="J172" s="42"/>
      <c r="K172" s="42"/>
      <c r="L172" s="46"/>
      <c r="M172" s="232"/>
      <c r="N172" s="233"/>
      <c r="O172" s="86"/>
      <c r="P172" s="86"/>
      <c r="Q172" s="86"/>
      <c r="R172" s="86"/>
      <c r="S172" s="86"/>
      <c r="T172" s="87"/>
      <c r="U172" s="40"/>
      <c r="V172" s="40"/>
      <c r="W172" s="40"/>
      <c r="X172" s="40"/>
      <c r="Y172" s="40"/>
      <c r="Z172" s="40"/>
      <c r="AA172" s="40"/>
      <c r="AB172" s="40"/>
      <c r="AC172" s="40"/>
      <c r="AD172" s="40"/>
      <c r="AE172" s="40"/>
      <c r="AT172" s="19" t="s">
        <v>227</v>
      </c>
      <c r="AU172" s="19" t="s">
        <v>86</v>
      </c>
    </row>
    <row r="173" s="2" customFormat="1">
      <c r="A173" s="40"/>
      <c r="B173" s="41"/>
      <c r="C173" s="42"/>
      <c r="D173" s="234" t="s">
        <v>229</v>
      </c>
      <c r="E173" s="42"/>
      <c r="F173" s="235" t="s">
        <v>1301</v>
      </c>
      <c r="G173" s="42"/>
      <c r="H173" s="42"/>
      <c r="I173" s="231"/>
      <c r="J173" s="42"/>
      <c r="K173" s="42"/>
      <c r="L173" s="46"/>
      <c r="M173" s="232"/>
      <c r="N173" s="233"/>
      <c r="O173" s="86"/>
      <c r="P173" s="86"/>
      <c r="Q173" s="86"/>
      <c r="R173" s="86"/>
      <c r="S173" s="86"/>
      <c r="T173" s="87"/>
      <c r="U173" s="40"/>
      <c r="V173" s="40"/>
      <c r="W173" s="40"/>
      <c r="X173" s="40"/>
      <c r="Y173" s="40"/>
      <c r="Z173" s="40"/>
      <c r="AA173" s="40"/>
      <c r="AB173" s="40"/>
      <c r="AC173" s="40"/>
      <c r="AD173" s="40"/>
      <c r="AE173" s="40"/>
      <c r="AT173" s="19" t="s">
        <v>229</v>
      </c>
      <c r="AU173" s="19" t="s">
        <v>86</v>
      </c>
    </row>
    <row r="174" s="14" customFormat="1">
      <c r="A174" s="14"/>
      <c r="B174" s="246"/>
      <c r="C174" s="247"/>
      <c r="D174" s="229" t="s">
        <v>231</v>
      </c>
      <c r="E174" s="248" t="s">
        <v>19</v>
      </c>
      <c r="F174" s="249" t="s">
        <v>1070</v>
      </c>
      <c r="G174" s="247"/>
      <c r="H174" s="250">
        <v>108.8</v>
      </c>
      <c r="I174" s="251"/>
      <c r="J174" s="247"/>
      <c r="K174" s="247"/>
      <c r="L174" s="252"/>
      <c r="M174" s="253"/>
      <c r="N174" s="254"/>
      <c r="O174" s="254"/>
      <c r="P174" s="254"/>
      <c r="Q174" s="254"/>
      <c r="R174" s="254"/>
      <c r="S174" s="254"/>
      <c r="T174" s="255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56" t="s">
        <v>231</v>
      </c>
      <c r="AU174" s="256" t="s">
        <v>86</v>
      </c>
      <c r="AV174" s="14" t="s">
        <v>86</v>
      </c>
      <c r="AW174" s="14" t="s">
        <v>37</v>
      </c>
      <c r="AX174" s="14" t="s">
        <v>84</v>
      </c>
      <c r="AY174" s="256" t="s">
        <v>219</v>
      </c>
    </row>
    <row r="175" s="2" customFormat="1" ht="21.75" customHeight="1">
      <c r="A175" s="40"/>
      <c r="B175" s="41"/>
      <c r="C175" s="216" t="s">
        <v>309</v>
      </c>
      <c r="D175" s="216" t="s">
        <v>221</v>
      </c>
      <c r="E175" s="217" t="s">
        <v>1302</v>
      </c>
      <c r="F175" s="218" t="s">
        <v>1303</v>
      </c>
      <c r="G175" s="219" t="s">
        <v>148</v>
      </c>
      <c r="H175" s="220">
        <v>916.79399999999998</v>
      </c>
      <c r="I175" s="221"/>
      <c r="J175" s="222">
        <f>ROUND(I175*H175,2)</f>
        <v>0</v>
      </c>
      <c r="K175" s="218" t="s">
        <v>224</v>
      </c>
      <c r="L175" s="46"/>
      <c r="M175" s="223" t="s">
        <v>19</v>
      </c>
      <c r="N175" s="224" t="s">
        <v>47</v>
      </c>
      <c r="O175" s="86"/>
      <c r="P175" s="225">
        <f>O175*H175</f>
        <v>0</v>
      </c>
      <c r="Q175" s="225">
        <v>0</v>
      </c>
      <c r="R175" s="225">
        <f>Q175*H175</f>
        <v>0</v>
      </c>
      <c r="S175" s="225">
        <v>0</v>
      </c>
      <c r="T175" s="226">
        <f>S175*H175</f>
        <v>0</v>
      </c>
      <c r="U175" s="40"/>
      <c r="V175" s="40"/>
      <c r="W175" s="40"/>
      <c r="X175" s="40"/>
      <c r="Y175" s="40"/>
      <c r="Z175" s="40"/>
      <c r="AA175" s="40"/>
      <c r="AB175" s="40"/>
      <c r="AC175" s="40"/>
      <c r="AD175" s="40"/>
      <c r="AE175" s="40"/>
      <c r="AR175" s="227" t="s">
        <v>225</v>
      </c>
      <c r="AT175" s="227" t="s">
        <v>221</v>
      </c>
      <c r="AU175" s="227" t="s">
        <v>86</v>
      </c>
      <c r="AY175" s="19" t="s">
        <v>219</v>
      </c>
      <c r="BE175" s="228">
        <f>IF(N175="základní",J175,0)</f>
        <v>0</v>
      </c>
      <c r="BF175" s="228">
        <f>IF(N175="snížená",J175,0)</f>
        <v>0</v>
      </c>
      <c r="BG175" s="228">
        <f>IF(N175="zákl. přenesená",J175,0)</f>
        <v>0</v>
      </c>
      <c r="BH175" s="228">
        <f>IF(N175="sníž. přenesená",J175,0)</f>
        <v>0</v>
      </c>
      <c r="BI175" s="228">
        <f>IF(N175="nulová",J175,0)</f>
        <v>0</v>
      </c>
      <c r="BJ175" s="19" t="s">
        <v>84</v>
      </c>
      <c r="BK175" s="228">
        <f>ROUND(I175*H175,2)</f>
        <v>0</v>
      </c>
      <c r="BL175" s="19" t="s">
        <v>225</v>
      </c>
      <c r="BM175" s="227" t="s">
        <v>2292</v>
      </c>
    </row>
    <row r="176" s="2" customFormat="1">
      <c r="A176" s="40"/>
      <c r="B176" s="41"/>
      <c r="C176" s="42"/>
      <c r="D176" s="229" t="s">
        <v>227</v>
      </c>
      <c r="E176" s="42"/>
      <c r="F176" s="230" t="s">
        <v>1305</v>
      </c>
      <c r="G176" s="42"/>
      <c r="H176" s="42"/>
      <c r="I176" s="231"/>
      <c r="J176" s="42"/>
      <c r="K176" s="42"/>
      <c r="L176" s="46"/>
      <c r="M176" s="232"/>
      <c r="N176" s="233"/>
      <c r="O176" s="86"/>
      <c r="P176" s="86"/>
      <c r="Q176" s="86"/>
      <c r="R176" s="86"/>
      <c r="S176" s="86"/>
      <c r="T176" s="87"/>
      <c r="U176" s="40"/>
      <c r="V176" s="40"/>
      <c r="W176" s="40"/>
      <c r="X176" s="40"/>
      <c r="Y176" s="40"/>
      <c r="Z176" s="40"/>
      <c r="AA176" s="40"/>
      <c r="AB176" s="40"/>
      <c r="AC176" s="40"/>
      <c r="AD176" s="40"/>
      <c r="AE176" s="40"/>
      <c r="AT176" s="19" t="s">
        <v>227</v>
      </c>
      <c r="AU176" s="19" t="s">
        <v>86</v>
      </c>
    </row>
    <row r="177" s="2" customFormat="1">
      <c r="A177" s="40"/>
      <c r="B177" s="41"/>
      <c r="C177" s="42"/>
      <c r="D177" s="234" t="s">
        <v>229</v>
      </c>
      <c r="E177" s="42"/>
      <c r="F177" s="235" t="s">
        <v>2293</v>
      </c>
      <c r="G177" s="42"/>
      <c r="H177" s="42"/>
      <c r="I177" s="231"/>
      <c r="J177" s="42"/>
      <c r="K177" s="42"/>
      <c r="L177" s="46"/>
      <c r="M177" s="232"/>
      <c r="N177" s="233"/>
      <c r="O177" s="86"/>
      <c r="P177" s="86"/>
      <c r="Q177" s="86"/>
      <c r="R177" s="86"/>
      <c r="S177" s="86"/>
      <c r="T177" s="87"/>
      <c r="U177" s="40"/>
      <c r="V177" s="40"/>
      <c r="W177" s="40"/>
      <c r="X177" s="40"/>
      <c r="Y177" s="40"/>
      <c r="Z177" s="40"/>
      <c r="AA177" s="40"/>
      <c r="AB177" s="40"/>
      <c r="AC177" s="40"/>
      <c r="AD177" s="40"/>
      <c r="AE177" s="40"/>
      <c r="AT177" s="19" t="s">
        <v>229</v>
      </c>
      <c r="AU177" s="19" t="s">
        <v>86</v>
      </c>
    </row>
    <row r="178" s="13" customFormat="1">
      <c r="A178" s="13"/>
      <c r="B178" s="236"/>
      <c r="C178" s="237"/>
      <c r="D178" s="229" t="s">
        <v>231</v>
      </c>
      <c r="E178" s="238" t="s">
        <v>19</v>
      </c>
      <c r="F178" s="239" t="s">
        <v>1103</v>
      </c>
      <c r="G178" s="237"/>
      <c r="H178" s="238" t="s">
        <v>19</v>
      </c>
      <c r="I178" s="240"/>
      <c r="J178" s="237"/>
      <c r="K178" s="237"/>
      <c r="L178" s="241"/>
      <c r="M178" s="242"/>
      <c r="N178" s="243"/>
      <c r="O178" s="243"/>
      <c r="P178" s="243"/>
      <c r="Q178" s="243"/>
      <c r="R178" s="243"/>
      <c r="S178" s="243"/>
      <c r="T178" s="244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5" t="s">
        <v>231</v>
      </c>
      <c r="AU178" s="245" t="s">
        <v>86</v>
      </c>
      <c r="AV178" s="13" t="s">
        <v>84</v>
      </c>
      <c r="AW178" s="13" t="s">
        <v>37</v>
      </c>
      <c r="AX178" s="13" t="s">
        <v>76</v>
      </c>
      <c r="AY178" s="245" t="s">
        <v>219</v>
      </c>
    </row>
    <row r="179" s="14" customFormat="1">
      <c r="A179" s="14"/>
      <c r="B179" s="246"/>
      <c r="C179" s="247"/>
      <c r="D179" s="229" t="s">
        <v>231</v>
      </c>
      <c r="E179" s="248" t="s">
        <v>19</v>
      </c>
      <c r="F179" s="249" t="s">
        <v>2294</v>
      </c>
      <c r="G179" s="247"/>
      <c r="H179" s="250">
        <v>514.64999999999998</v>
      </c>
      <c r="I179" s="251"/>
      <c r="J179" s="247"/>
      <c r="K179" s="247"/>
      <c r="L179" s="252"/>
      <c r="M179" s="253"/>
      <c r="N179" s="254"/>
      <c r="O179" s="254"/>
      <c r="P179" s="254"/>
      <c r="Q179" s="254"/>
      <c r="R179" s="254"/>
      <c r="S179" s="254"/>
      <c r="T179" s="255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56" t="s">
        <v>231</v>
      </c>
      <c r="AU179" s="256" t="s">
        <v>86</v>
      </c>
      <c r="AV179" s="14" t="s">
        <v>86</v>
      </c>
      <c r="AW179" s="14" t="s">
        <v>37</v>
      </c>
      <c r="AX179" s="14" t="s">
        <v>76</v>
      </c>
      <c r="AY179" s="256" t="s">
        <v>219</v>
      </c>
    </row>
    <row r="180" s="14" customFormat="1">
      <c r="A180" s="14"/>
      <c r="B180" s="246"/>
      <c r="C180" s="247"/>
      <c r="D180" s="229" t="s">
        <v>231</v>
      </c>
      <c r="E180" s="248" t="s">
        <v>19</v>
      </c>
      <c r="F180" s="249" t="s">
        <v>2295</v>
      </c>
      <c r="G180" s="247"/>
      <c r="H180" s="250">
        <v>150.14400000000001</v>
      </c>
      <c r="I180" s="251"/>
      <c r="J180" s="247"/>
      <c r="K180" s="247"/>
      <c r="L180" s="252"/>
      <c r="M180" s="253"/>
      <c r="N180" s="254"/>
      <c r="O180" s="254"/>
      <c r="P180" s="254"/>
      <c r="Q180" s="254"/>
      <c r="R180" s="254"/>
      <c r="S180" s="254"/>
      <c r="T180" s="255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56" t="s">
        <v>231</v>
      </c>
      <c r="AU180" s="256" t="s">
        <v>86</v>
      </c>
      <c r="AV180" s="14" t="s">
        <v>86</v>
      </c>
      <c r="AW180" s="14" t="s">
        <v>37</v>
      </c>
      <c r="AX180" s="14" t="s">
        <v>76</v>
      </c>
      <c r="AY180" s="256" t="s">
        <v>219</v>
      </c>
    </row>
    <row r="181" s="14" customFormat="1">
      <c r="A181" s="14"/>
      <c r="B181" s="246"/>
      <c r="C181" s="247"/>
      <c r="D181" s="229" t="s">
        <v>231</v>
      </c>
      <c r="E181" s="248" t="s">
        <v>19</v>
      </c>
      <c r="F181" s="249" t="s">
        <v>2296</v>
      </c>
      <c r="G181" s="247"/>
      <c r="H181" s="250">
        <v>252</v>
      </c>
      <c r="I181" s="251"/>
      <c r="J181" s="247"/>
      <c r="K181" s="247"/>
      <c r="L181" s="252"/>
      <c r="M181" s="253"/>
      <c r="N181" s="254"/>
      <c r="O181" s="254"/>
      <c r="P181" s="254"/>
      <c r="Q181" s="254"/>
      <c r="R181" s="254"/>
      <c r="S181" s="254"/>
      <c r="T181" s="255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56" t="s">
        <v>231</v>
      </c>
      <c r="AU181" s="256" t="s">
        <v>86</v>
      </c>
      <c r="AV181" s="14" t="s">
        <v>86</v>
      </c>
      <c r="AW181" s="14" t="s">
        <v>37</v>
      </c>
      <c r="AX181" s="14" t="s">
        <v>76</v>
      </c>
      <c r="AY181" s="256" t="s">
        <v>219</v>
      </c>
    </row>
    <row r="182" s="15" customFormat="1">
      <c r="A182" s="15"/>
      <c r="B182" s="257"/>
      <c r="C182" s="258"/>
      <c r="D182" s="229" t="s">
        <v>231</v>
      </c>
      <c r="E182" s="259" t="s">
        <v>1091</v>
      </c>
      <c r="F182" s="260" t="s">
        <v>236</v>
      </c>
      <c r="G182" s="258"/>
      <c r="H182" s="261">
        <v>916.79399999999998</v>
      </c>
      <c r="I182" s="262"/>
      <c r="J182" s="258"/>
      <c r="K182" s="258"/>
      <c r="L182" s="263"/>
      <c r="M182" s="264"/>
      <c r="N182" s="265"/>
      <c r="O182" s="265"/>
      <c r="P182" s="265"/>
      <c r="Q182" s="265"/>
      <c r="R182" s="265"/>
      <c r="S182" s="265"/>
      <c r="T182" s="266"/>
      <c r="U182" s="15"/>
      <c r="V182" s="15"/>
      <c r="W182" s="15"/>
      <c r="X182" s="15"/>
      <c r="Y182" s="15"/>
      <c r="Z182" s="15"/>
      <c r="AA182" s="15"/>
      <c r="AB182" s="15"/>
      <c r="AC182" s="15"/>
      <c r="AD182" s="15"/>
      <c r="AE182" s="15"/>
      <c r="AT182" s="267" t="s">
        <v>231</v>
      </c>
      <c r="AU182" s="267" t="s">
        <v>86</v>
      </c>
      <c r="AV182" s="15" t="s">
        <v>225</v>
      </c>
      <c r="AW182" s="15" t="s">
        <v>37</v>
      </c>
      <c r="AX182" s="15" t="s">
        <v>84</v>
      </c>
      <c r="AY182" s="267" t="s">
        <v>219</v>
      </c>
    </row>
    <row r="183" s="2" customFormat="1" ht="21.75" customHeight="1">
      <c r="A183" s="40"/>
      <c r="B183" s="41"/>
      <c r="C183" s="216" t="s">
        <v>317</v>
      </c>
      <c r="D183" s="216" t="s">
        <v>221</v>
      </c>
      <c r="E183" s="217" t="s">
        <v>1307</v>
      </c>
      <c r="F183" s="218" t="s">
        <v>1308</v>
      </c>
      <c r="G183" s="219" t="s">
        <v>148</v>
      </c>
      <c r="H183" s="220">
        <v>55007.639999999999</v>
      </c>
      <c r="I183" s="221"/>
      <c r="J183" s="222">
        <f>ROUND(I183*H183,2)</f>
        <v>0</v>
      </c>
      <c r="K183" s="218" t="s">
        <v>224</v>
      </c>
      <c r="L183" s="46"/>
      <c r="M183" s="223" t="s">
        <v>19</v>
      </c>
      <c r="N183" s="224" t="s">
        <v>47</v>
      </c>
      <c r="O183" s="86"/>
      <c r="P183" s="225">
        <f>O183*H183</f>
        <v>0</v>
      </c>
      <c r="Q183" s="225">
        <v>0</v>
      </c>
      <c r="R183" s="225">
        <f>Q183*H183</f>
        <v>0</v>
      </c>
      <c r="S183" s="225">
        <v>0</v>
      </c>
      <c r="T183" s="226">
        <f>S183*H183</f>
        <v>0</v>
      </c>
      <c r="U183" s="40"/>
      <c r="V183" s="40"/>
      <c r="W183" s="40"/>
      <c r="X183" s="40"/>
      <c r="Y183" s="40"/>
      <c r="Z183" s="40"/>
      <c r="AA183" s="40"/>
      <c r="AB183" s="40"/>
      <c r="AC183" s="40"/>
      <c r="AD183" s="40"/>
      <c r="AE183" s="40"/>
      <c r="AR183" s="227" t="s">
        <v>225</v>
      </c>
      <c r="AT183" s="227" t="s">
        <v>221</v>
      </c>
      <c r="AU183" s="227" t="s">
        <v>86</v>
      </c>
      <c r="AY183" s="19" t="s">
        <v>219</v>
      </c>
      <c r="BE183" s="228">
        <f>IF(N183="základní",J183,0)</f>
        <v>0</v>
      </c>
      <c r="BF183" s="228">
        <f>IF(N183="snížená",J183,0)</f>
        <v>0</v>
      </c>
      <c r="BG183" s="228">
        <f>IF(N183="zákl. přenesená",J183,0)</f>
        <v>0</v>
      </c>
      <c r="BH183" s="228">
        <f>IF(N183="sníž. přenesená",J183,0)</f>
        <v>0</v>
      </c>
      <c r="BI183" s="228">
        <f>IF(N183="nulová",J183,0)</f>
        <v>0</v>
      </c>
      <c r="BJ183" s="19" t="s">
        <v>84</v>
      </c>
      <c r="BK183" s="228">
        <f>ROUND(I183*H183,2)</f>
        <v>0</v>
      </c>
      <c r="BL183" s="19" t="s">
        <v>225</v>
      </c>
      <c r="BM183" s="227" t="s">
        <v>2297</v>
      </c>
    </row>
    <row r="184" s="2" customFormat="1">
      <c r="A184" s="40"/>
      <c r="B184" s="41"/>
      <c r="C184" s="42"/>
      <c r="D184" s="229" t="s">
        <v>227</v>
      </c>
      <c r="E184" s="42"/>
      <c r="F184" s="230" t="s">
        <v>1310</v>
      </c>
      <c r="G184" s="42"/>
      <c r="H184" s="42"/>
      <c r="I184" s="231"/>
      <c r="J184" s="42"/>
      <c r="K184" s="42"/>
      <c r="L184" s="46"/>
      <c r="M184" s="232"/>
      <c r="N184" s="233"/>
      <c r="O184" s="86"/>
      <c r="P184" s="86"/>
      <c r="Q184" s="86"/>
      <c r="R184" s="86"/>
      <c r="S184" s="86"/>
      <c r="T184" s="87"/>
      <c r="U184" s="40"/>
      <c r="V184" s="40"/>
      <c r="W184" s="40"/>
      <c r="X184" s="40"/>
      <c r="Y184" s="40"/>
      <c r="Z184" s="40"/>
      <c r="AA184" s="40"/>
      <c r="AB184" s="40"/>
      <c r="AC184" s="40"/>
      <c r="AD184" s="40"/>
      <c r="AE184" s="40"/>
      <c r="AT184" s="19" t="s">
        <v>227</v>
      </c>
      <c r="AU184" s="19" t="s">
        <v>86</v>
      </c>
    </row>
    <row r="185" s="2" customFormat="1">
      <c r="A185" s="40"/>
      <c r="B185" s="41"/>
      <c r="C185" s="42"/>
      <c r="D185" s="234" t="s">
        <v>229</v>
      </c>
      <c r="E185" s="42"/>
      <c r="F185" s="235" t="s">
        <v>2298</v>
      </c>
      <c r="G185" s="42"/>
      <c r="H185" s="42"/>
      <c r="I185" s="231"/>
      <c r="J185" s="42"/>
      <c r="K185" s="42"/>
      <c r="L185" s="46"/>
      <c r="M185" s="232"/>
      <c r="N185" s="233"/>
      <c r="O185" s="86"/>
      <c r="P185" s="86"/>
      <c r="Q185" s="86"/>
      <c r="R185" s="86"/>
      <c r="S185" s="86"/>
      <c r="T185" s="87"/>
      <c r="U185" s="40"/>
      <c r="V185" s="40"/>
      <c r="W185" s="40"/>
      <c r="X185" s="40"/>
      <c r="Y185" s="40"/>
      <c r="Z185" s="40"/>
      <c r="AA185" s="40"/>
      <c r="AB185" s="40"/>
      <c r="AC185" s="40"/>
      <c r="AD185" s="40"/>
      <c r="AE185" s="40"/>
      <c r="AT185" s="19" t="s">
        <v>229</v>
      </c>
      <c r="AU185" s="19" t="s">
        <v>86</v>
      </c>
    </row>
    <row r="186" s="14" customFormat="1">
      <c r="A186" s="14"/>
      <c r="B186" s="246"/>
      <c r="C186" s="247"/>
      <c r="D186" s="229" t="s">
        <v>231</v>
      </c>
      <c r="E186" s="248" t="s">
        <v>19</v>
      </c>
      <c r="F186" s="249" t="s">
        <v>2299</v>
      </c>
      <c r="G186" s="247"/>
      <c r="H186" s="250">
        <v>55007.639999999999</v>
      </c>
      <c r="I186" s="251"/>
      <c r="J186" s="247"/>
      <c r="K186" s="247"/>
      <c r="L186" s="252"/>
      <c r="M186" s="253"/>
      <c r="N186" s="254"/>
      <c r="O186" s="254"/>
      <c r="P186" s="254"/>
      <c r="Q186" s="254"/>
      <c r="R186" s="254"/>
      <c r="S186" s="254"/>
      <c r="T186" s="255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56" t="s">
        <v>231</v>
      </c>
      <c r="AU186" s="256" t="s">
        <v>86</v>
      </c>
      <c r="AV186" s="14" t="s">
        <v>86</v>
      </c>
      <c r="AW186" s="14" t="s">
        <v>37</v>
      </c>
      <c r="AX186" s="14" t="s">
        <v>84</v>
      </c>
      <c r="AY186" s="256" t="s">
        <v>219</v>
      </c>
    </row>
    <row r="187" s="2" customFormat="1" ht="21.75" customHeight="1">
      <c r="A187" s="40"/>
      <c r="B187" s="41"/>
      <c r="C187" s="216" t="s">
        <v>327</v>
      </c>
      <c r="D187" s="216" t="s">
        <v>221</v>
      </c>
      <c r="E187" s="217" t="s">
        <v>1312</v>
      </c>
      <c r="F187" s="218" t="s">
        <v>1313</v>
      </c>
      <c r="G187" s="219" t="s">
        <v>148</v>
      </c>
      <c r="H187" s="220">
        <v>916.79399999999998</v>
      </c>
      <c r="I187" s="221"/>
      <c r="J187" s="222">
        <f>ROUND(I187*H187,2)</f>
        <v>0</v>
      </c>
      <c r="K187" s="218" t="s">
        <v>224</v>
      </c>
      <c r="L187" s="46"/>
      <c r="M187" s="223" t="s">
        <v>19</v>
      </c>
      <c r="N187" s="224" t="s">
        <v>47</v>
      </c>
      <c r="O187" s="86"/>
      <c r="P187" s="225">
        <f>O187*H187</f>
        <v>0</v>
      </c>
      <c r="Q187" s="225">
        <v>0</v>
      </c>
      <c r="R187" s="225">
        <f>Q187*H187</f>
        <v>0</v>
      </c>
      <c r="S187" s="225">
        <v>0</v>
      </c>
      <c r="T187" s="226">
        <f>S187*H187</f>
        <v>0</v>
      </c>
      <c r="U187" s="40"/>
      <c r="V187" s="40"/>
      <c r="W187" s="40"/>
      <c r="X187" s="40"/>
      <c r="Y187" s="40"/>
      <c r="Z187" s="40"/>
      <c r="AA187" s="40"/>
      <c r="AB187" s="40"/>
      <c r="AC187" s="40"/>
      <c r="AD187" s="40"/>
      <c r="AE187" s="40"/>
      <c r="AR187" s="227" t="s">
        <v>225</v>
      </c>
      <c r="AT187" s="227" t="s">
        <v>221</v>
      </c>
      <c r="AU187" s="227" t="s">
        <v>86</v>
      </c>
      <c r="AY187" s="19" t="s">
        <v>219</v>
      </c>
      <c r="BE187" s="228">
        <f>IF(N187="základní",J187,0)</f>
        <v>0</v>
      </c>
      <c r="BF187" s="228">
        <f>IF(N187="snížená",J187,0)</f>
        <v>0</v>
      </c>
      <c r="BG187" s="228">
        <f>IF(N187="zákl. přenesená",J187,0)</f>
        <v>0</v>
      </c>
      <c r="BH187" s="228">
        <f>IF(N187="sníž. přenesená",J187,0)</f>
        <v>0</v>
      </c>
      <c r="BI187" s="228">
        <f>IF(N187="nulová",J187,0)</f>
        <v>0</v>
      </c>
      <c r="BJ187" s="19" t="s">
        <v>84</v>
      </c>
      <c r="BK187" s="228">
        <f>ROUND(I187*H187,2)</f>
        <v>0</v>
      </c>
      <c r="BL187" s="19" t="s">
        <v>225</v>
      </c>
      <c r="BM187" s="227" t="s">
        <v>2300</v>
      </c>
    </row>
    <row r="188" s="2" customFormat="1">
      <c r="A188" s="40"/>
      <c r="B188" s="41"/>
      <c r="C188" s="42"/>
      <c r="D188" s="229" t="s">
        <v>227</v>
      </c>
      <c r="E188" s="42"/>
      <c r="F188" s="230" t="s">
        <v>1315</v>
      </c>
      <c r="G188" s="42"/>
      <c r="H188" s="42"/>
      <c r="I188" s="231"/>
      <c r="J188" s="42"/>
      <c r="K188" s="42"/>
      <c r="L188" s="46"/>
      <c r="M188" s="232"/>
      <c r="N188" s="233"/>
      <c r="O188" s="86"/>
      <c r="P188" s="86"/>
      <c r="Q188" s="86"/>
      <c r="R188" s="86"/>
      <c r="S188" s="86"/>
      <c r="T188" s="87"/>
      <c r="U188" s="40"/>
      <c r="V188" s="40"/>
      <c r="W188" s="40"/>
      <c r="X188" s="40"/>
      <c r="Y188" s="40"/>
      <c r="Z188" s="40"/>
      <c r="AA188" s="40"/>
      <c r="AB188" s="40"/>
      <c r="AC188" s="40"/>
      <c r="AD188" s="40"/>
      <c r="AE188" s="40"/>
      <c r="AT188" s="19" t="s">
        <v>227</v>
      </c>
      <c r="AU188" s="19" t="s">
        <v>86</v>
      </c>
    </row>
    <row r="189" s="2" customFormat="1">
      <c r="A189" s="40"/>
      <c r="B189" s="41"/>
      <c r="C189" s="42"/>
      <c r="D189" s="234" t="s">
        <v>229</v>
      </c>
      <c r="E189" s="42"/>
      <c r="F189" s="235" t="s">
        <v>1316</v>
      </c>
      <c r="G189" s="42"/>
      <c r="H189" s="42"/>
      <c r="I189" s="231"/>
      <c r="J189" s="42"/>
      <c r="K189" s="42"/>
      <c r="L189" s="46"/>
      <c r="M189" s="232"/>
      <c r="N189" s="233"/>
      <c r="O189" s="86"/>
      <c r="P189" s="86"/>
      <c r="Q189" s="86"/>
      <c r="R189" s="86"/>
      <c r="S189" s="86"/>
      <c r="T189" s="87"/>
      <c r="U189" s="40"/>
      <c r="V189" s="40"/>
      <c r="W189" s="40"/>
      <c r="X189" s="40"/>
      <c r="Y189" s="40"/>
      <c r="Z189" s="40"/>
      <c r="AA189" s="40"/>
      <c r="AB189" s="40"/>
      <c r="AC189" s="40"/>
      <c r="AD189" s="40"/>
      <c r="AE189" s="40"/>
      <c r="AT189" s="19" t="s">
        <v>229</v>
      </c>
      <c r="AU189" s="19" t="s">
        <v>86</v>
      </c>
    </row>
    <row r="190" s="14" customFormat="1">
      <c r="A190" s="14"/>
      <c r="B190" s="246"/>
      <c r="C190" s="247"/>
      <c r="D190" s="229" t="s">
        <v>231</v>
      </c>
      <c r="E190" s="248" t="s">
        <v>19</v>
      </c>
      <c r="F190" s="249" t="s">
        <v>1091</v>
      </c>
      <c r="G190" s="247"/>
      <c r="H190" s="250">
        <v>916.79399999999998</v>
      </c>
      <c r="I190" s="251"/>
      <c r="J190" s="247"/>
      <c r="K190" s="247"/>
      <c r="L190" s="252"/>
      <c r="M190" s="253"/>
      <c r="N190" s="254"/>
      <c r="O190" s="254"/>
      <c r="P190" s="254"/>
      <c r="Q190" s="254"/>
      <c r="R190" s="254"/>
      <c r="S190" s="254"/>
      <c r="T190" s="255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56" t="s">
        <v>231</v>
      </c>
      <c r="AU190" s="256" t="s">
        <v>86</v>
      </c>
      <c r="AV190" s="14" t="s">
        <v>86</v>
      </c>
      <c r="AW190" s="14" t="s">
        <v>37</v>
      </c>
      <c r="AX190" s="14" t="s">
        <v>84</v>
      </c>
      <c r="AY190" s="256" t="s">
        <v>219</v>
      </c>
    </row>
    <row r="191" s="2" customFormat="1" ht="16.5" customHeight="1">
      <c r="A191" s="40"/>
      <c r="B191" s="41"/>
      <c r="C191" s="216" t="s">
        <v>334</v>
      </c>
      <c r="D191" s="216" t="s">
        <v>221</v>
      </c>
      <c r="E191" s="217" t="s">
        <v>2301</v>
      </c>
      <c r="F191" s="218" t="s">
        <v>2302</v>
      </c>
      <c r="G191" s="219" t="s">
        <v>152</v>
      </c>
      <c r="H191" s="220">
        <v>368.36000000000001</v>
      </c>
      <c r="I191" s="221"/>
      <c r="J191" s="222">
        <f>ROUND(I191*H191,2)</f>
        <v>0</v>
      </c>
      <c r="K191" s="218" t="s">
        <v>224</v>
      </c>
      <c r="L191" s="46"/>
      <c r="M191" s="223" t="s">
        <v>19</v>
      </c>
      <c r="N191" s="224" t="s">
        <v>47</v>
      </c>
      <c r="O191" s="86"/>
      <c r="P191" s="225">
        <f>O191*H191</f>
        <v>0</v>
      </c>
      <c r="Q191" s="225">
        <v>0</v>
      </c>
      <c r="R191" s="225">
        <f>Q191*H191</f>
        <v>0</v>
      </c>
      <c r="S191" s="225">
        <v>0</v>
      </c>
      <c r="T191" s="226">
        <f>S191*H191</f>
        <v>0</v>
      </c>
      <c r="U191" s="40"/>
      <c r="V191" s="40"/>
      <c r="W191" s="40"/>
      <c r="X191" s="40"/>
      <c r="Y191" s="40"/>
      <c r="Z191" s="40"/>
      <c r="AA191" s="40"/>
      <c r="AB191" s="40"/>
      <c r="AC191" s="40"/>
      <c r="AD191" s="40"/>
      <c r="AE191" s="40"/>
      <c r="AR191" s="227" t="s">
        <v>225</v>
      </c>
      <c r="AT191" s="227" t="s">
        <v>221</v>
      </c>
      <c r="AU191" s="227" t="s">
        <v>86</v>
      </c>
      <c r="AY191" s="19" t="s">
        <v>219</v>
      </c>
      <c r="BE191" s="228">
        <f>IF(N191="základní",J191,0)</f>
        <v>0</v>
      </c>
      <c r="BF191" s="228">
        <f>IF(N191="snížená",J191,0)</f>
        <v>0</v>
      </c>
      <c r="BG191" s="228">
        <f>IF(N191="zákl. přenesená",J191,0)</f>
        <v>0</v>
      </c>
      <c r="BH191" s="228">
        <f>IF(N191="sníž. přenesená",J191,0)</f>
        <v>0</v>
      </c>
      <c r="BI191" s="228">
        <f>IF(N191="nulová",J191,0)</f>
        <v>0</v>
      </c>
      <c r="BJ191" s="19" t="s">
        <v>84</v>
      </c>
      <c r="BK191" s="228">
        <f>ROUND(I191*H191,2)</f>
        <v>0</v>
      </c>
      <c r="BL191" s="19" t="s">
        <v>225</v>
      </c>
      <c r="BM191" s="227" t="s">
        <v>2303</v>
      </c>
    </row>
    <row r="192" s="2" customFormat="1">
      <c r="A192" s="40"/>
      <c r="B192" s="41"/>
      <c r="C192" s="42"/>
      <c r="D192" s="229" t="s">
        <v>227</v>
      </c>
      <c r="E192" s="42"/>
      <c r="F192" s="230" t="s">
        <v>2304</v>
      </c>
      <c r="G192" s="42"/>
      <c r="H192" s="42"/>
      <c r="I192" s="231"/>
      <c r="J192" s="42"/>
      <c r="K192" s="42"/>
      <c r="L192" s="46"/>
      <c r="M192" s="232"/>
      <c r="N192" s="233"/>
      <c r="O192" s="86"/>
      <c r="P192" s="86"/>
      <c r="Q192" s="86"/>
      <c r="R192" s="86"/>
      <c r="S192" s="86"/>
      <c r="T192" s="87"/>
      <c r="U192" s="40"/>
      <c r="V192" s="40"/>
      <c r="W192" s="40"/>
      <c r="X192" s="40"/>
      <c r="Y192" s="40"/>
      <c r="Z192" s="40"/>
      <c r="AA192" s="40"/>
      <c r="AB192" s="40"/>
      <c r="AC192" s="40"/>
      <c r="AD192" s="40"/>
      <c r="AE192" s="40"/>
      <c r="AT192" s="19" t="s">
        <v>227</v>
      </c>
      <c r="AU192" s="19" t="s">
        <v>86</v>
      </c>
    </row>
    <row r="193" s="2" customFormat="1">
      <c r="A193" s="40"/>
      <c r="B193" s="41"/>
      <c r="C193" s="42"/>
      <c r="D193" s="234" t="s">
        <v>229</v>
      </c>
      <c r="E193" s="42"/>
      <c r="F193" s="235" t="s">
        <v>2305</v>
      </c>
      <c r="G193" s="42"/>
      <c r="H193" s="42"/>
      <c r="I193" s="231"/>
      <c r="J193" s="42"/>
      <c r="K193" s="42"/>
      <c r="L193" s="46"/>
      <c r="M193" s="232"/>
      <c r="N193" s="233"/>
      <c r="O193" s="86"/>
      <c r="P193" s="86"/>
      <c r="Q193" s="86"/>
      <c r="R193" s="86"/>
      <c r="S193" s="86"/>
      <c r="T193" s="87"/>
      <c r="U193" s="40"/>
      <c r="V193" s="40"/>
      <c r="W193" s="40"/>
      <c r="X193" s="40"/>
      <c r="Y193" s="40"/>
      <c r="Z193" s="40"/>
      <c r="AA193" s="40"/>
      <c r="AB193" s="40"/>
      <c r="AC193" s="40"/>
      <c r="AD193" s="40"/>
      <c r="AE193" s="40"/>
      <c r="AT193" s="19" t="s">
        <v>229</v>
      </c>
      <c r="AU193" s="19" t="s">
        <v>86</v>
      </c>
    </row>
    <row r="194" s="14" customFormat="1">
      <c r="A194" s="14"/>
      <c r="B194" s="246"/>
      <c r="C194" s="247"/>
      <c r="D194" s="229" t="s">
        <v>231</v>
      </c>
      <c r="E194" s="248" t="s">
        <v>19</v>
      </c>
      <c r="F194" s="249" t="s">
        <v>2306</v>
      </c>
      <c r="G194" s="247"/>
      <c r="H194" s="250">
        <v>126</v>
      </c>
      <c r="I194" s="251"/>
      <c r="J194" s="247"/>
      <c r="K194" s="247"/>
      <c r="L194" s="252"/>
      <c r="M194" s="253"/>
      <c r="N194" s="254"/>
      <c r="O194" s="254"/>
      <c r="P194" s="254"/>
      <c r="Q194" s="254"/>
      <c r="R194" s="254"/>
      <c r="S194" s="254"/>
      <c r="T194" s="255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56" t="s">
        <v>231</v>
      </c>
      <c r="AU194" s="256" t="s">
        <v>86</v>
      </c>
      <c r="AV194" s="14" t="s">
        <v>86</v>
      </c>
      <c r="AW194" s="14" t="s">
        <v>37</v>
      </c>
      <c r="AX194" s="14" t="s">
        <v>76</v>
      </c>
      <c r="AY194" s="256" t="s">
        <v>219</v>
      </c>
    </row>
    <row r="195" s="14" customFormat="1">
      <c r="A195" s="14"/>
      <c r="B195" s="246"/>
      <c r="C195" s="247"/>
      <c r="D195" s="229" t="s">
        <v>231</v>
      </c>
      <c r="E195" s="248" t="s">
        <v>19</v>
      </c>
      <c r="F195" s="249" t="s">
        <v>2307</v>
      </c>
      <c r="G195" s="247"/>
      <c r="H195" s="250">
        <v>164.16</v>
      </c>
      <c r="I195" s="251"/>
      <c r="J195" s="247"/>
      <c r="K195" s="247"/>
      <c r="L195" s="252"/>
      <c r="M195" s="253"/>
      <c r="N195" s="254"/>
      <c r="O195" s="254"/>
      <c r="P195" s="254"/>
      <c r="Q195" s="254"/>
      <c r="R195" s="254"/>
      <c r="S195" s="254"/>
      <c r="T195" s="255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56" t="s">
        <v>231</v>
      </c>
      <c r="AU195" s="256" t="s">
        <v>86</v>
      </c>
      <c r="AV195" s="14" t="s">
        <v>86</v>
      </c>
      <c r="AW195" s="14" t="s">
        <v>37</v>
      </c>
      <c r="AX195" s="14" t="s">
        <v>76</v>
      </c>
      <c r="AY195" s="256" t="s">
        <v>219</v>
      </c>
    </row>
    <row r="196" s="14" customFormat="1">
      <c r="A196" s="14"/>
      <c r="B196" s="246"/>
      <c r="C196" s="247"/>
      <c r="D196" s="229" t="s">
        <v>231</v>
      </c>
      <c r="E196" s="248" t="s">
        <v>19</v>
      </c>
      <c r="F196" s="249" t="s">
        <v>2308</v>
      </c>
      <c r="G196" s="247"/>
      <c r="H196" s="250">
        <v>78.200000000000003</v>
      </c>
      <c r="I196" s="251"/>
      <c r="J196" s="247"/>
      <c r="K196" s="247"/>
      <c r="L196" s="252"/>
      <c r="M196" s="253"/>
      <c r="N196" s="254"/>
      <c r="O196" s="254"/>
      <c r="P196" s="254"/>
      <c r="Q196" s="254"/>
      <c r="R196" s="254"/>
      <c r="S196" s="254"/>
      <c r="T196" s="255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56" t="s">
        <v>231</v>
      </c>
      <c r="AU196" s="256" t="s">
        <v>86</v>
      </c>
      <c r="AV196" s="14" t="s">
        <v>86</v>
      </c>
      <c r="AW196" s="14" t="s">
        <v>37</v>
      </c>
      <c r="AX196" s="14" t="s">
        <v>76</v>
      </c>
      <c r="AY196" s="256" t="s">
        <v>219</v>
      </c>
    </row>
    <row r="197" s="15" customFormat="1">
      <c r="A197" s="15"/>
      <c r="B197" s="257"/>
      <c r="C197" s="258"/>
      <c r="D197" s="229" t="s">
        <v>231</v>
      </c>
      <c r="E197" s="259" t="s">
        <v>2247</v>
      </c>
      <c r="F197" s="260" t="s">
        <v>236</v>
      </c>
      <c r="G197" s="258"/>
      <c r="H197" s="261">
        <v>368.36000000000001</v>
      </c>
      <c r="I197" s="262"/>
      <c r="J197" s="258"/>
      <c r="K197" s="258"/>
      <c r="L197" s="263"/>
      <c r="M197" s="264"/>
      <c r="N197" s="265"/>
      <c r="O197" s="265"/>
      <c r="P197" s="265"/>
      <c r="Q197" s="265"/>
      <c r="R197" s="265"/>
      <c r="S197" s="265"/>
      <c r="T197" s="266"/>
      <c r="U197" s="15"/>
      <c r="V197" s="15"/>
      <c r="W197" s="15"/>
      <c r="X197" s="15"/>
      <c r="Y197" s="15"/>
      <c r="Z197" s="15"/>
      <c r="AA197" s="15"/>
      <c r="AB197" s="15"/>
      <c r="AC197" s="15"/>
      <c r="AD197" s="15"/>
      <c r="AE197" s="15"/>
      <c r="AT197" s="267" t="s">
        <v>231</v>
      </c>
      <c r="AU197" s="267" t="s">
        <v>86</v>
      </c>
      <c r="AV197" s="15" t="s">
        <v>225</v>
      </c>
      <c r="AW197" s="15" t="s">
        <v>37</v>
      </c>
      <c r="AX197" s="15" t="s">
        <v>84</v>
      </c>
      <c r="AY197" s="267" t="s">
        <v>219</v>
      </c>
    </row>
    <row r="198" s="2" customFormat="1" ht="16.5" customHeight="1">
      <c r="A198" s="40"/>
      <c r="B198" s="41"/>
      <c r="C198" s="216" t="s">
        <v>341</v>
      </c>
      <c r="D198" s="216" t="s">
        <v>221</v>
      </c>
      <c r="E198" s="217" t="s">
        <v>2309</v>
      </c>
      <c r="F198" s="218" t="s">
        <v>2310</v>
      </c>
      <c r="G198" s="219" t="s">
        <v>152</v>
      </c>
      <c r="H198" s="220">
        <v>22101.599999999999</v>
      </c>
      <c r="I198" s="221"/>
      <c r="J198" s="222">
        <f>ROUND(I198*H198,2)</f>
        <v>0</v>
      </c>
      <c r="K198" s="218" t="s">
        <v>224</v>
      </c>
      <c r="L198" s="46"/>
      <c r="M198" s="223" t="s">
        <v>19</v>
      </c>
      <c r="N198" s="224" t="s">
        <v>47</v>
      </c>
      <c r="O198" s="86"/>
      <c r="P198" s="225">
        <f>O198*H198</f>
        <v>0</v>
      </c>
      <c r="Q198" s="225">
        <v>0</v>
      </c>
      <c r="R198" s="225">
        <f>Q198*H198</f>
        <v>0</v>
      </c>
      <c r="S198" s="225">
        <v>0</v>
      </c>
      <c r="T198" s="226">
        <f>S198*H198</f>
        <v>0</v>
      </c>
      <c r="U198" s="40"/>
      <c r="V198" s="40"/>
      <c r="W198" s="40"/>
      <c r="X198" s="40"/>
      <c r="Y198" s="40"/>
      <c r="Z198" s="40"/>
      <c r="AA198" s="40"/>
      <c r="AB198" s="40"/>
      <c r="AC198" s="40"/>
      <c r="AD198" s="40"/>
      <c r="AE198" s="40"/>
      <c r="AR198" s="227" t="s">
        <v>225</v>
      </c>
      <c r="AT198" s="227" t="s">
        <v>221</v>
      </c>
      <c r="AU198" s="227" t="s">
        <v>86</v>
      </c>
      <c r="AY198" s="19" t="s">
        <v>219</v>
      </c>
      <c r="BE198" s="228">
        <f>IF(N198="základní",J198,0)</f>
        <v>0</v>
      </c>
      <c r="BF198" s="228">
        <f>IF(N198="snížená",J198,0)</f>
        <v>0</v>
      </c>
      <c r="BG198" s="228">
        <f>IF(N198="zákl. přenesená",J198,0)</f>
        <v>0</v>
      </c>
      <c r="BH198" s="228">
        <f>IF(N198="sníž. přenesená",J198,0)</f>
        <v>0</v>
      </c>
      <c r="BI198" s="228">
        <f>IF(N198="nulová",J198,0)</f>
        <v>0</v>
      </c>
      <c r="BJ198" s="19" t="s">
        <v>84</v>
      </c>
      <c r="BK198" s="228">
        <f>ROUND(I198*H198,2)</f>
        <v>0</v>
      </c>
      <c r="BL198" s="19" t="s">
        <v>225</v>
      </c>
      <c r="BM198" s="227" t="s">
        <v>2311</v>
      </c>
    </row>
    <row r="199" s="2" customFormat="1">
      <c r="A199" s="40"/>
      <c r="B199" s="41"/>
      <c r="C199" s="42"/>
      <c r="D199" s="229" t="s">
        <v>227</v>
      </c>
      <c r="E199" s="42"/>
      <c r="F199" s="230" t="s">
        <v>2312</v>
      </c>
      <c r="G199" s="42"/>
      <c r="H199" s="42"/>
      <c r="I199" s="231"/>
      <c r="J199" s="42"/>
      <c r="K199" s="42"/>
      <c r="L199" s="46"/>
      <c r="M199" s="232"/>
      <c r="N199" s="233"/>
      <c r="O199" s="86"/>
      <c r="P199" s="86"/>
      <c r="Q199" s="86"/>
      <c r="R199" s="86"/>
      <c r="S199" s="86"/>
      <c r="T199" s="87"/>
      <c r="U199" s="40"/>
      <c r="V199" s="40"/>
      <c r="W199" s="40"/>
      <c r="X199" s="40"/>
      <c r="Y199" s="40"/>
      <c r="Z199" s="40"/>
      <c r="AA199" s="40"/>
      <c r="AB199" s="40"/>
      <c r="AC199" s="40"/>
      <c r="AD199" s="40"/>
      <c r="AE199" s="40"/>
      <c r="AT199" s="19" t="s">
        <v>227</v>
      </c>
      <c r="AU199" s="19" t="s">
        <v>86</v>
      </c>
    </row>
    <row r="200" s="2" customFormat="1">
      <c r="A200" s="40"/>
      <c r="B200" s="41"/>
      <c r="C200" s="42"/>
      <c r="D200" s="234" t="s">
        <v>229</v>
      </c>
      <c r="E200" s="42"/>
      <c r="F200" s="235" t="s">
        <v>2313</v>
      </c>
      <c r="G200" s="42"/>
      <c r="H200" s="42"/>
      <c r="I200" s="231"/>
      <c r="J200" s="42"/>
      <c r="K200" s="42"/>
      <c r="L200" s="46"/>
      <c r="M200" s="232"/>
      <c r="N200" s="233"/>
      <c r="O200" s="86"/>
      <c r="P200" s="86"/>
      <c r="Q200" s="86"/>
      <c r="R200" s="86"/>
      <c r="S200" s="86"/>
      <c r="T200" s="87"/>
      <c r="U200" s="40"/>
      <c r="V200" s="40"/>
      <c r="W200" s="40"/>
      <c r="X200" s="40"/>
      <c r="Y200" s="40"/>
      <c r="Z200" s="40"/>
      <c r="AA200" s="40"/>
      <c r="AB200" s="40"/>
      <c r="AC200" s="40"/>
      <c r="AD200" s="40"/>
      <c r="AE200" s="40"/>
      <c r="AT200" s="19" t="s">
        <v>229</v>
      </c>
      <c r="AU200" s="19" t="s">
        <v>86</v>
      </c>
    </row>
    <row r="201" s="14" customFormat="1">
      <c r="A201" s="14"/>
      <c r="B201" s="246"/>
      <c r="C201" s="247"/>
      <c r="D201" s="229" t="s">
        <v>231</v>
      </c>
      <c r="E201" s="248" t="s">
        <v>19</v>
      </c>
      <c r="F201" s="249" t="s">
        <v>2314</v>
      </c>
      <c r="G201" s="247"/>
      <c r="H201" s="250">
        <v>22101.599999999999</v>
      </c>
      <c r="I201" s="251"/>
      <c r="J201" s="247"/>
      <c r="K201" s="247"/>
      <c r="L201" s="252"/>
      <c r="M201" s="253"/>
      <c r="N201" s="254"/>
      <c r="O201" s="254"/>
      <c r="P201" s="254"/>
      <c r="Q201" s="254"/>
      <c r="R201" s="254"/>
      <c r="S201" s="254"/>
      <c r="T201" s="255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56" t="s">
        <v>231</v>
      </c>
      <c r="AU201" s="256" t="s">
        <v>86</v>
      </c>
      <c r="AV201" s="14" t="s">
        <v>86</v>
      </c>
      <c r="AW201" s="14" t="s">
        <v>37</v>
      </c>
      <c r="AX201" s="14" t="s">
        <v>84</v>
      </c>
      <c r="AY201" s="256" t="s">
        <v>219</v>
      </c>
    </row>
    <row r="202" s="2" customFormat="1" ht="16.5" customHeight="1">
      <c r="A202" s="40"/>
      <c r="B202" s="41"/>
      <c r="C202" s="216" t="s">
        <v>348</v>
      </c>
      <c r="D202" s="216" t="s">
        <v>221</v>
      </c>
      <c r="E202" s="217" t="s">
        <v>2315</v>
      </c>
      <c r="F202" s="218" t="s">
        <v>2316</v>
      </c>
      <c r="G202" s="219" t="s">
        <v>420</v>
      </c>
      <c r="H202" s="220">
        <v>3</v>
      </c>
      <c r="I202" s="221"/>
      <c r="J202" s="222">
        <f>ROUND(I202*H202,2)</f>
        <v>0</v>
      </c>
      <c r="K202" s="218" t="s">
        <v>19</v>
      </c>
      <c r="L202" s="46"/>
      <c r="M202" s="223" t="s">
        <v>19</v>
      </c>
      <c r="N202" s="224" t="s">
        <v>47</v>
      </c>
      <c r="O202" s="86"/>
      <c r="P202" s="225">
        <f>O202*H202</f>
        <v>0</v>
      </c>
      <c r="Q202" s="225">
        <v>0</v>
      </c>
      <c r="R202" s="225">
        <f>Q202*H202</f>
        <v>0</v>
      </c>
      <c r="S202" s="225">
        <v>0</v>
      </c>
      <c r="T202" s="226">
        <f>S202*H202</f>
        <v>0</v>
      </c>
      <c r="U202" s="40"/>
      <c r="V202" s="40"/>
      <c r="W202" s="40"/>
      <c r="X202" s="40"/>
      <c r="Y202" s="40"/>
      <c r="Z202" s="40"/>
      <c r="AA202" s="40"/>
      <c r="AB202" s="40"/>
      <c r="AC202" s="40"/>
      <c r="AD202" s="40"/>
      <c r="AE202" s="40"/>
      <c r="AR202" s="227" t="s">
        <v>225</v>
      </c>
      <c r="AT202" s="227" t="s">
        <v>221</v>
      </c>
      <c r="AU202" s="227" t="s">
        <v>86</v>
      </c>
      <c r="AY202" s="19" t="s">
        <v>219</v>
      </c>
      <c r="BE202" s="228">
        <f>IF(N202="základní",J202,0)</f>
        <v>0</v>
      </c>
      <c r="BF202" s="228">
        <f>IF(N202="snížená",J202,0)</f>
        <v>0</v>
      </c>
      <c r="BG202" s="228">
        <f>IF(N202="zákl. přenesená",J202,0)</f>
        <v>0</v>
      </c>
      <c r="BH202" s="228">
        <f>IF(N202="sníž. přenesená",J202,0)</f>
        <v>0</v>
      </c>
      <c r="BI202" s="228">
        <f>IF(N202="nulová",J202,0)</f>
        <v>0</v>
      </c>
      <c r="BJ202" s="19" t="s">
        <v>84</v>
      </c>
      <c r="BK202" s="228">
        <f>ROUND(I202*H202,2)</f>
        <v>0</v>
      </c>
      <c r="BL202" s="19" t="s">
        <v>225</v>
      </c>
      <c r="BM202" s="227" t="s">
        <v>2317</v>
      </c>
    </row>
    <row r="203" s="2" customFormat="1">
      <c r="A203" s="40"/>
      <c r="B203" s="41"/>
      <c r="C203" s="42"/>
      <c r="D203" s="229" t="s">
        <v>227</v>
      </c>
      <c r="E203" s="42"/>
      <c r="F203" s="230" t="s">
        <v>2318</v>
      </c>
      <c r="G203" s="42"/>
      <c r="H203" s="42"/>
      <c r="I203" s="231"/>
      <c r="J203" s="42"/>
      <c r="K203" s="42"/>
      <c r="L203" s="46"/>
      <c r="M203" s="232"/>
      <c r="N203" s="233"/>
      <c r="O203" s="86"/>
      <c r="P203" s="86"/>
      <c r="Q203" s="86"/>
      <c r="R203" s="86"/>
      <c r="S203" s="86"/>
      <c r="T203" s="87"/>
      <c r="U203" s="40"/>
      <c r="V203" s="40"/>
      <c r="W203" s="40"/>
      <c r="X203" s="40"/>
      <c r="Y203" s="40"/>
      <c r="Z203" s="40"/>
      <c r="AA203" s="40"/>
      <c r="AB203" s="40"/>
      <c r="AC203" s="40"/>
      <c r="AD203" s="40"/>
      <c r="AE203" s="40"/>
      <c r="AT203" s="19" t="s">
        <v>227</v>
      </c>
      <c r="AU203" s="19" t="s">
        <v>86</v>
      </c>
    </row>
    <row r="204" s="2" customFormat="1" ht="16.5" customHeight="1">
      <c r="A204" s="40"/>
      <c r="B204" s="41"/>
      <c r="C204" s="216" t="s">
        <v>8</v>
      </c>
      <c r="D204" s="216" t="s">
        <v>221</v>
      </c>
      <c r="E204" s="217" t="s">
        <v>2319</v>
      </c>
      <c r="F204" s="218" t="s">
        <v>2320</v>
      </c>
      <c r="G204" s="219" t="s">
        <v>420</v>
      </c>
      <c r="H204" s="220">
        <v>1</v>
      </c>
      <c r="I204" s="221"/>
      <c r="J204" s="222">
        <f>ROUND(I204*H204,2)</f>
        <v>0</v>
      </c>
      <c r="K204" s="218" t="s">
        <v>19</v>
      </c>
      <c r="L204" s="46"/>
      <c r="M204" s="223" t="s">
        <v>19</v>
      </c>
      <c r="N204" s="224" t="s">
        <v>47</v>
      </c>
      <c r="O204" s="86"/>
      <c r="P204" s="225">
        <f>O204*H204</f>
        <v>0</v>
      </c>
      <c r="Q204" s="225">
        <v>0</v>
      </c>
      <c r="R204" s="225">
        <f>Q204*H204</f>
        <v>0</v>
      </c>
      <c r="S204" s="225">
        <v>0</v>
      </c>
      <c r="T204" s="226">
        <f>S204*H204</f>
        <v>0</v>
      </c>
      <c r="U204" s="40"/>
      <c r="V204" s="40"/>
      <c r="W204" s="40"/>
      <c r="X204" s="40"/>
      <c r="Y204" s="40"/>
      <c r="Z204" s="40"/>
      <c r="AA204" s="40"/>
      <c r="AB204" s="40"/>
      <c r="AC204" s="40"/>
      <c r="AD204" s="40"/>
      <c r="AE204" s="40"/>
      <c r="AR204" s="227" t="s">
        <v>225</v>
      </c>
      <c r="AT204" s="227" t="s">
        <v>221</v>
      </c>
      <c r="AU204" s="227" t="s">
        <v>86</v>
      </c>
      <c r="AY204" s="19" t="s">
        <v>219</v>
      </c>
      <c r="BE204" s="228">
        <f>IF(N204="základní",J204,0)</f>
        <v>0</v>
      </c>
      <c r="BF204" s="228">
        <f>IF(N204="snížená",J204,0)</f>
        <v>0</v>
      </c>
      <c r="BG204" s="228">
        <f>IF(N204="zákl. přenesená",J204,0)</f>
        <v>0</v>
      </c>
      <c r="BH204" s="228">
        <f>IF(N204="sníž. přenesená",J204,0)</f>
        <v>0</v>
      </c>
      <c r="BI204" s="228">
        <f>IF(N204="nulová",J204,0)</f>
        <v>0</v>
      </c>
      <c r="BJ204" s="19" t="s">
        <v>84</v>
      </c>
      <c r="BK204" s="228">
        <f>ROUND(I204*H204,2)</f>
        <v>0</v>
      </c>
      <c r="BL204" s="19" t="s">
        <v>225</v>
      </c>
      <c r="BM204" s="227" t="s">
        <v>2321</v>
      </c>
    </row>
    <row r="205" s="2" customFormat="1">
      <c r="A205" s="40"/>
      <c r="B205" s="41"/>
      <c r="C205" s="42"/>
      <c r="D205" s="229" t="s">
        <v>227</v>
      </c>
      <c r="E205" s="42"/>
      <c r="F205" s="230" t="s">
        <v>2322</v>
      </c>
      <c r="G205" s="42"/>
      <c r="H205" s="42"/>
      <c r="I205" s="231"/>
      <c r="J205" s="42"/>
      <c r="K205" s="42"/>
      <c r="L205" s="46"/>
      <c r="M205" s="232"/>
      <c r="N205" s="233"/>
      <c r="O205" s="86"/>
      <c r="P205" s="86"/>
      <c r="Q205" s="86"/>
      <c r="R205" s="86"/>
      <c r="S205" s="86"/>
      <c r="T205" s="87"/>
      <c r="U205" s="40"/>
      <c r="V205" s="40"/>
      <c r="W205" s="40"/>
      <c r="X205" s="40"/>
      <c r="Y205" s="40"/>
      <c r="Z205" s="40"/>
      <c r="AA205" s="40"/>
      <c r="AB205" s="40"/>
      <c r="AC205" s="40"/>
      <c r="AD205" s="40"/>
      <c r="AE205" s="40"/>
      <c r="AT205" s="19" t="s">
        <v>227</v>
      </c>
      <c r="AU205" s="19" t="s">
        <v>86</v>
      </c>
    </row>
    <row r="206" s="2" customFormat="1" ht="16.5" customHeight="1">
      <c r="A206" s="40"/>
      <c r="B206" s="41"/>
      <c r="C206" s="216" t="s">
        <v>369</v>
      </c>
      <c r="D206" s="216" t="s">
        <v>221</v>
      </c>
      <c r="E206" s="217" t="s">
        <v>2323</v>
      </c>
      <c r="F206" s="218" t="s">
        <v>2324</v>
      </c>
      <c r="G206" s="219" t="s">
        <v>420</v>
      </c>
      <c r="H206" s="220">
        <v>1</v>
      </c>
      <c r="I206" s="221"/>
      <c r="J206" s="222">
        <f>ROUND(I206*H206,2)</f>
        <v>0</v>
      </c>
      <c r="K206" s="218" t="s">
        <v>19</v>
      </c>
      <c r="L206" s="46"/>
      <c r="M206" s="223" t="s">
        <v>19</v>
      </c>
      <c r="N206" s="224" t="s">
        <v>47</v>
      </c>
      <c r="O206" s="86"/>
      <c r="P206" s="225">
        <f>O206*H206</f>
        <v>0</v>
      </c>
      <c r="Q206" s="225">
        <v>0</v>
      </c>
      <c r="R206" s="225">
        <f>Q206*H206</f>
        <v>0</v>
      </c>
      <c r="S206" s="225">
        <v>0</v>
      </c>
      <c r="T206" s="226">
        <f>S206*H206</f>
        <v>0</v>
      </c>
      <c r="U206" s="40"/>
      <c r="V206" s="40"/>
      <c r="W206" s="40"/>
      <c r="X206" s="40"/>
      <c r="Y206" s="40"/>
      <c r="Z206" s="40"/>
      <c r="AA206" s="40"/>
      <c r="AB206" s="40"/>
      <c r="AC206" s="40"/>
      <c r="AD206" s="40"/>
      <c r="AE206" s="40"/>
      <c r="AR206" s="227" t="s">
        <v>225</v>
      </c>
      <c r="AT206" s="227" t="s">
        <v>221</v>
      </c>
      <c r="AU206" s="227" t="s">
        <v>86</v>
      </c>
      <c r="AY206" s="19" t="s">
        <v>219</v>
      </c>
      <c r="BE206" s="228">
        <f>IF(N206="základní",J206,0)</f>
        <v>0</v>
      </c>
      <c r="BF206" s="228">
        <f>IF(N206="snížená",J206,0)</f>
        <v>0</v>
      </c>
      <c r="BG206" s="228">
        <f>IF(N206="zákl. přenesená",J206,0)</f>
        <v>0</v>
      </c>
      <c r="BH206" s="228">
        <f>IF(N206="sníž. přenesená",J206,0)</f>
        <v>0</v>
      </c>
      <c r="BI206" s="228">
        <f>IF(N206="nulová",J206,0)</f>
        <v>0</v>
      </c>
      <c r="BJ206" s="19" t="s">
        <v>84</v>
      </c>
      <c r="BK206" s="228">
        <f>ROUND(I206*H206,2)</f>
        <v>0</v>
      </c>
      <c r="BL206" s="19" t="s">
        <v>225</v>
      </c>
      <c r="BM206" s="227" t="s">
        <v>2325</v>
      </c>
    </row>
    <row r="207" s="2" customFormat="1">
      <c r="A207" s="40"/>
      <c r="B207" s="41"/>
      <c r="C207" s="42"/>
      <c r="D207" s="229" t="s">
        <v>227</v>
      </c>
      <c r="E207" s="42"/>
      <c r="F207" s="230" t="s">
        <v>2324</v>
      </c>
      <c r="G207" s="42"/>
      <c r="H207" s="42"/>
      <c r="I207" s="231"/>
      <c r="J207" s="42"/>
      <c r="K207" s="42"/>
      <c r="L207" s="46"/>
      <c r="M207" s="232"/>
      <c r="N207" s="233"/>
      <c r="O207" s="86"/>
      <c r="P207" s="86"/>
      <c r="Q207" s="86"/>
      <c r="R207" s="86"/>
      <c r="S207" s="86"/>
      <c r="T207" s="87"/>
      <c r="U207" s="40"/>
      <c r="V207" s="40"/>
      <c r="W207" s="40"/>
      <c r="X207" s="40"/>
      <c r="Y207" s="40"/>
      <c r="Z207" s="40"/>
      <c r="AA207" s="40"/>
      <c r="AB207" s="40"/>
      <c r="AC207" s="40"/>
      <c r="AD207" s="40"/>
      <c r="AE207" s="40"/>
      <c r="AT207" s="19" t="s">
        <v>227</v>
      </c>
      <c r="AU207" s="19" t="s">
        <v>86</v>
      </c>
    </row>
    <row r="208" s="2" customFormat="1" ht="16.5" customHeight="1">
      <c r="A208" s="40"/>
      <c r="B208" s="41"/>
      <c r="C208" s="216" t="s">
        <v>376</v>
      </c>
      <c r="D208" s="216" t="s">
        <v>221</v>
      </c>
      <c r="E208" s="217" t="s">
        <v>1771</v>
      </c>
      <c r="F208" s="218" t="s">
        <v>1772</v>
      </c>
      <c r="G208" s="219" t="s">
        <v>517</v>
      </c>
      <c r="H208" s="220">
        <v>1</v>
      </c>
      <c r="I208" s="221"/>
      <c r="J208" s="222">
        <f>ROUND(I208*H208,2)</f>
        <v>0</v>
      </c>
      <c r="K208" s="218" t="s">
        <v>19</v>
      </c>
      <c r="L208" s="46"/>
      <c r="M208" s="223" t="s">
        <v>19</v>
      </c>
      <c r="N208" s="224" t="s">
        <v>47</v>
      </c>
      <c r="O208" s="86"/>
      <c r="P208" s="225">
        <f>O208*H208</f>
        <v>0</v>
      </c>
      <c r="Q208" s="225">
        <v>0</v>
      </c>
      <c r="R208" s="225">
        <f>Q208*H208</f>
        <v>0</v>
      </c>
      <c r="S208" s="225">
        <v>0</v>
      </c>
      <c r="T208" s="226">
        <f>S208*H208</f>
        <v>0</v>
      </c>
      <c r="U208" s="40"/>
      <c r="V208" s="40"/>
      <c r="W208" s="40"/>
      <c r="X208" s="40"/>
      <c r="Y208" s="40"/>
      <c r="Z208" s="40"/>
      <c r="AA208" s="40"/>
      <c r="AB208" s="40"/>
      <c r="AC208" s="40"/>
      <c r="AD208" s="40"/>
      <c r="AE208" s="40"/>
      <c r="AR208" s="227" t="s">
        <v>225</v>
      </c>
      <c r="AT208" s="227" t="s">
        <v>221</v>
      </c>
      <c r="AU208" s="227" t="s">
        <v>86</v>
      </c>
      <c r="AY208" s="19" t="s">
        <v>219</v>
      </c>
      <c r="BE208" s="228">
        <f>IF(N208="základní",J208,0)</f>
        <v>0</v>
      </c>
      <c r="BF208" s="228">
        <f>IF(N208="snížená",J208,0)</f>
        <v>0</v>
      </c>
      <c r="BG208" s="228">
        <f>IF(N208="zákl. přenesená",J208,0)</f>
        <v>0</v>
      </c>
      <c r="BH208" s="228">
        <f>IF(N208="sníž. přenesená",J208,0)</f>
        <v>0</v>
      </c>
      <c r="BI208" s="228">
        <f>IF(N208="nulová",J208,0)</f>
        <v>0</v>
      </c>
      <c r="BJ208" s="19" t="s">
        <v>84</v>
      </c>
      <c r="BK208" s="228">
        <f>ROUND(I208*H208,2)</f>
        <v>0</v>
      </c>
      <c r="BL208" s="19" t="s">
        <v>225</v>
      </c>
      <c r="BM208" s="227" t="s">
        <v>2326</v>
      </c>
    </row>
    <row r="209" s="2" customFormat="1">
      <c r="A209" s="40"/>
      <c r="B209" s="41"/>
      <c r="C209" s="42"/>
      <c r="D209" s="229" t="s">
        <v>227</v>
      </c>
      <c r="E209" s="42"/>
      <c r="F209" s="230" t="s">
        <v>1772</v>
      </c>
      <c r="G209" s="42"/>
      <c r="H209" s="42"/>
      <c r="I209" s="231"/>
      <c r="J209" s="42"/>
      <c r="K209" s="42"/>
      <c r="L209" s="46"/>
      <c r="M209" s="232"/>
      <c r="N209" s="233"/>
      <c r="O209" s="86"/>
      <c r="P209" s="86"/>
      <c r="Q209" s="86"/>
      <c r="R209" s="86"/>
      <c r="S209" s="86"/>
      <c r="T209" s="87"/>
      <c r="U209" s="40"/>
      <c r="V209" s="40"/>
      <c r="W209" s="40"/>
      <c r="X209" s="40"/>
      <c r="Y209" s="40"/>
      <c r="Z209" s="40"/>
      <c r="AA209" s="40"/>
      <c r="AB209" s="40"/>
      <c r="AC209" s="40"/>
      <c r="AD209" s="40"/>
      <c r="AE209" s="40"/>
      <c r="AT209" s="19" t="s">
        <v>227</v>
      </c>
      <c r="AU209" s="19" t="s">
        <v>86</v>
      </c>
    </row>
    <row r="210" s="12" customFormat="1" ht="22.8" customHeight="1">
      <c r="A210" s="12"/>
      <c r="B210" s="200"/>
      <c r="C210" s="201"/>
      <c r="D210" s="202" t="s">
        <v>75</v>
      </c>
      <c r="E210" s="214" t="s">
        <v>491</v>
      </c>
      <c r="F210" s="214" t="s">
        <v>492</v>
      </c>
      <c r="G210" s="201"/>
      <c r="H210" s="201"/>
      <c r="I210" s="204"/>
      <c r="J210" s="215">
        <f>BK210</f>
        <v>0</v>
      </c>
      <c r="K210" s="201"/>
      <c r="L210" s="206"/>
      <c r="M210" s="207"/>
      <c r="N210" s="208"/>
      <c r="O210" s="208"/>
      <c r="P210" s="209">
        <f>SUM(P211:P213)</f>
        <v>0</v>
      </c>
      <c r="Q210" s="208"/>
      <c r="R210" s="209">
        <f>SUM(R211:R213)</f>
        <v>0</v>
      </c>
      <c r="S210" s="208"/>
      <c r="T210" s="210">
        <f>SUM(T211:T213)</f>
        <v>0</v>
      </c>
      <c r="U210" s="12"/>
      <c r="V210" s="12"/>
      <c r="W210" s="12"/>
      <c r="X210" s="12"/>
      <c r="Y210" s="12"/>
      <c r="Z210" s="12"/>
      <c r="AA210" s="12"/>
      <c r="AB210" s="12"/>
      <c r="AC210" s="12"/>
      <c r="AD210" s="12"/>
      <c r="AE210" s="12"/>
      <c r="AR210" s="211" t="s">
        <v>84</v>
      </c>
      <c r="AT210" s="212" t="s">
        <v>75</v>
      </c>
      <c r="AU210" s="212" t="s">
        <v>84</v>
      </c>
      <c r="AY210" s="211" t="s">
        <v>219</v>
      </c>
      <c r="BK210" s="213">
        <f>SUM(BK211:BK213)</f>
        <v>0</v>
      </c>
    </row>
    <row r="211" s="2" customFormat="1" ht="16.5" customHeight="1">
      <c r="A211" s="40"/>
      <c r="B211" s="41"/>
      <c r="C211" s="216" t="s">
        <v>385</v>
      </c>
      <c r="D211" s="216" t="s">
        <v>221</v>
      </c>
      <c r="E211" s="217" t="s">
        <v>494</v>
      </c>
      <c r="F211" s="218" t="s">
        <v>495</v>
      </c>
      <c r="G211" s="219" t="s">
        <v>182</v>
      </c>
      <c r="H211" s="220">
        <v>24.065999999999999</v>
      </c>
      <c r="I211" s="221"/>
      <c r="J211" s="222">
        <f>ROUND(I211*H211,2)</f>
        <v>0</v>
      </c>
      <c r="K211" s="218" t="s">
        <v>224</v>
      </c>
      <c r="L211" s="46"/>
      <c r="M211" s="223" t="s">
        <v>19</v>
      </c>
      <c r="N211" s="224" t="s">
        <v>47</v>
      </c>
      <c r="O211" s="86"/>
      <c r="P211" s="225">
        <f>O211*H211</f>
        <v>0</v>
      </c>
      <c r="Q211" s="225">
        <v>0</v>
      </c>
      <c r="R211" s="225">
        <f>Q211*H211</f>
        <v>0</v>
      </c>
      <c r="S211" s="225">
        <v>0</v>
      </c>
      <c r="T211" s="226">
        <f>S211*H211</f>
        <v>0</v>
      </c>
      <c r="U211" s="40"/>
      <c r="V211" s="40"/>
      <c r="W211" s="40"/>
      <c r="X211" s="40"/>
      <c r="Y211" s="40"/>
      <c r="Z211" s="40"/>
      <c r="AA211" s="40"/>
      <c r="AB211" s="40"/>
      <c r="AC211" s="40"/>
      <c r="AD211" s="40"/>
      <c r="AE211" s="40"/>
      <c r="AR211" s="227" t="s">
        <v>225</v>
      </c>
      <c r="AT211" s="227" t="s">
        <v>221</v>
      </c>
      <c r="AU211" s="227" t="s">
        <v>86</v>
      </c>
      <c r="AY211" s="19" t="s">
        <v>219</v>
      </c>
      <c r="BE211" s="228">
        <f>IF(N211="základní",J211,0)</f>
        <v>0</v>
      </c>
      <c r="BF211" s="228">
        <f>IF(N211="snížená",J211,0)</f>
        <v>0</v>
      </c>
      <c r="BG211" s="228">
        <f>IF(N211="zákl. přenesená",J211,0)</f>
        <v>0</v>
      </c>
      <c r="BH211" s="228">
        <f>IF(N211="sníž. přenesená",J211,0)</f>
        <v>0</v>
      </c>
      <c r="BI211" s="228">
        <f>IF(N211="nulová",J211,0)</f>
        <v>0</v>
      </c>
      <c r="BJ211" s="19" t="s">
        <v>84</v>
      </c>
      <c r="BK211" s="228">
        <f>ROUND(I211*H211,2)</f>
        <v>0</v>
      </c>
      <c r="BL211" s="19" t="s">
        <v>225</v>
      </c>
      <c r="BM211" s="227" t="s">
        <v>2327</v>
      </c>
    </row>
    <row r="212" s="2" customFormat="1">
      <c r="A212" s="40"/>
      <c r="B212" s="41"/>
      <c r="C212" s="42"/>
      <c r="D212" s="229" t="s">
        <v>227</v>
      </c>
      <c r="E212" s="42"/>
      <c r="F212" s="230" t="s">
        <v>497</v>
      </c>
      <c r="G212" s="42"/>
      <c r="H212" s="42"/>
      <c r="I212" s="231"/>
      <c r="J212" s="42"/>
      <c r="K212" s="42"/>
      <c r="L212" s="46"/>
      <c r="M212" s="232"/>
      <c r="N212" s="233"/>
      <c r="O212" s="86"/>
      <c r="P212" s="86"/>
      <c r="Q212" s="86"/>
      <c r="R212" s="86"/>
      <c r="S212" s="86"/>
      <c r="T212" s="87"/>
      <c r="U212" s="40"/>
      <c r="V212" s="40"/>
      <c r="W212" s="40"/>
      <c r="X212" s="40"/>
      <c r="Y212" s="40"/>
      <c r="Z212" s="40"/>
      <c r="AA212" s="40"/>
      <c r="AB212" s="40"/>
      <c r="AC212" s="40"/>
      <c r="AD212" s="40"/>
      <c r="AE212" s="40"/>
      <c r="AT212" s="19" t="s">
        <v>227</v>
      </c>
      <c r="AU212" s="19" t="s">
        <v>86</v>
      </c>
    </row>
    <row r="213" s="2" customFormat="1">
      <c r="A213" s="40"/>
      <c r="B213" s="41"/>
      <c r="C213" s="42"/>
      <c r="D213" s="234" t="s">
        <v>229</v>
      </c>
      <c r="E213" s="42"/>
      <c r="F213" s="235" t="s">
        <v>498</v>
      </c>
      <c r="G213" s="42"/>
      <c r="H213" s="42"/>
      <c r="I213" s="231"/>
      <c r="J213" s="42"/>
      <c r="K213" s="42"/>
      <c r="L213" s="46"/>
      <c r="M213" s="232"/>
      <c r="N213" s="233"/>
      <c r="O213" s="86"/>
      <c r="P213" s="86"/>
      <c r="Q213" s="86"/>
      <c r="R213" s="86"/>
      <c r="S213" s="86"/>
      <c r="T213" s="87"/>
      <c r="U213" s="40"/>
      <c r="V213" s="40"/>
      <c r="W213" s="40"/>
      <c r="X213" s="40"/>
      <c r="Y213" s="40"/>
      <c r="Z213" s="40"/>
      <c r="AA213" s="40"/>
      <c r="AB213" s="40"/>
      <c r="AC213" s="40"/>
      <c r="AD213" s="40"/>
      <c r="AE213" s="40"/>
      <c r="AT213" s="19" t="s">
        <v>229</v>
      </c>
      <c r="AU213" s="19" t="s">
        <v>86</v>
      </c>
    </row>
    <row r="214" s="12" customFormat="1" ht="25.92" customHeight="1">
      <c r="A214" s="12"/>
      <c r="B214" s="200"/>
      <c r="C214" s="201"/>
      <c r="D214" s="202" t="s">
        <v>75</v>
      </c>
      <c r="E214" s="203" t="s">
        <v>1440</v>
      </c>
      <c r="F214" s="203" t="s">
        <v>1441</v>
      </c>
      <c r="G214" s="201"/>
      <c r="H214" s="201"/>
      <c r="I214" s="204"/>
      <c r="J214" s="205">
        <f>BK214</f>
        <v>0</v>
      </c>
      <c r="K214" s="201"/>
      <c r="L214" s="206"/>
      <c r="M214" s="207"/>
      <c r="N214" s="208"/>
      <c r="O214" s="208"/>
      <c r="P214" s="209">
        <f>SUM(P215:P224)</f>
        <v>0</v>
      </c>
      <c r="Q214" s="208"/>
      <c r="R214" s="209">
        <f>SUM(R215:R224)</f>
        <v>0</v>
      </c>
      <c r="S214" s="208"/>
      <c r="T214" s="210">
        <f>SUM(T215:T224)</f>
        <v>0</v>
      </c>
      <c r="U214" s="12"/>
      <c r="V214" s="12"/>
      <c r="W214" s="12"/>
      <c r="X214" s="12"/>
      <c r="Y214" s="12"/>
      <c r="Z214" s="12"/>
      <c r="AA214" s="12"/>
      <c r="AB214" s="12"/>
      <c r="AC214" s="12"/>
      <c r="AD214" s="12"/>
      <c r="AE214" s="12"/>
      <c r="AR214" s="211" t="s">
        <v>86</v>
      </c>
      <c r="AT214" s="212" t="s">
        <v>75</v>
      </c>
      <c r="AU214" s="212" t="s">
        <v>76</v>
      </c>
      <c r="AY214" s="211" t="s">
        <v>219</v>
      </c>
      <c r="BK214" s="213">
        <f>SUM(BK215:BK224)</f>
        <v>0</v>
      </c>
    </row>
    <row r="215" s="2" customFormat="1" ht="16.5" customHeight="1">
      <c r="A215" s="40"/>
      <c r="B215" s="41"/>
      <c r="C215" s="216" t="s">
        <v>392</v>
      </c>
      <c r="D215" s="216" t="s">
        <v>221</v>
      </c>
      <c r="E215" s="217" t="s">
        <v>1443</v>
      </c>
      <c r="F215" s="218" t="s">
        <v>1444</v>
      </c>
      <c r="G215" s="219" t="s">
        <v>158</v>
      </c>
      <c r="H215" s="220">
        <v>74.599999999999994</v>
      </c>
      <c r="I215" s="221"/>
      <c r="J215" s="222">
        <f>ROUND(I215*H215,2)</f>
        <v>0</v>
      </c>
      <c r="K215" s="218" t="s">
        <v>19</v>
      </c>
      <c r="L215" s="46"/>
      <c r="M215" s="223" t="s">
        <v>19</v>
      </c>
      <c r="N215" s="224" t="s">
        <v>47</v>
      </c>
      <c r="O215" s="86"/>
      <c r="P215" s="225">
        <f>O215*H215</f>
        <v>0</v>
      </c>
      <c r="Q215" s="225">
        <v>0</v>
      </c>
      <c r="R215" s="225">
        <f>Q215*H215</f>
        <v>0</v>
      </c>
      <c r="S215" s="225">
        <v>0</v>
      </c>
      <c r="T215" s="226">
        <f>S215*H215</f>
        <v>0</v>
      </c>
      <c r="U215" s="40"/>
      <c r="V215" s="40"/>
      <c r="W215" s="40"/>
      <c r="X215" s="40"/>
      <c r="Y215" s="40"/>
      <c r="Z215" s="40"/>
      <c r="AA215" s="40"/>
      <c r="AB215" s="40"/>
      <c r="AC215" s="40"/>
      <c r="AD215" s="40"/>
      <c r="AE215" s="40"/>
      <c r="AR215" s="227" t="s">
        <v>369</v>
      </c>
      <c r="AT215" s="227" t="s">
        <v>221</v>
      </c>
      <c r="AU215" s="227" t="s">
        <v>84</v>
      </c>
      <c r="AY215" s="19" t="s">
        <v>219</v>
      </c>
      <c r="BE215" s="228">
        <f>IF(N215="základní",J215,0)</f>
        <v>0</v>
      </c>
      <c r="BF215" s="228">
        <f>IF(N215="snížená",J215,0)</f>
        <v>0</v>
      </c>
      <c r="BG215" s="228">
        <f>IF(N215="zákl. přenesená",J215,0)</f>
        <v>0</v>
      </c>
      <c r="BH215" s="228">
        <f>IF(N215="sníž. přenesená",J215,0)</f>
        <v>0</v>
      </c>
      <c r="BI215" s="228">
        <f>IF(N215="nulová",J215,0)</f>
        <v>0</v>
      </c>
      <c r="BJ215" s="19" t="s">
        <v>84</v>
      </c>
      <c r="BK215" s="228">
        <f>ROUND(I215*H215,2)</f>
        <v>0</v>
      </c>
      <c r="BL215" s="19" t="s">
        <v>369</v>
      </c>
      <c r="BM215" s="227" t="s">
        <v>2328</v>
      </c>
    </row>
    <row r="216" s="2" customFormat="1">
      <c r="A216" s="40"/>
      <c r="B216" s="41"/>
      <c r="C216" s="42"/>
      <c r="D216" s="229" t="s">
        <v>227</v>
      </c>
      <c r="E216" s="42"/>
      <c r="F216" s="230" t="s">
        <v>1444</v>
      </c>
      <c r="G216" s="42"/>
      <c r="H216" s="42"/>
      <c r="I216" s="231"/>
      <c r="J216" s="42"/>
      <c r="K216" s="42"/>
      <c r="L216" s="46"/>
      <c r="M216" s="232"/>
      <c r="N216" s="233"/>
      <c r="O216" s="86"/>
      <c r="P216" s="86"/>
      <c r="Q216" s="86"/>
      <c r="R216" s="86"/>
      <c r="S216" s="86"/>
      <c r="T216" s="87"/>
      <c r="U216" s="40"/>
      <c r="V216" s="40"/>
      <c r="W216" s="40"/>
      <c r="X216" s="40"/>
      <c r="Y216" s="40"/>
      <c r="Z216" s="40"/>
      <c r="AA216" s="40"/>
      <c r="AB216" s="40"/>
      <c r="AC216" s="40"/>
      <c r="AD216" s="40"/>
      <c r="AE216" s="40"/>
      <c r="AT216" s="19" t="s">
        <v>227</v>
      </c>
      <c r="AU216" s="19" t="s">
        <v>84</v>
      </c>
    </row>
    <row r="217" s="13" customFormat="1">
      <c r="A217" s="13"/>
      <c r="B217" s="236"/>
      <c r="C217" s="237"/>
      <c r="D217" s="229" t="s">
        <v>231</v>
      </c>
      <c r="E217" s="238" t="s">
        <v>19</v>
      </c>
      <c r="F217" s="239" t="s">
        <v>232</v>
      </c>
      <c r="G217" s="237"/>
      <c r="H217" s="238" t="s">
        <v>19</v>
      </c>
      <c r="I217" s="240"/>
      <c r="J217" s="237"/>
      <c r="K217" s="237"/>
      <c r="L217" s="241"/>
      <c r="M217" s="242"/>
      <c r="N217" s="243"/>
      <c r="O217" s="243"/>
      <c r="P217" s="243"/>
      <c r="Q217" s="243"/>
      <c r="R217" s="243"/>
      <c r="S217" s="243"/>
      <c r="T217" s="244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45" t="s">
        <v>231</v>
      </c>
      <c r="AU217" s="245" t="s">
        <v>84</v>
      </c>
      <c r="AV217" s="13" t="s">
        <v>84</v>
      </c>
      <c r="AW217" s="13" t="s">
        <v>37</v>
      </c>
      <c r="AX217" s="13" t="s">
        <v>76</v>
      </c>
      <c r="AY217" s="245" t="s">
        <v>219</v>
      </c>
    </row>
    <row r="218" s="14" customFormat="1">
      <c r="A218" s="14"/>
      <c r="B218" s="246"/>
      <c r="C218" s="247"/>
      <c r="D218" s="229" t="s">
        <v>231</v>
      </c>
      <c r="E218" s="248" t="s">
        <v>19</v>
      </c>
      <c r="F218" s="249" t="s">
        <v>2329</v>
      </c>
      <c r="G218" s="247"/>
      <c r="H218" s="250">
        <v>74.599999999999994</v>
      </c>
      <c r="I218" s="251"/>
      <c r="J218" s="247"/>
      <c r="K218" s="247"/>
      <c r="L218" s="252"/>
      <c r="M218" s="253"/>
      <c r="N218" s="254"/>
      <c r="O218" s="254"/>
      <c r="P218" s="254"/>
      <c r="Q218" s="254"/>
      <c r="R218" s="254"/>
      <c r="S218" s="254"/>
      <c r="T218" s="255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56" t="s">
        <v>231</v>
      </c>
      <c r="AU218" s="256" t="s">
        <v>84</v>
      </c>
      <c r="AV218" s="14" t="s">
        <v>86</v>
      </c>
      <c r="AW218" s="14" t="s">
        <v>37</v>
      </c>
      <c r="AX218" s="14" t="s">
        <v>84</v>
      </c>
      <c r="AY218" s="256" t="s">
        <v>219</v>
      </c>
    </row>
    <row r="219" s="2" customFormat="1" ht="16.5" customHeight="1">
      <c r="A219" s="40"/>
      <c r="B219" s="41"/>
      <c r="C219" s="216" t="s">
        <v>410</v>
      </c>
      <c r="D219" s="216" t="s">
        <v>221</v>
      </c>
      <c r="E219" s="217" t="s">
        <v>1448</v>
      </c>
      <c r="F219" s="218" t="s">
        <v>1449</v>
      </c>
      <c r="G219" s="219" t="s">
        <v>158</v>
      </c>
      <c r="H219" s="220">
        <v>18.649999999999999</v>
      </c>
      <c r="I219" s="221"/>
      <c r="J219" s="222">
        <f>ROUND(I219*H219,2)</f>
        <v>0</v>
      </c>
      <c r="K219" s="218" t="s">
        <v>19</v>
      </c>
      <c r="L219" s="46"/>
      <c r="M219" s="223" t="s">
        <v>19</v>
      </c>
      <c r="N219" s="224" t="s">
        <v>47</v>
      </c>
      <c r="O219" s="86"/>
      <c r="P219" s="225">
        <f>O219*H219</f>
        <v>0</v>
      </c>
      <c r="Q219" s="225">
        <v>0</v>
      </c>
      <c r="R219" s="225">
        <f>Q219*H219</f>
        <v>0</v>
      </c>
      <c r="S219" s="225">
        <v>0</v>
      </c>
      <c r="T219" s="226">
        <f>S219*H219</f>
        <v>0</v>
      </c>
      <c r="U219" s="40"/>
      <c r="V219" s="40"/>
      <c r="W219" s="40"/>
      <c r="X219" s="40"/>
      <c r="Y219" s="40"/>
      <c r="Z219" s="40"/>
      <c r="AA219" s="40"/>
      <c r="AB219" s="40"/>
      <c r="AC219" s="40"/>
      <c r="AD219" s="40"/>
      <c r="AE219" s="40"/>
      <c r="AR219" s="227" t="s">
        <v>369</v>
      </c>
      <c r="AT219" s="227" t="s">
        <v>221</v>
      </c>
      <c r="AU219" s="227" t="s">
        <v>84</v>
      </c>
      <c r="AY219" s="19" t="s">
        <v>219</v>
      </c>
      <c r="BE219" s="228">
        <f>IF(N219="základní",J219,0)</f>
        <v>0</v>
      </c>
      <c r="BF219" s="228">
        <f>IF(N219="snížená",J219,0)</f>
        <v>0</v>
      </c>
      <c r="BG219" s="228">
        <f>IF(N219="zákl. přenesená",J219,0)</f>
        <v>0</v>
      </c>
      <c r="BH219" s="228">
        <f>IF(N219="sníž. přenesená",J219,0)</f>
        <v>0</v>
      </c>
      <c r="BI219" s="228">
        <f>IF(N219="nulová",J219,0)</f>
        <v>0</v>
      </c>
      <c r="BJ219" s="19" t="s">
        <v>84</v>
      </c>
      <c r="BK219" s="228">
        <f>ROUND(I219*H219,2)</f>
        <v>0</v>
      </c>
      <c r="BL219" s="19" t="s">
        <v>369</v>
      </c>
      <c r="BM219" s="227" t="s">
        <v>2330</v>
      </c>
    </row>
    <row r="220" s="2" customFormat="1">
      <c r="A220" s="40"/>
      <c r="B220" s="41"/>
      <c r="C220" s="42"/>
      <c r="D220" s="229" t="s">
        <v>227</v>
      </c>
      <c r="E220" s="42"/>
      <c r="F220" s="230" t="s">
        <v>1444</v>
      </c>
      <c r="G220" s="42"/>
      <c r="H220" s="42"/>
      <c r="I220" s="231"/>
      <c r="J220" s="42"/>
      <c r="K220" s="42"/>
      <c r="L220" s="46"/>
      <c r="M220" s="232"/>
      <c r="N220" s="233"/>
      <c r="O220" s="86"/>
      <c r="P220" s="86"/>
      <c r="Q220" s="86"/>
      <c r="R220" s="86"/>
      <c r="S220" s="86"/>
      <c r="T220" s="87"/>
      <c r="U220" s="40"/>
      <c r="V220" s="40"/>
      <c r="W220" s="40"/>
      <c r="X220" s="40"/>
      <c r="Y220" s="40"/>
      <c r="Z220" s="40"/>
      <c r="AA220" s="40"/>
      <c r="AB220" s="40"/>
      <c r="AC220" s="40"/>
      <c r="AD220" s="40"/>
      <c r="AE220" s="40"/>
      <c r="AT220" s="19" t="s">
        <v>227</v>
      </c>
      <c r="AU220" s="19" t="s">
        <v>84</v>
      </c>
    </row>
    <row r="221" s="13" customFormat="1">
      <c r="A221" s="13"/>
      <c r="B221" s="236"/>
      <c r="C221" s="237"/>
      <c r="D221" s="229" t="s">
        <v>231</v>
      </c>
      <c r="E221" s="238" t="s">
        <v>19</v>
      </c>
      <c r="F221" s="239" t="s">
        <v>232</v>
      </c>
      <c r="G221" s="237"/>
      <c r="H221" s="238" t="s">
        <v>19</v>
      </c>
      <c r="I221" s="240"/>
      <c r="J221" s="237"/>
      <c r="K221" s="237"/>
      <c r="L221" s="241"/>
      <c r="M221" s="242"/>
      <c r="N221" s="243"/>
      <c r="O221" s="243"/>
      <c r="P221" s="243"/>
      <c r="Q221" s="243"/>
      <c r="R221" s="243"/>
      <c r="S221" s="243"/>
      <c r="T221" s="244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45" t="s">
        <v>231</v>
      </c>
      <c r="AU221" s="245" t="s">
        <v>84</v>
      </c>
      <c r="AV221" s="13" t="s">
        <v>84</v>
      </c>
      <c r="AW221" s="13" t="s">
        <v>37</v>
      </c>
      <c r="AX221" s="13" t="s">
        <v>76</v>
      </c>
      <c r="AY221" s="245" t="s">
        <v>219</v>
      </c>
    </row>
    <row r="222" s="14" customFormat="1">
      <c r="A222" s="14"/>
      <c r="B222" s="246"/>
      <c r="C222" s="247"/>
      <c r="D222" s="229" t="s">
        <v>231</v>
      </c>
      <c r="E222" s="248" t="s">
        <v>19</v>
      </c>
      <c r="F222" s="249" t="s">
        <v>2331</v>
      </c>
      <c r="G222" s="247"/>
      <c r="H222" s="250">
        <v>18.649999999999999</v>
      </c>
      <c r="I222" s="251"/>
      <c r="J222" s="247"/>
      <c r="K222" s="247"/>
      <c r="L222" s="252"/>
      <c r="M222" s="253"/>
      <c r="N222" s="254"/>
      <c r="O222" s="254"/>
      <c r="P222" s="254"/>
      <c r="Q222" s="254"/>
      <c r="R222" s="254"/>
      <c r="S222" s="254"/>
      <c r="T222" s="255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56" t="s">
        <v>231</v>
      </c>
      <c r="AU222" s="256" t="s">
        <v>84</v>
      </c>
      <c r="AV222" s="14" t="s">
        <v>86</v>
      </c>
      <c r="AW222" s="14" t="s">
        <v>37</v>
      </c>
      <c r="AX222" s="14" t="s">
        <v>84</v>
      </c>
      <c r="AY222" s="256" t="s">
        <v>219</v>
      </c>
    </row>
    <row r="223" s="2" customFormat="1" ht="16.5" customHeight="1">
      <c r="A223" s="40"/>
      <c r="B223" s="41"/>
      <c r="C223" s="216" t="s">
        <v>7</v>
      </c>
      <c r="D223" s="216" t="s">
        <v>221</v>
      </c>
      <c r="E223" s="217" t="s">
        <v>1453</v>
      </c>
      <c r="F223" s="218" t="s">
        <v>1454</v>
      </c>
      <c r="G223" s="219" t="s">
        <v>420</v>
      </c>
      <c r="H223" s="220">
        <v>1</v>
      </c>
      <c r="I223" s="221"/>
      <c r="J223" s="222">
        <f>ROUND(I223*H223,2)</f>
        <v>0</v>
      </c>
      <c r="K223" s="218" t="s">
        <v>19</v>
      </c>
      <c r="L223" s="46"/>
      <c r="M223" s="223" t="s">
        <v>19</v>
      </c>
      <c r="N223" s="224" t="s">
        <v>47</v>
      </c>
      <c r="O223" s="86"/>
      <c r="P223" s="225">
        <f>O223*H223</f>
        <v>0</v>
      </c>
      <c r="Q223" s="225">
        <v>0</v>
      </c>
      <c r="R223" s="225">
        <f>Q223*H223</f>
        <v>0</v>
      </c>
      <c r="S223" s="225">
        <v>0</v>
      </c>
      <c r="T223" s="226">
        <f>S223*H223</f>
        <v>0</v>
      </c>
      <c r="U223" s="40"/>
      <c r="V223" s="40"/>
      <c r="W223" s="40"/>
      <c r="X223" s="40"/>
      <c r="Y223" s="40"/>
      <c r="Z223" s="40"/>
      <c r="AA223" s="40"/>
      <c r="AB223" s="40"/>
      <c r="AC223" s="40"/>
      <c r="AD223" s="40"/>
      <c r="AE223" s="40"/>
      <c r="AR223" s="227" t="s">
        <v>369</v>
      </c>
      <c r="AT223" s="227" t="s">
        <v>221</v>
      </c>
      <c r="AU223" s="227" t="s">
        <v>84</v>
      </c>
      <c r="AY223" s="19" t="s">
        <v>219</v>
      </c>
      <c r="BE223" s="228">
        <f>IF(N223="základní",J223,0)</f>
        <v>0</v>
      </c>
      <c r="BF223" s="228">
        <f>IF(N223="snížená",J223,0)</f>
        <v>0</v>
      </c>
      <c r="BG223" s="228">
        <f>IF(N223="zákl. přenesená",J223,0)</f>
        <v>0</v>
      </c>
      <c r="BH223" s="228">
        <f>IF(N223="sníž. přenesená",J223,0)</f>
        <v>0</v>
      </c>
      <c r="BI223" s="228">
        <f>IF(N223="nulová",J223,0)</f>
        <v>0</v>
      </c>
      <c r="BJ223" s="19" t="s">
        <v>84</v>
      </c>
      <c r="BK223" s="228">
        <f>ROUND(I223*H223,2)</f>
        <v>0</v>
      </c>
      <c r="BL223" s="19" t="s">
        <v>369</v>
      </c>
      <c r="BM223" s="227" t="s">
        <v>2332</v>
      </c>
    </row>
    <row r="224" s="2" customFormat="1">
      <c r="A224" s="40"/>
      <c r="B224" s="41"/>
      <c r="C224" s="42"/>
      <c r="D224" s="229" t="s">
        <v>227</v>
      </c>
      <c r="E224" s="42"/>
      <c r="F224" s="230" t="s">
        <v>2333</v>
      </c>
      <c r="G224" s="42"/>
      <c r="H224" s="42"/>
      <c r="I224" s="231"/>
      <c r="J224" s="42"/>
      <c r="K224" s="42"/>
      <c r="L224" s="46"/>
      <c r="M224" s="232"/>
      <c r="N224" s="233"/>
      <c r="O224" s="86"/>
      <c r="P224" s="86"/>
      <c r="Q224" s="86"/>
      <c r="R224" s="86"/>
      <c r="S224" s="86"/>
      <c r="T224" s="87"/>
      <c r="U224" s="40"/>
      <c r="V224" s="40"/>
      <c r="W224" s="40"/>
      <c r="X224" s="40"/>
      <c r="Y224" s="40"/>
      <c r="Z224" s="40"/>
      <c r="AA224" s="40"/>
      <c r="AB224" s="40"/>
      <c r="AC224" s="40"/>
      <c r="AD224" s="40"/>
      <c r="AE224" s="40"/>
      <c r="AT224" s="19" t="s">
        <v>227</v>
      </c>
      <c r="AU224" s="19" t="s">
        <v>84</v>
      </c>
    </row>
    <row r="225" s="12" customFormat="1" ht="25.92" customHeight="1">
      <c r="A225" s="12"/>
      <c r="B225" s="200"/>
      <c r="C225" s="201"/>
      <c r="D225" s="202" t="s">
        <v>75</v>
      </c>
      <c r="E225" s="203" t="s">
        <v>499</v>
      </c>
      <c r="F225" s="203" t="s">
        <v>500</v>
      </c>
      <c r="G225" s="201"/>
      <c r="H225" s="201"/>
      <c r="I225" s="204"/>
      <c r="J225" s="205">
        <f>BK225</f>
        <v>0</v>
      </c>
      <c r="K225" s="201"/>
      <c r="L225" s="206"/>
      <c r="M225" s="207"/>
      <c r="N225" s="208"/>
      <c r="O225" s="208"/>
      <c r="P225" s="209">
        <f>P226+P247+P267+P276+P290+P314</f>
        <v>0</v>
      </c>
      <c r="Q225" s="208"/>
      <c r="R225" s="209">
        <f>R226+R247+R267+R276+R290+R314</f>
        <v>2.5031039499999999</v>
      </c>
      <c r="S225" s="208"/>
      <c r="T225" s="210">
        <f>T226+T247+T267+T276+T290+T314</f>
        <v>0</v>
      </c>
      <c r="U225" s="12"/>
      <c r="V225" s="12"/>
      <c r="W225" s="12"/>
      <c r="X225" s="12"/>
      <c r="Y225" s="12"/>
      <c r="Z225" s="12"/>
      <c r="AA225" s="12"/>
      <c r="AB225" s="12"/>
      <c r="AC225" s="12"/>
      <c r="AD225" s="12"/>
      <c r="AE225" s="12"/>
      <c r="AR225" s="211" t="s">
        <v>86</v>
      </c>
      <c r="AT225" s="212" t="s">
        <v>75</v>
      </c>
      <c r="AU225" s="212" t="s">
        <v>76</v>
      </c>
      <c r="AY225" s="211" t="s">
        <v>219</v>
      </c>
      <c r="BK225" s="213">
        <f>BK226+BK247+BK267+BK276+BK290+BK314</f>
        <v>0</v>
      </c>
    </row>
    <row r="226" s="12" customFormat="1" ht="22.8" customHeight="1">
      <c r="A226" s="12"/>
      <c r="B226" s="200"/>
      <c r="C226" s="201"/>
      <c r="D226" s="202" t="s">
        <v>75</v>
      </c>
      <c r="E226" s="214" t="s">
        <v>2334</v>
      </c>
      <c r="F226" s="214" t="s">
        <v>2335</v>
      </c>
      <c r="G226" s="201"/>
      <c r="H226" s="201"/>
      <c r="I226" s="204"/>
      <c r="J226" s="215">
        <f>BK226</f>
        <v>0</v>
      </c>
      <c r="K226" s="201"/>
      <c r="L226" s="206"/>
      <c r="M226" s="207"/>
      <c r="N226" s="208"/>
      <c r="O226" s="208"/>
      <c r="P226" s="209">
        <f>SUM(P227:P246)</f>
        <v>0</v>
      </c>
      <c r="Q226" s="208"/>
      <c r="R226" s="209">
        <f>SUM(R227:R246)</f>
        <v>1.0513216000000001</v>
      </c>
      <c r="S226" s="208"/>
      <c r="T226" s="210">
        <f>SUM(T227:T246)</f>
        <v>0</v>
      </c>
      <c r="U226" s="12"/>
      <c r="V226" s="12"/>
      <c r="W226" s="12"/>
      <c r="X226" s="12"/>
      <c r="Y226" s="12"/>
      <c r="Z226" s="12"/>
      <c r="AA226" s="12"/>
      <c r="AB226" s="12"/>
      <c r="AC226" s="12"/>
      <c r="AD226" s="12"/>
      <c r="AE226" s="12"/>
      <c r="AR226" s="211" t="s">
        <v>86</v>
      </c>
      <c r="AT226" s="212" t="s">
        <v>75</v>
      </c>
      <c r="AU226" s="212" t="s">
        <v>84</v>
      </c>
      <c r="AY226" s="211" t="s">
        <v>219</v>
      </c>
      <c r="BK226" s="213">
        <f>SUM(BK227:BK246)</f>
        <v>0</v>
      </c>
    </row>
    <row r="227" s="2" customFormat="1" ht="16.5" customHeight="1">
      <c r="A227" s="40"/>
      <c r="B227" s="41"/>
      <c r="C227" s="216" t="s">
        <v>423</v>
      </c>
      <c r="D227" s="216" t="s">
        <v>221</v>
      </c>
      <c r="E227" s="217" t="s">
        <v>2336</v>
      </c>
      <c r="F227" s="218" t="s">
        <v>2337</v>
      </c>
      <c r="G227" s="219" t="s">
        <v>152</v>
      </c>
      <c r="H227" s="220">
        <v>121.12000000000001</v>
      </c>
      <c r="I227" s="221"/>
      <c r="J227" s="222">
        <f>ROUND(I227*H227,2)</f>
        <v>0</v>
      </c>
      <c r="K227" s="218" t="s">
        <v>224</v>
      </c>
      <c r="L227" s="46"/>
      <c r="M227" s="223" t="s">
        <v>19</v>
      </c>
      <c r="N227" s="224" t="s">
        <v>47</v>
      </c>
      <c r="O227" s="86"/>
      <c r="P227" s="225">
        <f>O227*H227</f>
        <v>0</v>
      </c>
      <c r="Q227" s="225">
        <v>0.00088000000000000003</v>
      </c>
      <c r="R227" s="225">
        <f>Q227*H227</f>
        <v>0.1065856</v>
      </c>
      <c r="S227" s="225">
        <v>0</v>
      </c>
      <c r="T227" s="226">
        <f>S227*H227</f>
        <v>0</v>
      </c>
      <c r="U227" s="40"/>
      <c r="V227" s="40"/>
      <c r="W227" s="40"/>
      <c r="X227" s="40"/>
      <c r="Y227" s="40"/>
      <c r="Z227" s="40"/>
      <c r="AA227" s="40"/>
      <c r="AB227" s="40"/>
      <c r="AC227" s="40"/>
      <c r="AD227" s="40"/>
      <c r="AE227" s="40"/>
      <c r="AR227" s="227" t="s">
        <v>369</v>
      </c>
      <c r="AT227" s="227" t="s">
        <v>221</v>
      </c>
      <c r="AU227" s="227" t="s">
        <v>86</v>
      </c>
      <c r="AY227" s="19" t="s">
        <v>219</v>
      </c>
      <c r="BE227" s="228">
        <f>IF(N227="základní",J227,0)</f>
        <v>0</v>
      </c>
      <c r="BF227" s="228">
        <f>IF(N227="snížená",J227,0)</f>
        <v>0</v>
      </c>
      <c r="BG227" s="228">
        <f>IF(N227="zákl. přenesená",J227,0)</f>
        <v>0</v>
      </c>
      <c r="BH227" s="228">
        <f>IF(N227="sníž. přenesená",J227,0)</f>
        <v>0</v>
      </c>
      <c r="BI227" s="228">
        <f>IF(N227="nulová",J227,0)</f>
        <v>0</v>
      </c>
      <c r="BJ227" s="19" t="s">
        <v>84</v>
      </c>
      <c r="BK227" s="228">
        <f>ROUND(I227*H227,2)</f>
        <v>0</v>
      </c>
      <c r="BL227" s="19" t="s">
        <v>369</v>
      </c>
      <c r="BM227" s="227" t="s">
        <v>2338</v>
      </c>
    </row>
    <row r="228" s="2" customFormat="1">
      <c r="A228" s="40"/>
      <c r="B228" s="41"/>
      <c r="C228" s="42"/>
      <c r="D228" s="229" t="s">
        <v>227</v>
      </c>
      <c r="E228" s="42"/>
      <c r="F228" s="230" t="s">
        <v>2339</v>
      </c>
      <c r="G228" s="42"/>
      <c r="H228" s="42"/>
      <c r="I228" s="231"/>
      <c r="J228" s="42"/>
      <c r="K228" s="42"/>
      <c r="L228" s="46"/>
      <c r="M228" s="232"/>
      <c r="N228" s="233"/>
      <c r="O228" s="86"/>
      <c r="P228" s="86"/>
      <c r="Q228" s="86"/>
      <c r="R228" s="86"/>
      <c r="S228" s="86"/>
      <c r="T228" s="87"/>
      <c r="U228" s="40"/>
      <c r="V228" s="40"/>
      <c r="W228" s="40"/>
      <c r="X228" s="40"/>
      <c r="Y228" s="40"/>
      <c r="Z228" s="40"/>
      <c r="AA228" s="40"/>
      <c r="AB228" s="40"/>
      <c r="AC228" s="40"/>
      <c r="AD228" s="40"/>
      <c r="AE228" s="40"/>
      <c r="AT228" s="19" t="s">
        <v>227</v>
      </c>
      <c r="AU228" s="19" t="s">
        <v>86</v>
      </c>
    </row>
    <row r="229" s="2" customFormat="1">
      <c r="A229" s="40"/>
      <c r="B229" s="41"/>
      <c r="C229" s="42"/>
      <c r="D229" s="234" t="s">
        <v>229</v>
      </c>
      <c r="E229" s="42"/>
      <c r="F229" s="235" t="s">
        <v>2340</v>
      </c>
      <c r="G229" s="42"/>
      <c r="H229" s="42"/>
      <c r="I229" s="231"/>
      <c r="J229" s="42"/>
      <c r="K229" s="42"/>
      <c r="L229" s="46"/>
      <c r="M229" s="232"/>
      <c r="N229" s="233"/>
      <c r="O229" s="86"/>
      <c r="P229" s="86"/>
      <c r="Q229" s="86"/>
      <c r="R229" s="86"/>
      <c r="S229" s="86"/>
      <c r="T229" s="87"/>
      <c r="U229" s="40"/>
      <c r="V229" s="40"/>
      <c r="W229" s="40"/>
      <c r="X229" s="40"/>
      <c r="Y229" s="40"/>
      <c r="Z229" s="40"/>
      <c r="AA229" s="40"/>
      <c r="AB229" s="40"/>
      <c r="AC229" s="40"/>
      <c r="AD229" s="40"/>
      <c r="AE229" s="40"/>
      <c r="AT229" s="19" t="s">
        <v>229</v>
      </c>
      <c r="AU229" s="19" t="s">
        <v>86</v>
      </c>
    </row>
    <row r="230" s="13" customFormat="1">
      <c r="A230" s="13"/>
      <c r="B230" s="236"/>
      <c r="C230" s="237"/>
      <c r="D230" s="229" t="s">
        <v>231</v>
      </c>
      <c r="E230" s="238" t="s">
        <v>19</v>
      </c>
      <c r="F230" s="239" t="s">
        <v>2341</v>
      </c>
      <c r="G230" s="237"/>
      <c r="H230" s="238" t="s">
        <v>19</v>
      </c>
      <c r="I230" s="240"/>
      <c r="J230" s="237"/>
      <c r="K230" s="237"/>
      <c r="L230" s="241"/>
      <c r="M230" s="242"/>
      <c r="N230" s="243"/>
      <c r="O230" s="243"/>
      <c r="P230" s="243"/>
      <c r="Q230" s="243"/>
      <c r="R230" s="243"/>
      <c r="S230" s="243"/>
      <c r="T230" s="244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45" t="s">
        <v>231</v>
      </c>
      <c r="AU230" s="245" t="s">
        <v>86</v>
      </c>
      <c r="AV230" s="13" t="s">
        <v>84</v>
      </c>
      <c r="AW230" s="13" t="s">
        <v>37</v>
      </c>
      <c r="AX230" s="13" t="s">
        <v>76</v>
      </c>
      <c r="AY230" s="245" t="s">
        <v>219</v>
      </c>
    </row>
    <row r="231" s="14" customFormat="1">
      <c r="A231" s="14"/>
      <c r="B231" s="246"/>
      <c r="C231" s="247"/>
      <c r="D231" s="229" t="s">
        <v>231</v>
      </c>
      <c r="E231" s="248" t="s">
        <v>19</v>
      </c>
      <c r="F231" s="249" t="s">
        <v>2238</v>
      </c>
      <c r="G231" s="247"/>
      <c r="H231" s="250">
        <v>60.560000000000002</v>
      </c>
      <c r="I231" s="251"/>
      <c r="J231" s="247"/>
      <c r="K231" s="247"/>
      <c r="L231" s="252"/>
      <c r="M231" s="253"/>
      <c r="N231" s="254"/>
      <c r="O231" s="254"/>
      <c r="P231" s="254"/>
      <c r="Q231" s="254"/>
      <c r="R231" s="254"/>
      <c r="S231" s="254"/>
      <c r="T231" s="255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56" t="s">
        <v>231</v>
      </c>
      <c r="AU231" s="256" t="s">
        <v>86</v>
      </c>
      <c r="AV231" s="14" t="s">
        <v>86</v>
      </c>
      <c r="AW231" s="14" t="s">
        <v>37</v>
      </c>
      <c r="AX231" s="14" t="s">
        <v>76</v>
      </c>
      <c r="AY231" s="256" t="s">
        <v>219</v>
      </c>
    </row>
    <row r="232" s="15" customFormat="1">
      <c r="A232" s="15"/>
      <c r="B232" s="257"/>
      <c r="C232" s="258"/>
      <c r="D232" s="229" t="s">
        <v>231</v>
      </c>
      <c r="E232" s="259" t="s">
        <v>2241</v>
      </c>
      <c r="F232" s="260" t="s">
        <v>236</v>
      </c>
      <c r="G232" s="258"/>
      <c r="H232" s="261">
        <v>60.560000000000002</v>
      </c>
      <c r="I232" s="262"/>
      <c r="J232" s="258"/>
      <c r="K232" s="258"/>
      <c r="L232" s="263"/>
      <c r="M232" s="264"/>
      <c r="N232" s="265"/>
      <c r="O232" s="265"/>
      <c r="P232" s="265"/>
      <c r="Q232" s="265"/>
      <c r="R232" s="265"/>
      <c r="S232" s="265"/>
      <c r="T232" s="266"/>
      <c r="U232" s="15"/>
      <c r="V232" s="15"/>
      <c r="W232" s="15"/>
      <c r="X232" s="15"/>
      <c r="Y232" s="15"/>
      <c r="Z232" s="15"/>
      <c r="AA232" s="15"/>
      <c r="AB232" s="15"/>
      <c r="AC232" s="15"/>
      <c r="AD232" s="15"/>
      <c r="AE232" s="15"/>
      <c r="AT232" s="267" t="s">
        <v>231</v>
      </c>
      <c r="AU232" s="267" t="s">
        <v>86</v>
      </c>
      <c r="AV232" s="15" t="s">
        <v>225</v>
      </c>
      <c r="AW232" s="15" t="s">
        <v>37</v>
      </c>
      <c r="AX232" s="15" t="s">
        <v>76</v>
      </c>
      <c r="AY232" s="267" t="s">
        <v>219</v>
      </c>
    </row>
    <row r="233" s="14" customFormat="1">
      <c r="A233" s="14"/>
      <c r="B233" s="246"/>
      <c r="C233" s="247"/>
      <c r="D233" s="229" t="s">
        <v>231</v>
      </c>
      <c r="E233" s="248" t="s">
        <v>19</v>
      </c>
      <c r="F233" s="249" t="s">
        <v>2342</v>
      </c>
      <c r="G233" s="247"/>
      <c r="H233" s="250">
        <v>121.12000000000001</v>
      </c>
      <c r="I233" s="251"/>
      <c r="J233" s="247"/>
      <c r="K233" s="247"/>
      <c r="L233" s="252"/>
      <c r="M233" s="253"/>
      <c r="N233" s="254"/>
      <c r="O233" s="254"/>
      <c r="P233" s="254"/>
      <c r="Q233" s="254"/>
      <c r="R233" s="254"/>
      <c r="S233" s="254"/>
      <c r="T233" s="255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56" t="s">
        <v>231</v>
      </c>
      <c r="AU233" s="256" t="s">
        <v>86</v>
      </c>
      <c r="AV233" s="14" t="s">
        <v>86</v>
      </c>
      <c r="AW233" s="14" t="s">
        <v>37</v>
      </c>
      <c r="AX233" s="14" t="s">
        <v>84</v>
      </c>
      <c r="AY233" s="256" t="s">
        <v>219</v>
      </c>
    </row>
    <row r="234" s="2" customFormat="1" ht="16.5" customHeight="1">
      <c r="A234" s="40"/>
      <c r="B234" s="41"/>
      <c r="C234" s="283" t="s">
        <v>432</v>
      </c>
      <c r="D234" s="283" t="s">
        <v>623</v>
      </c>
      <c r="E234" s="284" t="s">
        <v>2343</v>
      </c>
      <c r="F234" s="285" t="s">
        <v>2344</v>
      </c>
      <c r="G234" s="286" t="s">
        <v>152</v>
      </c>
      <c r="H234" s="287">
        <v>72.671999999999997</v>
      </c>
      <c r="I234" s="288"/>
      <c r="J234" s="289">
        <f>ROUND(I234*H234,2)</f>
        <v>0</v>
      </c>
      <c r="K234" s="285" t="s">
        <v>19</v>
      </c>
      <c r="L234" s="290"/>
      <c r="M234" s="291" t="s">
        <v>19</v>
      </c>
      <c r="N234" s="292" t="s">
        <v>47</v>
      </c>
      <c r="O234" s="86"/>
      <c r="P234" s="225">
        <f>O234*H234</f>
        <v>0</v>
      </c>
      <c r="Q234" s="225">
        <v>0.0061000000000000004</v>
      </c>
      <c r="R234" s="225">
        <f>Q234*H234</f>
        <v>0.4432992</v>
      </c>
      <c r="S234" s="225">
        <v>0</v>
      </c>
      <c r="T234" s="226">
        <f>S234*H234</f>
        <v>0</v>
      </c>
      <c r="U234" s="40"/>
      <c r="V234" s="40"/>
      <c r="W234" s="40"/>
      <c r="X234" s="40"/>
      <c r="Y234" s="40"/>
      <c r="Z234" s="40"/>
      <c r="AA234" s="40"/>
      <c r="AB234" s="40"/>
      <c r="AC234" s="40"/>
      <c r="AD234" s="40"/>
      <c r="AE234" s="40"/>
      <c r="AR234" s="227" t="s">
        <v>493</v>
      </c>
      <c r="AT234" s="227" t="s">
        <v>623</v>
      </c>
      <c r="AU234" s="227" t="s">
        <v>86</v>
      </c>
      <c r="AY234" s="19" t="s">
        <v>219</v>
      </c>
      <c r="BE234" s="228">
        <f>IF(N234="základní",J234,0)</f>
        <v>0</v>
      </c>
      <c r="BF234" s="228">
        <f>IF(N234="snížená",J234,0)</f>
        <v>0</v>
      </c>
      <c r="BG234" s="228">
        <f>IF(N234="zákl. přenesená",J234,0)</f>
        <v>0</v>
      </c>
      <c r="BH234" s="228">
        <f>IF(N234="sníž. přenesená",J234,0)</f>
        <v>0</v>
      </c>
      <c r="BI234" s="228">
        <f>IF(N234="nulová",J234,0)</f>
        <v>0</v>
      </c>
      <c r="BJ234" s="19" t="s">
        <v>84</v>
      </c>
      <c r="BK234" s="228">
        <f>ROUND(I234*H234,2)</f>
        <v>0</v>
      </c>
      <c r="BL234" s="19" t="s">
        <v>369</v>
      </c>
      <c r="BM234" s="227" t="s">
        <v>2345</v>
      </c>
    </row>
    <row r="235" s="2" customFormat="1">
      <c r="A235" s="40"/>
      <c r="B235" s="41"/>
      <c r="C235" s="42"/>
      <c r="D235" s="229" t="s">
        <v>227</v>
      </c>
      <c r="E235" s="42"/>
      <c r="F235" s="230" t="s">
        <v>2346</v>
      </c>
      <c r="G235" s="42"/>
      <c r="H235" s="42"/>
      <c r="I235" s="231"/>
      <c r="J235" s="42"/>
      <c r="K235" s="42"/>
      <c r="L235" s="46"/>
      <c r="M235" s="232"/>
      <c r="N235" s="233"/>
      <c r="O235" s="86"/>
      <c r="P235" s="86"/>
      <c r="Q235" s="86"/>
      <c r="R235" s="86"/>
      <c r="S235" s="86"/>
      <c r="T235" s="87"/>
      <c r="U235" s="40"/>
      <c r="V235" s="40"/>
      <c r="W235" s="40"/>
      <c r="X235" s="40"/>
      <c r="Y235" s="40"/>
      <c r="Z235" s="40"/>
      <c r="AA235" s="40"/>
      <c r="AB235" s="40"/>
      <c r="AC235" s="40"/>
      <c r="AD235" s="40"/>
      <c r="AE235" s="40"/>
      <c r="AT235" s="19" t="s">
        <v>227</v>
      </c>
      <c r="AU235" s="19" t="s">
        <v>86</v>
      </c>
    </row>
    <row r="236" s="14" customFormat="1">
      <c r="A236" s="14"/>
      <c r="B236" s="246"/>
      <c r="C236" s="247"/>
      <c r="D236" s="229" t="s">
        <v>231</v>
      </c>
      <c r="E236" s="248" t="s">
        <v>19</v>
      </c>
      <c r="F236" s="249" t="s">
        <v>2347</v>
      </c>
      <c r="G236" s="247"/>
      <c r="H236" s="250">
        <v>72.671999999999997</v>
      </c>
      <c r="I236" s="251"/>
      <c r="J236" s="247"/>
      <c r="K236" s="247"/>
      <c r="L236" s="252"/>
      <c r="M236" s="253"/>
      <c r="N236" s="254"/>
      <c r="O236" s="254"/>
      <c r="P236" s="254"/>
      <c r="Q236" s="254"/>
      <c r="R236" s="254"/>
      <c r="S236" s="254"/>
      <c r="T236" s="255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56" t="s">
        <v>231</v>
      </c>
      <c r="AU236" s="256" t="s">
        <v>86</v>
      </c>
      <c r="AV236" s="14" t="s">
        <v>86</v>
      </c>
      <c r="AW236" s="14" t="s">
        <v>37</v>
      </c>
      <c r="AX236" s="14" t="s">
        <v>84</v>
      </c>
      <c r="AY236" s="256" t="s">
        <v>219</v>
      </c>
    </row>
    <row r="237" s="2" customFormat="1" ht="16.5" customHeight="1">
      <c r="A237" s="40"/>
      <c r="B237" s="41"/>
      <c r="C237" s="283" t="s">
        <v>439</v>
      </c>
      <c r="D237" s="283" t="s">
        <v>623</v>
      </c>
      <c r="E237" s="284" t="s">
        <v>2348</v>
      </c>
      <c r="F237" s="285" t="s">
        <v>2349</v>
      </c>
      <c r="G237" s="286" t="s">
        <v>152</v>
      </c>
      <c r="H237" s="287">
        <v>72.671999999999997</v>
      </c>
      <c r="I237" s="288"/>
      <c r="J237" s="289">
        <f>ROUND(I237*H237,2)</f>
        <v>0</v>
      </c>
      <c r="K237" s="285" t="s">
        <v>19</v>
      </c>
      <c r="L237" s="290"/>
      <c r="M237" s="291" t="s">
        <v>19</v>
      </c>
      <c r="N237" s="292" t="s">
        <v>47</v>
      </c>
      <c r="O237" s="86"/>
      <c r="P237" s="225">
        <f>O237*H237</f>
        <v>0</v>
      </c>
      <c r="Q237" s="225">
        <v>0.0068999999999999999</v>
      </c>
      <c r="R237" s="225">
        <f>Q237*H237</f>
        <v>0.50143680000000002</v>
      </c>
      <c r="S237" s="225">
        <v>0</v>
      </c>
      <c r="T237" s="226">
        <f>S237*H237</f>
        <v>0</v>
      </c>
      <c r="U237" s="40"/>
      <c r="V237" s="40"/>
      <c r="W237" s="40"/>
      <c r="X237" s="40"/>
      <c r="Y237" s="40"/>
      <c r="Z237" s="40"/>
      <c r="AA237" s="40"/>
      <c r="AB237" s="40"/>
      <c r="AC237" s="40"/>
      <c r="AD237" s="40"/>
      <c r="AE237" s="40"/>
      <c r="AR237" s="227" t="s">
        <v>493</v>
      </c>
      <c r="AT237" s="227" t="s">
        <v>623</v>
      </c>
      <c r="AU237" s="227" t="s">
        <v>86</v>
      </c>
      <c r="AY237" s="19" t="s">
        <v>219</v>
      </c>
      <c r="BE237" s="228">
        <f>IF(N237="základní",J237,0)</f>
        <v>0</v>
      </c>
      <c r="BF237" s="228">
        <f>IF(N237="snížená",J237,0)</f>
        <v>0</v>
      </c>
      <c r="BG237" s="228">
        <f>IF(N237="zákl. přenesená",J237,0)</f>
        <v>0</v>
      </c>
      <c r="BH237" s="228">
        <f>IF(N237="sníž. přenesená",J237,0)</f>
        <v>0</v>
      </c>
      <c r="BI237" s="228">
        <f>IF(N237="nulová",J237,0)</f>
        <v>0</v>
      </c>
      <c r="BJ237" s="19" t="s">
        <v>84</v>
      </c>
      <c r="BK237" s="228">
        <f>ROUND(I237*H237,2)</f>
        <v>0</v>
      </c>
      <c r="BL237" s="19" t="s">
        <v>369</v>
      </c>
      <c r="BM237" s="227" t="s">
        <v>2350</v>
      </c>
    </row>
    <row r="238" s="2" customFormat="1">
      <c r="A238" s="40"/>
      <c r="B238" s="41"/>
      <c r="C238" s="42"/>
      <c r="D238" s="229" t="s">
        <v>227</v>
      </c>
      <c r="E238" s="42"/>
      <c r="F238" s="230" t="s">
        <v>2351</v>
      </c>
      <c r="G238" s="42"/>
      <c r="H238" s="42"/>
      <c r="I238" s="231"/>
      <c r="J238" s="42"/>
      <c r="K238" s="42"/>
      <c r="L238" s="46"/>
      <c r="M238" s="232"/>
      <c r="N238" s="233"/>
      <c r="O238" s="86"/>
      <c r="P238" s="86"/>
      <c r="Q238" s="86"/>
      <c r="R238" s="86"/>
      <c r="S238" s="86"/>
      <c r="T238" s="87"/>
      <c r="U238" s="40"/>
      <c r="V238" s="40"/>
      <c r="W238" s="40"/>
      <c r="X238" s="40"/>
      <c r="Y238" s="40"/>
      <c r="Z238" s="40"/>
      <c r="AA238" s="40"/>
      <c r="AB238" s="40"/>
      <c r="AC238" s="40"/>
      <c r="AD238" s="40"/>
      <c r="AE238" s="40"/>
      <c r="AT238" s="19" t="s">
        <v>227</v>
      </c>
      <c r="AU238" s="19" t="s">
        <v>86</v>
      </c>
    </row>
    <row r="239" s="14" customFormat="1">
      <c r="A239" s="14"/>
      <c r="B239" s="246"/>
      <c r="C239" s="247"/>
      <c r="D239" s="229" t="s">
        <v>231</v>
      </c>
      <c r="E239" s="248" t="s">
        <v>19</v>
      </c>
      <c r="F239" s="249" t="s">
        <v>2347</v>
      </c>
      <c r="G239" s="247"/>
      <c r="H239" s="250">
        <v>72.671999999999997</v>
      </c>
      <c r="I239" s="251"/>
      <c r="J239" s="247"/>
      <c r="K239" s="247"/>
      <c r="L239" s="252"/>
      <c r="M239" s="253"/>
      <c r="N239" s="254"/>
      <c r="O239" s="254"/>
      <c r="P239" s="254"/>
      <c r="Q239" s="254"/>
      <c r="R239" s="254"/>
      <c r="S239" s="254"/>
      <c r="T239" s="255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56" t="s">
        <v>231</v>
      </c>
      <c r="AU239" s="256" t="s">
        <v>86</v>
      </c>
      <c r="AV239" s="14" t="s">
        <v>86</v>
      </c>
      <c r="AW239" s="14" t="s">
        <v>37</v>
      </c>
      <c r="AX239" s="14" t="s">
        <v>84</v>
      </c>
      <c r="AY239" s="256" t="s">
        <v>219</v>
      </c>
    </row>
    <row r="240" s="2" customFormat="1" ht="16.5" customHeight="1">
      <c r="A240" s="40"/>
      <c r="B240" s="41"/>
      <c r="C240" s="216" t="s">
        <v>444</v>
      </c>
      <c r="D240" s="216" t="s">
        <v>221</v>
      </c>
      <c r="E240" s="217" t="s">
        <v>2352</v>
      </c>
      <c r="F240" s="218" t="s">
        <v>2353</v>
      </c>
      <c r="G240" s="219" t="s">
        <v>158</v>
      </c>
      <c r="H240" s="220">
        <v>79.400000000000006</v>
      </c>
      <c r="I240" s="221"/>
      <c r="J240" s="222">
        <f>ROUND(I240*H240,2)</f>
        <v>0</v>
      </c>
      <c r="K240" s="218" t="s">
        <v>19</v>
      </c>
      <c r="L240" s="46"/>
      <c r="M240" s="223" t="s">
        <v>19</v>
      </c>
      <c r="N240" s="224" t="s">
        <v>47</v>
      </c>
      <c r="O240" s="86"/>
      <c r="P240" s="225">
        <f>O240*H240</f>
        <v>0</v>
      </c>
      <c r="Q240" s="225">
        <v>0</v>
      </c>
      <c r="R240" s="225">
        <f>Q240*H240</f>
        <v>0</v>
      </c>
      <c r="S240" s="225">
        <v>0</v>
      </c>
      <c r="T240" s="226">
        <f>S240*H240</f>
        <v>0</v>
      </c>
      <c r="U240" s="40"/>
      <c r="V240" s="40"/>
      <c r="W240" s="40"/>
      <c r="X240" s="40"/>
      <c r="Y240" s="40"/>
      <c r="Z240" s="40"/>
      <c r="AA240" s="40"/>
      <c r="AB240" s="40"/>
      <c r="AC240" s="40"/>
      <c r="AD240" s="40"/>
      <c r="AE240" s="40"/>
      <c r="AR240" s="227" t="s">
        <v>369</v>
      </c>
      <c r="AT240" s="227" t="s">
        <v>221</v>
      </c>
      <c r="AU240" s="227" t="s">
        <v>86</v>
      </c>
      <c r="AY240" s="19" t="s">
        <v>219</v>
      </c>
      <c r="BE240" s="228">
        <f>IF(N240="základní",J240,0)</f>
        <v>0</v>
      </c>
      <c r="BF240" s="228">
        <f>IF(N240="snížená",J240,0)</f>
        <v>0</v>
      </c>
      <c r="BG240" s="228">
        <f>IF(N240="zákl. přenesená",J240,0)</f>
        <v>0</v>
      </c>
      <c r="BH240" s="228">
        <f>IF(N240="sníž. přenesená",J240,0)</f>
        <v>0</v>
      </c>
      <c r="BI240" s="228">
        <f>IF(N240="nulová",J240,0)</f>
        <v>0</v>
      </c>
      <c r="BJ240" s="19" t="s">
        <v>84</v>
      </c>
      <c r="BK240" s="228">
        <f>ROUND(I240*H240,2)</f>
        <v>0</v>
      </c>
      <c r="BL240" s="19" t="s">
        <v>369</v>
      </c>
      <c r="BM240" s="227" t="s">
        <v>2354</v>
      </c>
    </row>
    <row r="241" s="2" customFormat="1">
      <c r="A241" s="40"/>
      <c r="B241" s="41"/>
      <c r="C241" s="42"/>
      <c r="D241" s="229" t="s">
        <v>227</v>
      </c>
      <c r="E241" s="42"/>
      <c r="F241" s="230" t="s">
        <v>2353</v>
      </c>
      <c r="G241" s="42"/>
      <c r="H241" s="42"/>
      <c r="I241" s="231"/>
      <c r="J241" s="42"/>
      <c r="K241" s="42"/>
      <c r="L241" s="46"/>
      <c r="M241" s="232"/>
      <c r="N241" s="233"/>
      <c r="O241" s="86"/>
      <c r="P241" s="86"/>
      <c r="Q241" s="86"/>
      <c r="R241" s="86"/>
      <c r="S241" s="86"/>
      <c r="T241" s="87"/>
      <c r="U241" s="40"/>
      <c r="V241" s="40"/>
      <c r="W241" s="40"/>
      <c r="X241" s="40"/>
      <c r="Y241" s="40"/>
      <c r="Z241" s="40"/>
      <c r="AA241" s="40"/>
      <c r="AB241" s="40"/>
      <c r="AC241" s="40"/>
      <c r="AD241" s="40"/>
      <c r="AE241" s="40"/>
      <c r="AT241" s="19" t="s">
        <v>227</v>
      </c>
      <c r="AU241" s="19" t="s">
        <v>86</v>
      </c>
    </row>
    <row r="242" s="13" customFormat="1">
      <c r="A242" s="13"/>
      <c r="B242" s="236"/>
      <c r="C242" s="237"/>
      <c r="D242" s="229" t="s">
        <v>231</v>
      </c>
      <c r="E242" s="238" t="s">
        <v>19</v>
      </c>
      <c r="F242" s="239" t="s">
        <v>2355</v>
      </c>
      <c r="G242" s="237"/>
      <c r="H242" s="238" t="s">
        <v>19</v>
      </c>
      <c r="I242" s="240"/>
      <c r="J242" s="237"/>
      <c r="K242" s="237"/>
      <c r="L242" s="241"/>
      <c r="M242" s="242"/>
      <c r="N242" s="243"/>
      <c r="O242" s="243"/>
      <c r="P242" s="243"/>
      <c r="Q242" s="243"/>
      <c r="R242" s="243"/>
      <c r="S242" s="243"/>
      <c r="T242" s="244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45" t="s">
        <v>231</v>
      </c>
      <c r="AU242" s="245" t="s">
        <v>86</v>
      </c>
      <c r="AV242" s="13" t="s">
        <v>84</v>
      </c>
      <c r="AW242" s="13" t="s">
        <v>37</v>
      </c>
      <c r="AX242" s="13" t="s">
        <v>76</v>
      </c>
      <c r="AY242" s="245" t="s">
        <v>219</v>
      </c>
    </row>
    <row r="243" s="14" customFormat="1">
      <c r="A243" s="14"/>
      <c r="B243" s="246"/>
      <c r="C243" s="247"/>
      <c r="D243" s="229" t="s">
        <v>231</v>
      </c>
      <c r="E243" s="248" t="s">
        <v>19</v>
      </c>
      <c r="F243" s="249" t="s">
        <v>2356</v>
      </c>
      <c r="G243" s="247"/>
      <c r="H243" s="250">
        <v>79.400000000000006</v>
      </c>
      <c r="I243" s="251"/>
      <c r="J243" s="247"/>
      <c r="K243" s="247"/>
      <c r="L243" s="252"/>
      <c r="M243" s="253"/>
      <c r="N243" s="254"/>
      <c r="O243" s="254"/>
      <c r="P243" s="254"/>
      <c r="Q243" s="254"/>
      <c r="R243" s="254"/>
      <c r="S243" s="254"/>
      <c r="T243" s="255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56" t="s">
        <v>231</v>
      </c>
      <c r="AU243" s="256" t="s">
        <v>86</v>
      </c>
      <c r="AV243" s="14" t="s">
        <v>86</v>
      </c>
      <c r="AW243" s="14" t="s">
        <v>37</v>
      </c>
      <c r="AX243" s="14" t="s">
        <v>84</v>
      </c>
      <c r="AY243" s="256" t="s">
        <v>219</v>
      </c>
    </row>
    <row r="244" s="2" customFormat="1" ht="16.5" customHeight="1">
      <c r="A244" s="40"/>
      <c r="B244" s="41"/>
      <c r="C244" s="216" t="s">
        <v>451</v>
      </c>
      <c r="D244" s="216" t="s">
        <v>221</v>
      </c>
      <c r="E244" s="217" t="s">
        <v>2357</v>
      </c>
      <c r="F244" s="218" t="s">
        <v>2358</v>
      </c>
      <c r="G244" s="219" t="s">
        <v>182</v>
      </c>
      <c r="H244" s="220">
        <v>1.0509999999999999</v>
      </c>
      <c r="I244" s="221"/>
      <c r="J244" s="222">
        <f>ROUND(I244*H244,2)</f>
        <v>0</v>
      </c>
      <c r="K244" s="218" t="s">
        <v>224</v>
      </c>
      <c r="L244" s="46"/>
      <c r="M244" s="223" t="s">
        <v>19</v>
      </c>
      <c r="N244" s="224" t="s">
        <v>47</v>
      </c>
      <c r="O244" s="86"/>
      <c r="P244" s="225">
        <f>O244*H244</f>
        <v>0</v>
      </c>
      <c r="Q244" s="225">
        <v>0</v>
      </c>
      <c r="R244" s="225">
        <f>Q244*H244</f>
        <v>0</v>
      </c>
      <c r="S244" s="225">
        <v>0</v>
      </c>
      <c r="T244" s="226">
        <f>S244*H244</f>
        <v>0</v>
      </c>
      <c r="U244" s="40"/>
      <c r="V244" s="40"/>
      <c r="W244" s="40"/>
      <c r="X244" s="40"/>
      <c r="Y244" s="40"/>
      <c r="Z244" s="40"/>
      <c r="AA244" s="40"/>
      <c r="AB244" s="40"/>
      <c r="AC244" s="40"/>
      <c r="AD244" s="40"/>
      <c r="AE244" s="40"/>
      <c r="AR244" s="227" t="s">
        <v>369</v>
      </c>
      <c r="AT244" s="227" t="s">
        <v>221</v>
      </c>
      <c r="AU244" s="227" t="s">
        <v>86</v>
      </c>
      <c r="AY244" s="19" t="s">
        <v>219</v>
      </c>
      <c r="BE244" s="228">
        <f>IF(N244="základní",J244,0)</f>
        <v>0</v>
      </c>
      <c r="BF244" s="228">
        <f>IF(N244="snížená",J244,0)</f>
        <v>0</v>
      </c>
      <c r="BG244" s="228">
        <f>IF(N244="zákl. přenesená",J244,0)</f>
        <v>0</v>
      </c>
      <c r="BH244" s="228">
        <f>IF(N244="sníž. přenesená",J244,0)</f>
        <v>0</v>
      </c>
      <c r="BI244" s="228">
        <f>IF(N244="nulová",J244,0)</f>
        <v>0</v>
      </c>
      <c r="BJ244" s="19" t="s">
        <v>84</v>
      </c>
      <c r="BK244" s="228">
        <f>ROUND(I244*H244,2)</f>
        <v>0</v>
      </c>
      <c r="BL244" s="19" t="s">
        <v>369</v>
      </c>
      <c r="BM244" s="227" t="s">
        <v>2359</v>
      </c>
    </row>
    <row r="245" s="2" customFormat="1">
      <c r="A245" s="40"/>
      <c r="B245" s="41"/>
      <c r="C245" s="42"/>
      <c r="D245" s="229" t="s">
        <v>227</v>
      </c>
      <c r="E245" s="42"/>
      <c r="F245" s="230" t="s">
        <v>2360</v>
      </c>
      <c r="G245" s="42"/>
      <c r="H245" s="42"/>
      <c r="I245" s="231"/>
      <c r="J245" s="42"/>
      <c r="K245" s="42"/>
      <c r="L245" s="46"/>
      <c r="M245" s="232"/>
      <c r="N245" s="233"/>
      <c r="O245" s="86"/>
      <c r="P245" s="86"/>
      <c r="Q245" s="86"/>
      <c r="R245" s="86"/>
      <c r="S245" s="86"/>
      <c r="T245" s="87"/>
      <c r="U245" s="40"/>
      <c r="V245" s="40"/>
      <c r="W245" s="40"/>
      <c r="X245" s="40"/>
      <c r="Y245" s="40"/>
      <c r="Z245" s="40"/>
      <c r="AA245" s="40"/>
      <c r="AB245" s="40"/>
      <c r="AC245" s="40"/>
      <c r="AD245" s="40"/>
      <c r="AE245" s="40"/>
      <c r="AT245" s="19" t="s">
        <v>227</v>
      </c>
      <c r="AU245" s="19" t="s">
        <v>86</v>
      </c>
    </row>
    <row r="246" s="2" customFormat="1">
      <c r="A246" s="40"/>
      <c r="B246" s="41"/>
      <c r="C246" s="42"/>
      <c r="D246" s="234" t="s">
        <v>229</v>
      </c>
      <c r="E246" s="42"/>
      <c r="F246" s="235" t="s">
        <v>2361</v>
      </c>
      <c r="G246" s="42"/>
      <c r="H246" s="42"/>
      <c r="I246" s="231"/>
      <c r="J246" s="42"/>
      <c r="K246" s="42"/>
      <c r="L246" s="46"/>
      <c r="M246" s="232"/>
      <c r="N246" s="233"/>
      <c r="O246" s="86"/>
      <c r="P246" s="86"/>
      <c r="Q246" s="86"/>
      <c r="R246" s="86"/>
      <c r="S246" s="86"/>
      <c r="T246" s="87"/>
      <c r="U246" s="40"/>
      <c r="V246" s="40"/>
      <c r="W246" s="40"/>
      <c r="X246" s="40"/>
      <c r="Y246" s="40"/>
      <c r="Z246" s="40"/>
      <c r="AA246" s="40"/>
      <c r="AB246" s="40"/>
      <c r="AC246" s="40"/>
      <c r="AD246" s="40"/>
      <c r="AE246" s="40"/>
      <c r="AT246" s="19" t="s">
        <v>229</v>
      </c>
      <c r="AU246" s="19" t="s">
        <v>86</v>
      </c>
    </row>
    <row r="247" s="12" customFormat="1" ht="22.8" customHeight="1">
      <c r="A247" s="12"/>
      <c r="B247" s="200"/>
      <c r="C247" s="201"/>
      <c r="D247" s="202" t="s">
        <v>75</v>
      </c>
      <c r="E247" s="214" t="s">
        <v>2362</v>
      </c>
      <c r="F247" s="214" t="s">
        <v>2363</v>
      </c>
      <c r="G247" s="201"/>
      <c r="H247" s="201"/>
      <c r="I247" s="204"/>
      <c r="J247" s="215">
        <f>BK247</f>
        <v>0</v>
      </c>
      <c r="K247" s="201"/>
      <c r="L247" s="206"/>
      <c r="M247" s="207"/>
      <c r="N247" s="208"/>
      <c r="O247" s="208"/>
      <c r="P247" s="209">
        <f>SUM(P248:P266)</f>
        <v>0</v>
      </c>
      <c r="Q247" s="208"/>
      <c r="R247" s="209">
        <f>SUM(R248:R266)</f>
        <v>0.072066400000000003</v>
      </c>
      <c r="S247" s="208"/>
      <c r="T247" s="210">
        <f>SUM(T248:T266)</f>
        <v>0</v>
      </c>
      <c r="U247" s="12"/>
      <c r="V247" s="12"/>
      <c r="W247" s="12"/>
      <c r="X247" s="12"/>
      <c r="Y247" s="12"/>
      <c r="Z247" s="12"/>
      <c r="AA247" s="12"/>
      <c r="AB247" s="12"/>
      <c r="AC247" s="12"/>
      <c r="AD247" s="12"/>
      <c r="AE247" s="12"/>
      <c r="AR247" s="211" t="s">
        <v>86</v>
      </c>
      <c r="AT247" s="212" t="s">
        <v>75</v>
      </c>
      <c r="AU247" s="212" t="s">
        <v>84</v>
      </c>
      <c r="AY247" s="211" t="s">
        <v>219</v>
      </c>
      <c r="BK247" s="213">
        <f>SUM(BK248:BK266)</f>
        <v>0</v>
      </c>
    </row>
    <row r="248" s="2" customFormat="1" ht="16.5" customHeight="1">
      <c r="A248" s="40"/>
      <c r="B248" s="41"/>
      <c r="C248" s="216" t="s">
        <v>457</v>
      </c>
      <c r="D248" s="216" t="s">
        <v>221</v>
      </c>
      <c r="E248" s="217" t="s">
        <v>2364</v>
      </c>
      <c r="F248" s="218" t="s">
        <v>2365</v>
      </c>
      <c r="G248" s="219" t="s">
        <v>152</v>
      </c>
      <c r="H248" s="220">
        <v>60.560000000000002</v>
      </c>
      <c r="I248" s="221"/>
      <c r="J248" s="222">
        <f>ROUND(I248*H248,2)</f>
        <v>0</v>
      </c>
      <c r="K248" s="218" t="s">
        <v>224</v>
      </c>
      <c r="L248" s="46"/>
      <c r="M248" s="223" t="s">
        <v>19</v>
      </c>
      <c r="N248" s="224" t="s">
        <v>47</v>
      </c>
      <c r="O248" s="86"/>
      <c r="P248" s="225">
        <f>O248*H248</f>
        <v>0</v>
      </c>
      <c r="Q248" s="225">
        <v>3.0000000000000001E-05</v>
      </c>
      <c r="R248" s="225">
        <f>Q248*H248</f>
        <v>0.0018168000000000001</v>
      </c>
      <c r="S248" s="225">
        <v>0</v>
      </c>
      <c r="T248" s="226">
        <f>S248*H248</f>
        <v>0</v>
      </c>
      <c r="U248" s="40"/>
      <c r="V248" s="40"/>
      <c r="W248" s="40"/>
      <c r="X248" s="40"/>
      <c r="Y248" s="40"/>
      <c r="Z248" s="40"/>
      <c r="AA248" s="40"/>
      <c r="AB248" s="40"/>
      <c r="AC248" s="40"/>
      <c r="AD248" s="40"/>
      <c r="AE248" s="40"/>
      <c r="AR248" s="227" t="s">
        <v>369</v>
      </c>
      <c r="AT248" s="227" t="s">
        <v>221</v>
      </c>
      <c r="AU248" s="227" t="s">
        <v>86</v>
      </c>
      <c r="AY248" s="19" t="s">
        <v>219</v>
      </c>
      <c r="BE248" s="228">
        <f>IF(N248="základní",J248,0)</f>
        <v>0</v>
      </c>
      <c r="BF248" s="228">
        <f>IF(N248="snížená",J248,0)</f>
        <v>0</v>
      </c>
      <c r="BG248" s="228">
        <f>IF(N248="zákl. přenesená",J248,0)</f>
        <v>0</v>
      </c>
      <c r="BH248" s="228">
        <f>IF(N248="sníž. přenesená",J248,0)</f>
        <v>0</v>
      </c>
      <c r="BI248" s="228">
        <f>IF(N248="nulová",J248,0)</f>
        <v>0</v>
      </c>
      <c r="BJ248" s="19" t="s">
        <v>84</v>
      </c>
      <c r="BK248" s="228">
        <f>ROUND(I248*H248,2)</f>
        <v>0</v>
      </c>
      <c r="BL248" s="19" t="s">
        <v>369</v>
      </c>
      <c r="BM248" s="227" t="s">
        <v>2366</v>
      </c>
    </row>
    <row r="249" s="2" customFormat="1">
      <c r="A249" s="40"/>
      <c r="B249" s="41"/>
      <c r="C249" s="42"/>
      <c r="D249" s="229" t="s">
        <v>227</v>
      </c>
      <c r="E249" s="42"/>
      <c r="F249" s="230" t="s">
        <v>2367</v>
      </c>
      <c r="G249" s="42"/>
      <c r="H249" s="42"/>
      <c r="I249" s="231"/>
      <c r="J249" s="42"/>
      <c r="K249" s="42"/>
      <c r="L249" s="46"/>
      <c r="M249" s="232"/>
      <c r="N249" s="233"/>
      <c r="O249" s="86"/>
      <c r="P249" s="86"/>
      <c r="Q249" s="86"/>
      <c r="R249" s="86"/>
      <c r="S249" s="86"/>
      <c r="T249" s="87"/>
      <c r="U249" s="40"/>
      <c r="V249" s="40"/>
      <c r="W249" s="40"/>
      <c r="X249" s="40"/>
      <c r="Y249" s="40"/>
      <c r="Z249" s="40"/>
      <c r="AA249" s="40"/>
      <c r="AB249" s="40"/>
      <c r="AC249" s="40"/>
      <c r="AD249" s="40"/>
      <c r="AE249" s="40"/>
      <c r="AT249" s="19" t="s">
        <v>227</v>
      </c>
      <c r="AU249" s="19" t="s">
        <v>86</v>
      </c>
    </row>
    <row r="250" s="2" customFormat="1">
      <c r="A250" s="40"/>
      <c r="B250" s="41"/>
      <c r="C250" s="42"/>
      <c r="D250" s="234" t="s">
        <v>229</v>
      </c>
      <c r="E250" s="42"/>
      <c r="F250" s="235" t="s">
        <v>2368</v>
      </c>
      <c r="G250" s="42"/>
      <c r="H250" s="42"/>
      <c r="I250" s="231"/>
      <c r="J250" s="42"/>
      <c r="K250" s="42"/>
      <c r="L250" s="46"/>
      <c r="M250" s="232"/>
      <c r="N250" s="233"/>
      <c r="O250" s="86"/>
      <c r="P250" s="86"/>
      <c r="Q250" s="86"/>
      <c r="R250" s="86"/>
      <c r="S250" s="86"/>
      <c r="T250" s="87"/>
      <c r="U250" s="40"/>
      <c r="V250" s="40"/>
      <c r="W250" s="40"/>
      <c r="X250" s="40"/>
      <c r="Y250" s="40"/>
      <c r="Z250" s="40"/>
      <c r="AA250" s="40"/>
      <c r="AB250" s="40"/>
      <c r="AC250" s="40"/>
      <c r="AD250" s="40"/>
      <c r="AE250" s="40"/>
      <c r="AT250" s="19" t="s">
        <v>229</v>
      </c>
      <c r="AU250" s="19" t="s">
        <v>86</v>
      </c>
    </row>
    <row r="251" s="14" customFormat="1">
      <c r="A251" s="14"/>
      <c r="B251" s="246"/>
      <c r="C251" s="247"/>
      <c r="D251" s="229" t="s">
        <v>231</v>
      </c>
      <c r="E251" s="248" t="s">
        <v>19</v>
      </c>
      <c r="F251" s="249" t="s">
        <v>2238</v>
      </c>
      <c r="G251" s="247"/>
      <c r="H251" s="250">
        <v>60.560000000000002</v>
      </c>
      <c r="I251" s="251"/>
      <c r="J251" s="247"/>
      <c r="K251" s="247"/>
      <c r="L251" s="252"/>
      <c r="M251" s="253"/>
      <c r="N251" s="254"/>
      <c r="O251" s="254"/>
      <c r="P251" s="254"/>
      <c r="Q251" s="254"/>
      <c r="R251" s="254"/>
      <c r="S251" s="254"/>
      <c r="T251" s="255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56" t="s">
        <v>231</v>
      </c>
      <c r="AU251" s="256" t="s">
        <v>86</v>
      </c>
      <c r="AV251" s="14" t="s">
        <v>86</v>
      </c>
      <c r="AW251" s="14" t="s">
        <v>37</v>
      </c>
      <c r="AX251" s="14" t="s">
        <v>84</v>
      </c>
      <c r="AY251" s="256" t="s">
        <v>219</v>
      </c>
    </row>
    <row r="252" s="2" customFormat="1" ht="16.5" customHeight="1">
      <c r="A252" s="40"/>
      <c r="B252" s="41"/>
      <c r="C252" s="283" t="s">
        <v>464</v>
      </c>
      <c r="D252" s="283" t="s">
        <v>623</v>
      </c>
      <c r="E252" s="284" t="s">
        <v>2369</v>
      </c>
      <c r="F252" s="285" t="s">
        <v>2370</v>
      </c>
      <c r="G252" s="286" t="s">
        <v>152</v>
      </c>
      <c r="H252" s="287">
        <v>72.671999999999997</v>
      </c>
      <c r="I252" s="288"/>
      <c r="J252" s="289">
        <f>ROUND(I252*H252,2)</f>
        <v>0</v>
      </c>
      <c r="K252" s="285" t="s">
        <v>19</v>
      </c>
      <c r="L252" s="290"/>
      <c r="M252" s="291" t="s">
        <v>19</v>
      </c>
      <c r="N252" s="292" t="s">
        <v>47</v>
      </c>
      <c r="O252" s="86"/>
      <c r="P252" s="225">
        <f>O252*H252</f>
        <v>0</v>
      </c>
      <c r="Q252" s="225">
        <v>0</v>
      </c>
      <c r="R252" s="225">
        <f>Q252*H252</f>
        <v>0</v>
      </c>
      <c r="S252" s="225">
        <v>0</v>
      </c>
      <c r="T252" s="226">
        <f>S252*H252</f>
        <v>0</v>
      </c>
      <c r="U252" s="40"/>
      <c r="V252" s="40"/>
      <c r="W252" s="40"/>
      <c r="X252" s="40"/>
      <c r="Y252" s="40"/>
      <c r="Z252" s="40"/>
      <c r="AA252" s="40"/>
      <c r="AB252" s="40"/>
      <c r="AC252" s="40"/>
      <c r="AD252" s="40"/>
      <c r="AE252" s="40"/>
      <c r="AR252" s="227" t="s">
        <v>493</v>
      </c>
      <c r="AT252" s="227" t="s">
        <v>623</v>
      </c>
      <c r="AU252" s="227" t="s">
        <v>86</v>
      </c>
      <c r="AY252" s="19" t="s">
        <v>219</v>
      </c>
      <c r="BE252" s="228">
        <f>IF(N252="základní",J252,0)</f>
        <v>0</v>
      </c>
      <c r="BF252" s="228">
        <f>IF(N252="snížená",J252,0)</f>
        <v>0</v>
      </c>
      <c r="BG252" s="228">
        <f>IF(N252="zákl. přenesená",J252,0)</f>
        <v>0</v>
      </c>
      <c r="BH252" s="228">
        <f>IF(N252="sníž. přenesená",J252,0)</f>
        <v>0</v>
      </c>
      <c r="BI252" s="228">
        <f>IF(N252="nulová",J252,0)</f>
        <v>0</v>
      </c>
      <c r="BJ252" s="19" t="s">
        <v>84</v>
      </c>
      <c r="BK252" s="228">
        <f>ROUND(I252*H252,2)</f>
        <v>0</v>
      </c>
      <c r="BL252" s="19" t="s">
        <v>369</v>
      </c>
      <c r="BM252" s="227" t="s">
        <v>2371</v>
      </c>
    </row>
    <row r="253" s="2" customFormat="1">
      <c r="A253" s="40"/>
      <c r="B253" s="41"/>
      <c r="C253" s="42"/>
      <c r="D253" s="229" t="s">
        <v>227</v>
      </c>
      <c r="E253" s="42"/>
      <c r="F253" s="230" t="s">
        <v>2370</v>
      </c>
      <c r="G253" s="42"/>
      <c r="H253" s="42"/>
      <c r="I253" s="231"/>
      <c r="J253" s="42"/>
      <c r="K253" s="42"/>
      <c r="L253" s="46"/>
      <c r="M253" s="232"/>
      <c r="N253" s="233"/>
      <c r="O253" s="86"/>
      <c r="P253" s="86"/>
      <c r="Q253" s="86"/>
      <c r="R253" s="86"/>
      <c r="S253" s="86"/>
      <c r="T253" s="87"/>
      <c r="U253" s="40"/>
      <c r="V253" s="40"/>
      <c r="W253" s="40"/>
      <c r="X253" s="40"/>
      <c r="Y253" s="40"/>
      <c r="Z253" s="40"/>
      <c r="AA253" s="40"/>
      <c r="AB253" s="40"/>
      <c r="AC253" s="40"/>
      <c r="AD253" s="40"/>
      <c r="AE253" s="40"/>
      <c r="AT253" s="19" t="s">
        <v>227</v>
      </c>
      <c r="AU253" s="19" t="s">
        <v>86</v>
      </c>
    </row>
    <row r="254" s="14" customFormat="1">
      <c r="A254" s="14"/>
      <c r="B254" s="246"/>
      <c r="C254" s="247"/>
      <c r="D254" s="229" t="s">
        <v>231</v>
      </c>
      <c r="E254" s="248" t="s">
        <v>19</v>
      </c>
      <c r="F254" s="249" t="s">
        <v>2372</v>
      </c>
      <c r="G254" s="247"/>
      <c r="H254" s="250">
        <v>72.671999999999997</v>
      </c>
      <c r="I254" s="251"/>
      <c r="J254" s="247"/>
      <c r="K254" s="247"/>
      <c r="L254" s="252"/>
      <c r="M254" s="253"/>
      <c r="N254" s="254"/>
      <c r="O254" s="254"/>
      <c r="P254" s="254"/>
      <c r="Q254" s="254"/>
      <c r="R254" s="254"/>
      <c r="S254" s="254"/>
      <c r="T254" s="255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56" t="s">
        <v>231</v>
      </c>
      <c r="AU254" s="256" t="s">
        <v>86</v>
      </c>
      <c r="AV254" s="14" t="s">
        <v>86</v>
      </c>
      <c r="AW254" s="14" t="s">
        <v>37</v>
      </c>
      <c r="AX254" s="14" t="s">
        <v>84</v>
      </c>
      <c r="AY254" s="256" t="s">
        <v>219</v>
      </c>
    </row>
    <row r="255" s="2" customFormat="1" ht="16.5" customHeight="1">
      <c r="A255" s="40"/>
      <c r="B255" s="41"/>
      <c r="C255" s="216" t="s">
        <v>473</v>
      </c>
      <c r="D255" s="216" t="s">
        <v>221</v>
      </c>
      <c r="E255" s="217" t="s">
        <v>2373</v>
      </c>
      <c r="F255" s="218" t="s">
        <v>2374</v>
      </c>
      <c r="G255" s="219" t="s">
        <v>152</v>
      </c>
      <c r="H255" s="220">
        <v>60.560000000000002</v>
      </c>
      <c r="I255" s="221"/>
      <c r="J255" s="222">
        <f>ROUND(I255*H255,2)</f>
        <v>0</v>
      </c>
      <c r="K255" s="218" t="s">
        <v>224</v>
      </c>
      <c r="L255" s="46"/>
      <c r="M255" s="223" t="s">
        <v>19</v>
      </c>
      <c r="N255" s="224" t="s">
        <v>47</v>
      </c>
      <c r="O255" s="86"/>
      <c r="P255" s="225">
        <f>O255*H255</f>
        <v>0</v>
      </c>
      <c r="Q255" s="225">
        <v>0.00116</v>
      </c>
      <c r="R255" s="225">
        <f>Q255*H255</f>
        <v>0.070249600000000009</v>
      </c>
      <c r="S255" s="225">
        <v>0</v>
      </c>
      <c r="T255" s="226">
        <f>S255*H255</f>
        <v>0</v>
      </c>
      <c r="U255" s="40"/>
      <c r="V255" s="40"/>
      <c r="W255" s="40"/>
      <c r="X255" s="40"/>
      <c r="Y255" s="40"/>
      <c r="Z255" s="40"/>
      <c r="AA255" s="40"/>
      <c r="AB255" s="40"/>
      <c r="AC255" s="40"/>
      <c r="AD255" s="40"/>
      <c r="AE255" s="40"/>
      <c r="AR255" s="227" t="s">
        <v>369</v>
      </c>
      <c r="AT255" s="227" t="s">
        <v>221</v>
      </c>
      <c r="AU255" s="227" t="s">
        <v>86</v>
      </c>
      <c r="AY255" s="19" t="s">
        <v>219</v>
      </c>
      <c r="BE255" s="228">
        <f>IF(N255="základní",J255,0)</f>
        <v>0</v>
      </c>
      <c r="BF255" s="228">
        <f>IF(N255="snížená",J255,0)</f>
        <v>0</v>
      </c>
      <c r="BG255" s="228">
        <f>IF(N255="zákl. přenesená",J255,0)</f>
        <v>0</v>
      </c>
      <c r="BH255" s="228">
        <f>IF(N255="sníž. přenesená",J255,0)</f>
        <v>0</v>
      </c>
      <c r="BI255" s="228">
        <f>IF(N255="nulová",J255,0)</f>
        <v>0</v>
      </c>
      <c r="BJ255" s="19" t="s">
        <v>84</v>
      </c>
      <c r="BK255" s="228">
        <f>ROUND(I255*H255,2)</f>
        <v>0</v>
      </c>
      <c r="BL255" s="19" t="s">
        <v>369</v>
      </c>
      <c r="BM255" s="227" t="s">
        <v>2375</v>
      </c>
    </row>
    <row r="256" s="2" customFormat="1">
      <c r="A256" s="40"/>
      <c r="B256" s="41"/>
      <c r="C256" s="42"/>
      <c r="D256" s="229" t="s">
        <v>227</v>
      </c>
      <c r="E256" s="42"/>
      <c r="F256" s="230" t="s">
        <v>2376</v>
      </c>
      <c r="G256" s="42"/>
      <c r="H256" s="42"/>
      <c r="I256" s="231"/>
      <c r="J256" s="42"/>
      <c r="K256" s="42"/>
      <c r="L256" s="46"/>
      <c r="M256" s="232"/>
      <c r="N256" s="233"/>
      <c r="O256" s="86"/>
      <c r="P256" s="86"/>
      <c r="Q256" s="86"/>
      <c r="R256" s="86"/>
      <c r="S256" s="86"/>
      <c r="T256" s="87"/>
      <c r="U256" s="40"/>
      <c r="V256" s="40"/>
      <c r="W256" s="40"/>
      <c r="X256" s="40"/>
      <c r="Y256" s="40"/>
      <c r="Z256" s="40"/>
      <c r="AA256" s="40"/>
      <c r="AB256" s="40"/>
      <c r="AC256" s="40"/>
      <c r="AD256" s="40"/>
      <c r="AE256" s="40"/>
      <c r="AT256" s="19" t="s">
        <v>227</v>
      </c>
      <c r="AU256" s="19" t="s">
        <v>86</v>
      </c>
    </row>
    <row r="257" s="2" customFormat="1">
      <c r="A257" s="40"/>
      <c r="B257" s="41"/>
      <c r="C257" s="42"/>
      <c r="D257" s="234" t="s">
        <v>229</v>
      </c>
      <c r="E257" s="42"/>
      <c r="F257" s="235" t="s">
        <v>2377</v>
      </c>
      <c r="G257" s="42"/>
      <c r="H257" s="42"/>
      <c r="I257" s="231"/>
      <c r="J257" s="42"/>
      <c r="K257" s="42"/>
      <c r="L257" s="46"/>
      <c r="M257" s="232"/>
      <c r="N257" s="233"/>
      <c r="O257" s="86"/>
      <c r="P257" s="86"/>
      <c r="Q257" s="86"/>
      <c r="R257" s="86"/>
      <c r="S257" s="86"/>
      <c r="T257" s="87"/>
      <c r="U257" s="40"/>
      <c r="V257" s="40"/>
      <c r="W257" s="40"/>
      <c r="X257" s="40"/>
      <c r="Y257" s="40"/>
      <c r="Z257" s="40"/>
      <c r="AA257" s="40"/>
      <c r="AB257" s="40"/>
      <c r="AC257" s="40"/>
      <c r="AD257" s="40"/>
      <c r="AE257" s="40"/>
      <c r="AT257" s="19" t="s">
        <v>229</v>
      </c>
      <c r="AU257" s="19" t="s">
        <v>86</v>
      </c>
    </row>
    <row r="258" s="13" customFormat="1">
      <c r="A258" s="13"/>
      <c r="B258" s="236"/>
      <c r="C258" s="237"/>
      <c r="D258" s="229" t="s">
        <v>231</v>
      </c>
      <c r="E258" s="238" t="s">
        <v>19</v>
      </c>
      <c r="F258" s="239" t="s">
        <v>1103</v>
      </c>
      <c r="G258" s="237"/>
      <c r="H258" s="238" t="s">
        <v>19</v>
      </c>
      <c r="I258" s="240"/>
      <c r="J258" s="237"/>
      <c r="K258" s="237"/>
      <c r="L258" s="241"/>
      <c r="M258" s="242"/>
      <c r="N258" s="243"/>
      <c r="O258" s="243"/>
      <c r="P258" s="243"/>
      <c r="Q258" s="243"/>
      <c r="R258" s="243"/>
      <c r="S258" s="243"/>
      <c r="T258" s="244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45" t="s">
        <v>231</v>
      </c>
      <c r="AU258" s="245" t="s">
        <v>86</v>
      </c>
      <c r="AV258" s="13" t="s">
        <v>84</v>
      </c>
      <c r="AW258" s="13" t="s">
        <v>37</v>
      </c>
      <c r="AX258" s="13" t="s">
        <v>76</v>
      </c>
      <c r="AY258" s="245" t="s">
        <v>219</v>
      </c>
    </row>
    <row r="259" s="14" customFormat="1">
      <c r="A259" s="14"/>
      <c r="B259" s="246"/>
      <c r="C259" s="247"/>
      <c r="D259" s="229" t="s">
        <v>231</v>
      </c>
      <c r="E259" s="248" t="s">
        <v>19</v>
      </c>
      <c r="F259" s="249" t="s">
        <v>2378</v>
      </c>
      <c r="G259" s="247"/>
      <c r="H259" s="250">
        <v>60.560000000000002</v>
      </c>
      <c r="I259" s="251"/>
      <c r="J259" s="247"/>
      <c r="K259" s="247"/>
      <c r="L259" s="252"/>
      <c r="M259" s="253"/>
      <c r="N259" s="254"/>
      <c r="O259" s="254"/>
      <c r="P259" s="254"/>
      <c r="Q259" s="254"/>
      <c r="R259" s="254"/>
      <c r="S259" s="254"/>
      <c r="T259" s="255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56" t="s">
        <v>231</v>
      </c>
      <c r="AU259" s="256" t="s">
        <v>86</v>
      </c>
      <c r="AV259" s="14" t="s">
        <v>86</v>
      </c>
      <c r="AW259" s="14" t="s">
        <v>37</v>
      </c>
      <c r="AX259" s="14" t="s">
        <v>76</v>
      </c>
      <c r="AY259" s="256" t="s">
        <v>219</v>
      </c>
    </row>
    <row r="260" s="15" customFormat="1">
      <c r="A260" s="15"/>
      <c r="B260" s="257"/>
      <c r="C260" s="258"/>
      <c r="D260" s="229" t="s">
        <v>231</v>
      </c>
      <c r="E260" s="259" t="s">
        <v>2238</v>
      </c>
      <c r="F260" s="260" t="s">
        <v>236</v>
      </c>
      <c r="G260" s="258"/>
      <c r="H260" s="261">
        <v>60.560000000000002</v>
      </c>
      <c r="I260" s="262"/>
      <c r="J260" s="258"/>
      <c r="K260" s="258"/>
      <c r="L260" s="263"/>
      <c r="M260" s="264"/>
      <c r="N260" s="265"/>
      <c r="O260" s="265"/>
      <c r="P260" s="265"/>
      <c r="Q260" s="265"/>
      <c r="R260" s="265"/>
      <c r="S260" s="265"/>
      <c r="T260" s="266"/>
      <c r="U260" s="15"/>
      <c r="V260" s="15"/>
      <c r="W260" s="15"/>
      <c r="X260" s="15"/>
      <c r="Y260" s="15"/>
      <c r="Z260" s="15"/>
      <c r="AA260" s="15"/>
      <c r="AB260" s="15"/>
      <c r="AC260" s="15"/>
      <c r="AD260" s="15"/>
      <c r="AE260" s="15"/>
      <c r="AT260" s="267" t="s">
        <v>231</v>
      </c>
      <c r="AU260" s="267" t="s">
        <v>86</v>
      </c>
      <c r="AV260" s="15" t="s">
        <v>225</v>
      </c>
      <c r="AW260" s="15" t="s">
        <v>37</v>
      </c>
      <c r="AX260" s="15" t="s">
        <v>84</v>
      </c>
      <c r="AY260" s="267" t="s">
        <v>219</v>
      </c>
    </row>
    <row r="261" s="2" customFormat="1" ht="16.5" customHeight="1">
      <c r="A261" s="40"/>
      <c r="B261" s="41"/>
      <c r="C261" s="283" t="s">
        <v>481</v>
      </c>
      <c r="D261" s="283" t="s">
        <v>623</v>
      </c>
      <c r="E261" s="284" t="s">
        <v>2379</v>
      </c>
      <c r="F261" s="285" t="s">
        <v>2380</v>
      </c>
      <c r="G261" s="286" t="s">
        <v>152</v>
      </c>
      <c r="H261" s="287">
        <v>63.588000000000001</v>
      </c>
      <c r="I261" s="288"/>
      <c r="J261" s="289">
        <f>ROUND(I261*H261,2)</f>
        <v>0</v>
      </c>
      <c r="K261" s="285" t="s">
        <v>19</v>
      </c>
      <c r="L261" s="290"/>
      <c r="M261" s="291" t="s">
        <v>19</v>
      </c>
      <c r="N261" s="292" t="s">
        <v>47</v>
      </c>
      <c r="O261" s="86"/>
      <c r="P261" s="225">
        <f>O261*H261</f>
        <v>0</v>
      </c>
      <c r="Q261" s="225">
        <v>0</v>
      </c>
      <c r="R261" s="225">
        <f>Q261*H261</f>
        <v>0</v>
      </c>
      <c r="S261" s="225">
        <v>0</v>
      </c>
      <c r="T261" s="226">
        <f>S261*H261</f>
        <v>0</v>
      </c>
      <c r="U261" s="40"/>
      <c r="V261" s="40"/>
      <c r="W261" s="40"/>
      <c r="X261" s="40"/>
      <c r="Y261" s="40"/>
      <c r="Z261" s="40"/>
      <c r="AA261" s="40"/>
      <c r="AB261" s="40"/>
      <c r="AC261" s="40"/>
      <c r="AD261" s="40"/>
      <c r="AE261" s="40"/>
      <c r="AR261" s="227" t="s">
        <v>493</v>
      </c>
      <c r="AT261" s="227" t="s">
        <v>623</v>
      </c>
      <c r="AU261" s="227" t="s">
        <v>86</v>
      </c>
      <c r="AY261" s="19" t="s">
        <v>219</v>
      </c>
      <c r="BE261" s="228">
        <f>IF(N261="základní",J261,0)</f>
        <v>0</v>
      </c>
      <c r="BF261" s="228">
        <f>IF(N261="snížená",J261,0)</f>
        <v>0</v>
      </c>
      <c r="BG261" s="228">
        <f>IF(N261="zákl. přenesená",J261,0)</f>
        <v>0</v>
      </c>
      <c r="BH261" s="228">
        <f>IF(N261="sníž. přenesená",J261,0)</f>
        <v>0</v>
      </c>
      <c r="BI261" s="228">
        <f>IF(N261="nulová",J261,0)</f>
        <v>0</v>
      </c>
      <c r="BJ261" s="19" t="s">
        <v>84</v>
      </c>
      <c r="BK261" s="228">
        <f>ROUND(I261*H261,2)</f>
        <v>0</v>
      </c>
      <c r="BL261" s="19" t="s">
        <v>369</v>
      </c>
      <c r="BM261" s="227" t="s">
        <v>2381</v>
      </c>
    </row>
    <row r="262" s="2" customFormat="1">
      <c r="A262" s="40"/>
      <c r="B262" s="41"/>
      <c r="C262" s="42"/>
      <c r="D262" s="229" t="s">
        <v>227</v>
      </c>
      <c r="E262" s="42"/>
      <c r="F262" s="230" t="s">
        <v>2382</v>
      </c>
      <c r="G262" s="42"/>
      <c r="H262" s="42"/>
      <c r="I262" s="231"/>
      <c r="J262" s="42"/>
      <c r="K262" s="42"/>
      <c r="L262" s="46"/>
      <c r="M262" s="232"/>
      <c r="N262" s="233"/>
      <c r="O262" s="86"/>
      <c r="P262" s="86"/>
      <c r="Q262" s="86"/>
      <c r="R262" s="86"/>
      <c r="S262" s="86"/>
      <c r="T262" s="87"/>
      <c r="U262" s="40"/>
      <c r="V262" s="40"/>
      <c r="W262" s="40"/>
      <c r="X262" s="40"/>
      <c r="Y262" s="40"/>
      <c r="Z262" s="40"/>
      <c r="AA262" s="40"/>
      <c r="AB262" s="40"/>
      <c r="AC262" s="40"/>
      <c r="AD262" s="40"/>
      <c r="AE262" s="40"/>
      <c r="AT262" s="19" t="s">
        <v>227</v>
      </c>
      <c r="AU262" s="19" t="s">
        <v>86</v>
      </c>
    </row>
    <row r="263" s="14" customFormat="1">
      <c r="A263" s="14"/>
      <c r="B263" s="246"/>
      <c r="C263" s="247"/>
      <c r="D263" s="229" t="s">
        <v>231</v>
      </c>
      <c r="E263" s="248" t="s">
        <v>19</v>
      </c>
      <c r="F263" s="249" t="s">
        <v>2383</v>
      </c>
      <c r="G263" s="247"/>
      <c r="H263" s="250">
        <v>63.588000000000001</v>
      </c>
      <c r="I263" s="251"/>
      <c r="J263" s="247"/>
      <c r="K263" s="247"/>
      <c r="L263" s="252"/>
      <c r="M263" s="253"/>
      <c r="N263" s="254"/>
      <c r="O263" s="254"/>
      <c r="P263" s="254"/>
      <c r="Q263" s="254"/>
      <c r="R263" s="254"/>
      <c r="S263" s="254"/>
      <c r="T263" s="255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56" t="s">
        <v>231</v>
      </c>
      <c r="AU263" s="256" t="s">
        <v>86</v>
      </c>
      <c r="AV263" s="14" t="s">
        <v>86</v>
      </c>
      <c r="AW263" s="14" t="s">
        <v>37</v>
      </c>
      <c r="AX263" s="14" t="s">
        <v>84</v>
      </c>
      <c r="AY263" s="256" t="s">
        <v>219</v>
      </c>
    </row>
    <row r="264" s="2" customFormat="1" ht="16.5" customHeight="1">
      <c r="A264" s="40"/>
      <c r="B264" s="41"/>
      <c r="C264" s="216" t="s">
        <v>487</v>
      </c>
      <c r="D264" s="216" t="s">
        <v>221</v>
      </c>
      <c r="E264" s="217" t="s">
        <v>2384</v>
      </c>
      <c r="F264" s="218" t="s">
        <v>2385</v>
      </c>
      <c r="G264" s="219" t="s">
        <v>182</v>
      </c>
      <c r="H264" s="220">
        <v>0.071999999999999995</v>
      </c>
      <c r="I264" s="221"/>
      <c r="J264" s="222">
        <f>ROUND(I264*H264,2)</f>
        <v>0</v>
      </c>
      <c r="K264" s="218" t="s">
        <v>224</v>
      </c>
      <c r="L264" s="46"/>
      <c r="M264" s="223" t="s">
        <v>19</v>
      </c>
      <c r="N264" s="224" t="s">
        <v>47</v>
      </c>
      <c r="O264" s="86"/>
      <c r="P264" s="225">
        <f>O264*H264</f>
        <v>0</v>
      </c>
      <c r="Q264" s="225">
        <v>0</v>
      </c>
      <c r="R264" s="225">
        <f>Q264*H264</f>
        <v>0</v>
      </c>
      <c r="S264" s="225">
        <v>0</v>
      </c>
      <c r="T264" s="226">
        <f>S264*H264</f>
        <v>0</v>
      </c>
      <c r="U264" s="40"/>
      <c r="V264" s="40"/>
      <c r="W264" s="40"/>
      <c r="X264" s="40"/>
      <c r="Y264" s="40"/>
      <c r="Z264" s="40"/>
      <c r="AA264" s="40"/>
      <c r="AB264" s="40"/>
      <c r="AC264" s="40"/>
      <c r="AD264" s="40"/>
      <c r="AE264" s="40"/>
      <c r="AR264" s="227" t="s">
        <v>369</v>
      </c>
      <c r="AT264" s="227" t="s">
        <v>221</v>
      </c>
      <c r="AU264" s="227" t="s">
        <v>86</v>
      </c>
      <c r="AY264" s="19" t="s">
        <v>219</v>
      </c>
      <c r="BE264" s="228">
        <f>IF(N264="základní",J264,0)</f>
        <v>0</v>
      </c>
      <c r="BF264" s="228">
        <f>IF(N264="snížená",J264,0)</f>
        <v>0</v>
      </c>
      <c r="BG264" s="228">
        <f>IF(N264="zákl. přenesená",J264,0)</f>
        <v>0</v>
      </c>
      <c r="BH264" s="228">
        <f>IF(N264="sníž. přenesená",J264,0)</f>
        <v>0</v>
      </c>
      <c r="BI264" s="228">
        <f>IF(N264="nulová",J264,0)</f>
        <v>0</v>
      </c>
      <c r="BJ264" s="19" t="s">
        <v>84</v>
      </c>
      <c r="BK264" s="228">
        <f>ROUND(I264*H264,2)</f>
        <v>0</v>
      </c>
      <c r="BL264" s="19" t="s">
        <v>369</v>
      </c>
      <c r="BM264" s="227" t="s">
        <v>2386</v>
      </c>
    </row>
    <row r="265" s="2" customFormat="1">
      <c r="A265" s="40"/>
      <c r="B265" s="41"/>
      <c r="C265" s="42"/>
      <c r="D265" s="229" t="s">
        <v>227</v>
      </c>
      <c r="E265" s="42"/>
      <c r="F265" s="230" t="s">
        <v>2387</v>
      </c>
      <c r="G265" s="42"/>
      <c r="H265" s="42"/>
      <c r="I265" s="231"/>
      <c r="J265" s="42"/>
      <c r="K265" s="42"/>
      <c r="L265" s="46"/>
      <c r="M265" s="232"/>
      <c r="N265" s="233"/>
      <c r="O265" s="86"/>
      <c r="P265" s="86"/>
      <c r="Q265" s="86"/>
      <c r="R265" s="86"/>
      <c r="S265" s="86"/>
      <c r="T265" s="87"/>
      <c r="U265" s="40"/>
      <c r="V265" s="40"/>
      <c r="W265" s="40"/>
      <c r="X265" s="40"/>
      <c r="Y265" s="40"/>
      <c r="Z265" s="40"/>
      <c r="AA265" s="40"/>
      <c r="AB265" s="40"/>
      <c r="AC265" s="40"/>
      <c r="AD265" s="40"/>
      <c r="AE265" s="40"/>
      <c r="AT265" s="19" t="s">
        <v>227</v>
      </c>
      <c r="AU265" s="19" t="s">
        <v>86</v>
      </c>
    </row>
    <row r="266" s="2" customFormat="1">
      <c r="A266" s="40"/>
      <c r="B266" s="41"/>
      <c r="C266" s="42"/>
      <c r="D266" s="234" t="s">
        <v>229</v>
      </c>
      <c r="E266" s="42"/>
      <c r="F266" s="235" t="s">
        <v>2388</v>
      </c>
      <c r="G266" s="42"/>
      <c r="H266" s="42"/>
      <c r="I266" s="231"/>
      <c r="J266" s="42"/>
      <c r="K266" s="42"/>
      <c r="L266" s="46"/>
      <c r="M266" s="232"/>
      <c r="N266" s="233"/>
      <c r="O266" s="86"/>
      <c r="P266" s="86"/>
      <c r="Q266" s="86"/>
      <c r="R266" s="86"/>
      <c r="S266" s="86"/>
      <c r="T266" s="87"/>
      <c r="U266" s="40"/>
      <c r="V266" s="40"/>
      <c r="W266" s="40"/>
      <c r="X266" s="40"/>
      <c r="Y266" s="40"/>
      <c r="Z266" s="40"/>
      <c r="AA266" s="40"/>
      <c r="AB266" s="40"/>
      <c r="AC266" s="40"/>
      <c r="AD266" s="40"/>
      <c r="AE266" s="40"/>
      <c r="AT266" s="19" t="s">
        <v>229</v>
      </c>
      <c r="AU266" s="19" t="s">
        <v>86</v>
      </c>
    </row>
    <row r="267" s="12" customFormat="1" ht="22.8" customHeight="1">
      <c r="A267" s="12"/>
      <c r="B267" s="200"/>
      <c r="C267" s="201"/>
      <c r="D267" s="202" t="s">
        <v>75</v>
      </c>
      <c r="E267" s="214" t="s">
        <v>1775</v>
      </c>
      <c r="F267" s="214" t="s">
        <v>1776</v>
      </c>
      <c r="G267" s="201"/>
      <c r="H267" s="201"/>
      <c r="I267" s="204"/>
      <c r="J267" s="215">
        <f>BK267</f>
        <v>0</v>
      </c>
      <c r="K267" s="201"/>
      <c r="L267" s="206"/>
      <c r="M267" s="207"/>
      <c r="N267" s="208"/>
      <c r="O267" s="208"/>
      <c r="P267" s="209">
        <f>SUM(P268:P275)</f>
        <v>0</v>
      </c>
      <c r="Q267" s="208"/>
      <c r="R267" s="209">
        <f>SUM(R268:R275)</f>
        <v>0.01562</v>
      </c>
      <c r="S267" s="208"/>
      <c r="T267" s="210">
        <f>SUM(T268:T275)</f>
        <v>0</v>
      </c>
      <c r="U267" s="12"/>
      <c r="V267" s="12"/>
      <c r="W267" s="12"/>
      <c r="X267" s="12"/>
      <c r="Y267" s="12"/>
      <c r="Z267" s="12"/>
      <c r="AA267" s="12"/>
      <c r="AB267" s="12"/>
      <c r="AC267" s="12"/>
      <c r="AD267" s="12"/>
      <c r="AE267" s="12"/>
      <c r="AR267" s="211" t="s">
        <v>86</v>
      </c>
      <c r="AT267" s="212" t="s">
        <v>75</v>
      </c>
      <c r="AU267" s="212" t="s">
        <v>84</v>
      </c>
      <c r="AY267" s="211" t="s">
        <v>219</v>
      </c>
      <c r="BK267" s="213">
        <f>SUM(BK268:BK275)</f>
        <v>0</v>
      </c>
    </row>
    <row r="268" s="2" customFormat="1" ht="16.5" customHeight="1">
      <c r="A268" s="40"/>
      <c r="B268" s="41"/>
      <c r="C268" s="216" t="s">
        <v>493</v>
      </c>
      <c r="D268" s="216" t="s">
        <v>221</v>
      </c>
      <c r="E268" s="217" t="s">
        <v>2389</v>
      </c>
      <c r="F268" s="218" t="s">
        <v>2390</v>
      </c>
      <c r="G268" s="219" t="s">
        <v>158</v>
      </c>
      <c r="H268" s="220">
        <v>11</v>
      </c>
      <c r="I268" s="221"/>
      <c r="J268" s="222">
        <f>ROUND(I268*H268,2)</f>
        <v>0</v>
      </c>
      <c r="K268" s="218" t="s">
        <v>224</v>
      </c>
      <c r="L268" s="46"/>
      <c r="M268" s="223" t="s">
        <v>19</v>
      </c>
      <c r="N268" s="224" t="s">
        <v>47</v>
      </c>
      <c r="O268" s="86"/>
      <c r="P268" s="225">
        <f>O268*H268</f>
        <v>0</v>
      </c>
      <c r="Q268" s="225">
        <v>0.00142</v>
      </c>
      <c r="R268" s="225">
        <f>Q268*H268</f>
        <v>0.01562</v>
      </c>
      <c r="S268" s="225">
        <v>0</v>
      </c>
      <c r="T268" s="226">
        <f>S268*H268</f>
        <v>0</v>
      </c>
      <c r="U268" s="40"/>
      <c r="V268" s="40"/>
      <c r="W268" s="40"/>
      <c r="X268" s="40"/>
      <c r="Y268" s="40"/>
      <c r="Z268" s="40"/>
      <c r="AA268" s="40"/>
      <c r="AB268" s="40"/>
      <c r="AC268" s="40"/>
      <c r="AD268" s="40"/>
      <c r="AE268" s="40"/>
      <c r="AR268" s="227" t="s">
        <v>369</v>
      </c>
      <c r="AT268" s="227" t="s">
        <v>221</v>
      </c>
      <c r="AU268" s="227" t="s">
        <v>86</v>
      </c>
      <c r="AY268" s="19" t="s">
        <v>219</v>
      </c>
      <c r="BE268" s="228">
        <f>IF(N268="základní",J268,0)</f>
        <v>0</v>
      </c>
      <c r="BF268" s="228">
        <f>IF(N268="snížená",J268,0)</f>
        <v>0</v>
      </c>
      <c r="BG268" s="228">
        <f>IF(N268="zákl. přenesená",J268,0)</f>
        <v>0</v>
      </c>
      <c r="BH268" s="228">
        <f>IF(N268="sníž. přenesená",J268,0)</f>
        <v>0</v>
      </c>
      <c r="BI268" s="228">
        <f>IF(N268="nulová",J268,0)</f>
        <v>0</v>
      </c>
      <c r="BJ268" s="19" t="s">
        <v>84</v>
      </c>
      <c r="BK268" s="228">
        <f>ROUND(I268*H268,2)</f>
        <v>0</v>
      </c>
      <c r="BL268" s="19" t="s">
        <v>369</v>
      </c>
      <c r="BM268" s="227" t="s">
        <v>2391</v>
      </c>
    </row>
    <row r="269" s="2" customFormat="1">
      <c r="A269" s="40"/>
      <c r="B269" s="41"/>
      <c r="C269" s="42"/>
      <c r="D269" s="229" t="s">
        <v>227</v>
      </c>
      <c r="E269" s="42"/>
      <c r="F269" s="230" t="s">
        <v>2392</v>
      </c>
      <c r="G269" s="42"/>
      <c r="H269" s="42"/>
      <c r="I269" s="231"/>
      <c r="J269" s="42"/>
      <c r="K269" s="42"/>
      <c r="L269" s="46"/>
      <c r="M269" s="232"/>
      <c r="N269" s="233"/>
      <c r="O269" s="86"/>
      <c r="P269" s="86"/>
      <c r="Q269" s="86"/>
      <c r="R269" s="86"/>
      <c r="S269" s="86"/>
      <c r="T269" s="87"/>
      <c r="U269" s="40"/>
      <c r="V269" s="40"/>
      <c r="W269" s="40"/>
      <c r="X269" s="40"/>
      <c r="Y269" s="40"/>
      <c r="Z269" s="40"/>
      <c r="AA269" s="40"/>
      <c r="AB269" s="40"/>
      <c r="AC269" s="40"/>
      <c r="AD269" s="40"/>
      <c r="AE269" s="40"/>
      <c r="AT269" s="19" t="s">
        <v>227</v>
      </c>
      <c r="AU269" s="19" t="s">
        <v>86</v>
      </c>
    </row>
    <row r="270" s="2" customFormat="1">
      <c r="A270" s="40"/>
      <c r="B270" s="41"/>
      <c r="C270" s="42"/>
      <c r="D270" s="234" t="s">
        <v>229</v>
      </c>
      <c r="E270" s="42"/>
      <c r="F270" s="235" t="s">
        <v>2393</v>
      </c>
      <c r="G270" s="42"/>
      <c r="H270" s="42"/>
      <c r="I270" s="231"/>
      <c r="J270" s="42"/>
      <c r="K270" s="42"/>
      <c r="L270" s="46"/>
      <c r="M270" s="232"/>
      <c r="N270" s="233"/>
      <c r="O270" s="86"/>
      <c r="P270" s="86"/>
      <c r="Q270" s="86"/>
      <c r="R270" s="86"/>
      <c r="S270" s="86"/>
      <c r="T270" s="87"/>
      <c r="U270" s="40"/>
      <c r="V270" s="40"/>
      <c r="W270" s="40"/>
      <c r="X270" s="40"/>
      <c r="Y270" s="40"/>
      <c r="Z270" s="40"/>
      <c r="AA270" s="40"/>
      <c r="AB270" s="40"/>
      <c r="AC270" s="40"/>
      <c r="AD270" s="40"/>
      <c r="AE270" s="40"/>
      <c r="AT270" s="19" t="s">
        <v>229</v>
      </c>
      <c r="AU270" s="19" t="s">
        <v>86</v>
      </c>
    </row>
    <row r="271" s="13" customFormat="1">
      <c r="A271" s="13"/>
      <c r="B271" s="236"/>
      <c r="C271" s="237"/>
      <c r="D271" s="229" t="s">
        <v>231</v>
      </c>
      <c r="E271" s="238" t="s">
        <v>19</v>
      </c>
      <c r="F271" s="239" t="s">
        <v>2394</v>
      </c>
      <c r="G271" s="237"/>
      <c r="H271" s="238" t="s">
        <v>19</v>
      </c>
      <c r="I271" s="240"/>
      <c r="J271" s="237"/>
      <c r="K271" s="237"/>
      <c r="L271" s="241"/>
      <c r="M271" s="242"/>
      <c r="N271" s="243"/>
      <c r="O271" s="243"/>
      <c r="P271" s="243"/>
      <c r="Q271" s="243"/>
      <c r="R271" s="243"/>
      <c r="S271" s="243"/>
      <c r="T271" s="244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45" t="s">
        <v>231</v>
      </c>
      <c r="AU271" s="245" t="s">
        <v>86</v>
      </c>
      <c r="AV271" s="13" t="s">
        <v>84</v>
      </c>
      <c r="AW271" s="13" t="s">
        <v>37</v>
      </c>
      <c r="AX271" s="13" t="s">
        <v>76</v>
      </c>
      <c r="AY271" s="245" t="s">
        <v>219</v>
      </c>
    </row>
    <row r="272" s="14" customFormat="1">
      <c r="A272" s="14"/>
      <c r="B272" s="246"/>
      <c r="C272" s="247"/>
      <c r="D272" s="229" t="s">
        <v>231</v>
      </c>
      <c r="E272" s="248" t="s">
        <v>19</v>
      </c>
      <c r="F272" s="249" t="s">
        <v>2395</v>
      </c>
      <c r="G272" s="247"/>
      <c r="H272" s="250">
        <v>6</v>
      </c>
      <c r="I272" s="251"/>
      <c r="J272" s="247"/>
      <c r="K272" s="247"/>
      <c r="L272" s="252"/>
      <c r="M272" s="253"/>
      <c r="N272" s="254"/>
      <c r="O272" s="254"/>
      <c r="P272" s="254"/>
      <c r="Q272" s="254"/>
      <c r="R272" s="254"/>
      <c r="S272" s="254"/>
      <c r="T272" s="255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256" t="s">
        <v>231</v>
      </c>
      <c r="AU272" s="256" t="s">
        <v>86</v>
      </c>
      <c r="AV272" s="14" t="s">
        <v>86</v>
      </c>
      <c r="AW272" s="14" t="s">
        <v>37</v>
      </c>
      <c r="AX272" s="14" t="s">
        <v>76</v>
      </c>
      <c r="AY272" s="256" t="s">
        <v>219</v>
      </c>
    </row>
    <row r="273" s="13" customFormat="1">
      <c r="A273" s="13"/>
      <c r="B273" s="236"/>
      <c r="C273" s="237"/>
      <c r="D273" s="229" t="s">
        <v>231</v>
      </c>
      <c r="E273" s="238" t="s">
        <v>19</v>
      </c>
      <c r="F273" s="239" t="s">
        <v>2396</v>
      </c>
      <c r="G273" s="237"/>
      <c r="H273" s="238" t="s">
        <v>19</v>
      </c>
      <c r="I273" s="240"/>
      <c r="J273" s="237"/>
      <c r="K273" s="237"/>
      <c r="L273" s="241"/>
      <c r="M273" s="242"/>
      <c r="N273" s="243"/>
      <c r="O273" s="243"/>
      <c r="P273" s="243"/>
      <c r="Q273" s="243"/>
      <c r="R273" s="243"/>
      <c r="S273" s="243"/>
      <c r="T273" s="244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45" t="s">
        <v>231</v>
      </c>
      <c r="AU273" s="245" t="s">
        <v>86</v>
      </c>
      <c r="AV273" s="13" t="s">
        <v>84</v>
      </c>
      <c r="AW273" s="13" t="s">
        <v>37</v>
      </c>
      <c r="AX273" s="13" t="s">
        <v>76</v>
      </c>
      <c r="AY273" s="245" t="s">
        <v>219</v>
      </c>
    </row>
    <row r="274" s="14" customFormat="1">
      <c r="A274" s="14"/>
      <c r="B274" s="246"/>
      <c r="C274" s="247"/>
      <c r="D274" s="229" t="s">
        <v>231</v>
      </c>
      <c r="E274" s="248" t="s">
        <v>19</v>
      </c>
      <c r="F274" s="249" t="s">
        <v>2397</v>
      </c>
      <c r="G274" s="247"/>
      <c r="H274" s="250">
        <v>5</v>
      </c>
      <c r="I274" s="251"/>
      <c r="J274" s="247"/>
      <c r="K274" s="247"/>
      <c r="L274" s="252"/>
      <c r="M274" s="253"/>
      <c r="N274" s="254"/>
      <c r="O274" s="254"/>
      <c r="P274" s="254"/>
      <c r="Q274" s="254"/>
      <c r="R274" s="254"/>
      <c r="S274" s="254"/>
      <c r="T274" s="255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T274" s="256" t="s">
        <v>231</v>
      </c>
      <c r="AU274" s="256" t="s">
        <v>86</v>
      </c>
      <c r="AV274" s="14" t="s">
        <v>86</v>
      </c>
      <c r="AW274" s="14" t="s">
        <v>37</v>
      </c>
      <c r="AX274" s="14" t="s">
        <v>76</v>
      </c>
      <c r="AY274" s="256" t="s">
        <v>219</v>
      </c>
    </row>
    <row r="275" s="15" customFormat="1">
      <c r="A275" s="15"/>
      <c r="B275" s="257"/>
      <c r="C275" s="258"/>
      <c r="D275" s="229" t="s">
        <v>231</v>
      </c>
      <c r="E275" s="259" t="s">
        <v>19</v>
      </c>
      <c r="F275" s="260" t="s">
        <v>236</v>
      </c>
      <c r="G275" s="258"/>
      <c r="H275" s="261">
        <v>11</v>
      </c>
      <c r="I275" s="262"/>
      <c r="J275" s="258"/>
      <c r="K275" s="258"/>
      <c r="L275" s="263"/>
      <c r="M275" s="264"/>
      <c r="N275" s="265"/>
      <c r="O275" s="265"/>
      <c r="P275" s="265"/>
      <c r="Q275" s="265"/>
      <c r="R275" s="265"/>
      <c r="S275" s="265"/>
      <c r="T275" s="266"/>
      <c r="U275" s="15"/>
      <c r="V275" s="15"/>
      <c r="W275" s="15"/>
      <c r="X275" s="15"/>
      <c r="Y275" s="15"/>
      <c r="Z275" s="15"/>
      <c r="AA275" s="15"/>
      <c r="AB275" s="15"/>
      <c r="AC275" s="15"/>
      <c r="AD275" s="15"/>
      <c r="AE275" s="15"/>
      <c r="AT275" s="267" t="s">
        <v>231</v>
      </c>
      <c r="AU275" s="267" t="s">
        <v>86</v>
      </c>
      <c r="AV275" s="15" t="s">
        <v>225</v>
      </c>
      <c r="AW275" s="15" t="s">
        <v>37</v>
      </c>
      <c r="AX275" s="15" t="s">
        <v>84</v>
      </c>
      <c r="AY275" s="267" t="s">
        <v>219</v>
      </c>
    </row>
    <row r="276" s="12" customFormat="1" ht="22.8" customHeight="1">
      <c r="A276" s="12"/>
      <c r="B276" s="200"/>
      <c r="C276" s="201"/>
      <c r="D276" s="202" t="s">
        <v>75</v>
      </c>
      <c r="E276" s="214" t="s">
        <v>2398</v>
      </c>
      <c r="F276" s="214" t="s">
        <v>2399</v>
      </c>
      <c r="G276" s="201"/>
      <c r="H276" s="201"/>
      <c r="I276" s="204"/>
      <c r="J276" s="215">
        <f>BK276</f>
        <v>0</v>
      </c>
      <c r="K276" s="201"/>
      <c r="L276" s="206"/>
      <c r="M276" s="207"/>
      <c r="N276" s="208"/>
      <c r="O276" s="208"/>
      <c r="P276" s="209">
        <f>SUM(P277:P289)</f>
        <v>0</v>
      </c>
      <c r="Q276" s="208"/>
      <c r="R276" s="209">
        <f>SUM(R277:R289)</f>
        <v>0.384544</v>
      </c>
      <c r="S276" s="208"/>
      <c r="T276" s="210">
        <f>SUM(T277:T289)</f>
        <v>0</v>
      </c>
      <c r="U276" s="12"/>
      <c r="V276" s="12"/>
      <c r="W276" s="12"/>
      <c r="X276" s="12"/>
      <c r="Y276" s="12"/>
      <c r="Z276" s="12"/>
      <c r="AA276" s="12"/>
      <c r="AB276" s="12"/>
      <c r="AC276" s="12"/>
      <c r="AD276" s="12"/>
      <c r="AE276" s="12"/>
      <c r="AR276" s="211" t="s">
        <v>86</v>
      </c>
      <c r="AT276" s="212" t="s">
        <v>75</v>
      </c>
      <c r="AU276" s="212" t="s">
        <v>84</v>
      </c>
      <c r="AY276" s="211" t="s">
        <v>219</v>
      </c>
      <c r="BK276" s="213">
        <f>SUM(BK277:BK289)</f>
        <v>0</v>
      </c>
    </row>
    <row r="277" s="2" customFormat="1" ht="21.75" customHeight="1">
      <c r="A277" s="40"/>
      <c r="B277" s="41"/>
      <c r="C277" s="216" t="s">
        <v>503</v>
      </c>
      <c r="D277" s="216" t="s">
        <v>221</v>
      </c>
      <c r="E277" s="217" t="s">
        <v>2400</v>
      </c>
      <c r="F277" s="218" t="s">
        <v>2401</v>
      </c>
      <c r="G277" s="219" t="s">
        <v>152</v>
      </c>
      <c r="H277" s="220">
        <v>39.399999999999999</v>
      </c>
      <c r="I277" s="221"/>
      <c r="J277" s="222">
        <f>ROUND(I277*H277,2)</f>
        <v>0</v>
      </c>
      <c r="K277" s="218" t="s">
        <v>224</v>
      </c>
      <c r="L277" s="46"/>
      <c r="M277" s="223" t="s">
        <v>19</v>
      </c>
      <c r="N277" s="224" t="s">
        <v>47</v>
      </c>
      <c r="O277" s="86"/>
      <c r="P277" s="225">
        <f>O277*H277</f>
        <v>0</v>
      </c>
      <c r="Q277" s="225">
        <v>0.0097599999999999996</v>
      </c>
      <c r="R277" s="225">
        <f>Q277*H277</f>
        <v>0.384544</v>
      </c>
      <c r="S277" s="225">
        <v>0</v>
      </c>
      <c r="T277" s="226">
        <f>S277*H277</f>
        <v>0</v>
      </c>
      <c r="U277" s="40"/>
      <c r="V277" s="40"/>
      <c r="W277" s="40"/>
      <c r="X277" s="40"/>
      <c r="Y277" s="40"/>
      <c r="Z277" s="40"/>
      <c r="AA277" s="40"/>
      <c r="AB277" s="40"/>
      <c r="AC277" s="40"/>
      <c r="AD277" s="40"/>
      <c r="AE277" s="40"/>
      <c r="AR277" s="227" t="s">
        <v>369</v>
      </c>
      <c r="AT277" s="227" t="s">
        <v>221</v>
      </c>
      <c r="AU277" s="227" t="s">
        <v>86</v>
      </c>
      <c r="AY277" s="19" t="s">
        <v>219</v>
      </c>
      <c r="BE277" s="228">
        <f>IF(N277="základní",J277,0)</f>
        <v>0</v>
      </c>
      <c r="BF277" s="228">
        <f>IF(N277="snížená",J277,0)</f>
        <v>0</v>
      </c>
      <c r="BG277" s="228">
        <f>IF(N277="zákl. přenesená",J277,0)</f>
        <v>0</v>
      </c>
      <c r="BH277" s="228">
        <f>IF(N277="sníž. přenesená",J277,0)</f>
        <v>0</v>
      </c>
      <c r="BI277" s="228">
        <f>IF(N277="nulová",J277,0)</f>
        <v>0</v>
      </c>
      <c r="BJ277" s="19" t="s">
        <v>84</v>
      </c>
      <c r="BK277" s="228">
        <f>ROUND(I277*H277,2)</f>
        <v>0</v>
      </c>
      <c r="BL277" s="19" t="s">
        <v>369</v>
      </c>
      <c r="BM277" s="227" t="s">
        <v>2402</v>
      </c>
    </row>
    <row r="278" s="2" customFormat="1">
      <c r="A278" s="40"/>
      <c r="B278" s="41"/>
      <c r="C278" s="42"/>
      <c r="D278" s="229" t="s">
        <v>227</v>
      </c>
      <c r="E278" s="42"/>
      <c r="F278" s="230" t="s">
        <v>2403</v>
      </c>
      <c r="G278" s="42"/>
      <c r="H278" s="42"/>
      <c r="I278" s="231"/>
      <c r="J278" s="42"/>
      <c r="K278" s="42"/>
      <c r="L278" s="46"/>
      <c r="M278" s="232"/>
      <c r="N278" s="233"/>
      <c r="O278" s="86"/>
      <c r="P278" s="86"/>
      <c r="Q278" s="86"/>
      <c r="R278" s="86"/>
      <c r="S278" s="86"/>
      <c r="T278" s="87"/>
      <c r="U278" s="40"/>
      <c r="V278" s="40"/>
      <c r="W278" s="40"/>
      <c r="X278" s="40"/>
      <c r="Y278" s="40"/>
      <c r="Z278" s="40"/>
      <c r="AA278" s="40"/>
      <c r="AB278" s="40"/>
      <c r="AC278" s="40"/>
      <c r="AD278" s="40"/>
      <c r="AE278" s="40"/>
      <c r="AT278" s="19" t="s">
        <v>227</v>
      </c>
      <c r="AU278" s="19" t="s">
        <v>86</v>
      </c>
    </row>
    <row r="279" s="2" customFormat="1">
      <c r="A279" s="40"/>
      <c r="B279" s="41"/>
      <c r="C279" s="42"/>
      <c r="D279" s="234" t="s">
        <v>229</v>
      </c>
      <c r="E279" s="42"/>
      <c r="F279" s="235" t="s">
        <v>2404</v>
      </c>
      <c r="G279" s="42"/>
      <c r="H279" s="42"/>
      <c r="I279" s="231"/>
      <c r="J279" s="42"/>
      <c r="K279" s="42"/>
      <c r="L279" s="46"/>
      <c r="M279" s="232"/>
      <c r="N279" s="233"/>
      <c r="O279" s="86"/>
      <c r="P279" s="86"/>
      <c r="Q279" s="86"/>
      <c r="R279" s="86"/>
      <c r="S279" s="86"/>
      <c r="T279" s="87"/>
      <c r="U279" s="40"/>
      <c r="V279" s="40"/>
      <c r="W279" s="40"/>
      <c r="X279" s="40"/>
      <c r="Y279" s="40"/>
      <c r="Z279" s="40"/>
      <c r="AA279" s="40"/>
      <c r="AB279" s="40"/>
      <c r="AC279" s="40"/>
      <c r="AD279" s="40"/>
      <c r="AE279" s="40"/>
      <c r="AT279" s="19" t="s">
        <v>229</v>
      </c>
      <c r="AU279" s="19" t="s">
        <v>86</v>
      </c>
    </row>
    <row r="280" s="13" customFormat="1">
      <c r="A280" s="13"/>
      <c r="B280" s="236"/>
      <c r="C280" s="237"/>
      <c r="D280" s="229" t="s">
        <v>231</v>
      </c>
      <c r="E280" s="238" t="s">
        <v>19</v>
      </c>
      <c r="F280" s="239" t="s">
        <v>2355</v>
      </c>
      <c r="G280" s="237"/>
      <c r="H280" s="238" t="s">
        <v>19</v>
      </c>
      <c r="I280" s="240"/>
      <c r="J280" s="237"/>
      <c r="K280" s="237"/>
      <c r="L280" s="241"/>
      <c r="M280" s="242"/>
      <c r="N280" s="243"/>
      <c r="O280" s="243"/>
      <c r="P280" s="243"/>
      <c r="Q280" s="243"/>
      <c r="R280" s="243"/>
      <c r="S280" s="243"/>
      <c r="T280" s="244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45" t="s">
        <v>231</v>
      </c>
      <c r="AU280" s="245" t="s">
        <v>86</v>
      </c>
      <c r="AV280" s="13" t="s">
        <v>84</v>
      </c>
      <c r="AW280" s="13" t="s">
        <v>37</v>
      </c>
      <c r="AX280" s="13" t="s">
        <v>76</v>
      </c>
      <c r="AY280" s="245" t="s">
        <v>219</v>
      </c>
    </row>
    <row r="281" s="14" customFormat="1">
      <c r="A281" s="14"/>
      <c r="B281" s="246"/>
      <c r="C281" s="247"/>
      <c r="D281" s="229" t="s">
        <v>231</v>
      </c>
      <c r="E281" s="248" t="s">
        <v>19</v>
      </c>
      <c r="F281" s="249" t="s">
        <v>2405</v>
      </c>
      <c r="G281" s="247"/>
      <c r="H281" s="250">
        <v>39.399999999999999</v>
      </c>
      <c r="I281" s="251"/>
      <c r="J281" s="247"/>
      <c r="K281" s="247"/>
      <c r="L281" s="252"/>
      <c r="M281" s="253"/>
      <c r="N281" s="254"/>
      <c r="O281" s="254"/>
      <c r="P281" s="254"/>
      <c r="Q281" s="254"/>
      <c r="R281" s="254"/>
      <c r="S281" s="254"/>
      <c r="T281" s="255"/>
      <c r="U281" s="14"/>
      <c r="V281" s="14"/>
      <c r="W281" s="14"/>
      <c r="X281" s="14"/>
      <c r="Y281" s="14"/>
      <c r="Z281" s="14"/>
      <c r="AA281" s="14"/>
      <c r="AB281" s="14"/>
      <c r="AC281" s="14"/>
      <c r="AD281" s="14"/>
      <c r="AE281" s="14"/>
      <c r="AT281" s="256" t="s">
        <v>231</v>
      </c>
      <c r="AU281" s="256" t="s">
        <v>86</v>
      </c>
      <c r="AV281" s="14" t="s">
        <v>86</v>
      </c>
      <c r="AW281" s="14" t="s">
        <v>37</v>
      </c>
      <c r="AX281" s="14" t="s">
        <v>84</v>
      </c>
      <c r="AY281" s="256" t="s">
        <v>219</v>
      </c>
    </row>
    <row r="282" s="2" customFormat="1" ht="21.75" customHeight="1">
      <c r="A282" s="40"/>
      <c r="B282" s="41"/>
      <c r="C282" s="216" t="s">
        <v>759</v>
      </c>
      <c r="D282" s="216" t="s">
        <v>221</v>
      </c>
      <c r="E282" s="217" t="s">
        <v>2406</v>
      </c>
      <c r="F282" s="218" t="s">
        <v>2407</v>
      </c>
      <c r="G282" s="219" t="s">
        <v>517</v>
      </c>
      <c r="H282" s="220">
        <v>4</v>
      </c>
      <c r="I282" s="221"/>
      <c r="J282" s="222">
        <f>ROUND(I282*H282,2)</f>
        <v>0</v>
      </c>
      <c r="K282" s="218" t="s">
        <v>224</v>
      </c>
      <c r="L282" s="46"/>
      <c r="M282" s="223" t="s">
        <v>19</v>
      </c>
      <c r="N282" s="224" t="s">
        <v>47</v>
      </c>
      <c r="O282" s="86"/>
      <c r="P282" s="225">
        <f>O282*H282</f>
        <v>0</v>
      </c>
      <c r="Q282" s="225">
        <v>0</v>
      </c>
      <c r="R282" s="225">
        <f>Q282*H282</f>
        <v>0</v>
      </c>
      <c r="S282" s="225">
        <v>0</v>
      </c>
      <c r="T282" s="226">
        <f>S282*H282</f>
        <v>0</v>
      </c>
      <c r="U282" s="40"/>
      <c r="V282" s="40"/>
      <c r="W282" s="40"/>
      <c r="X282" s="40"/>
      <c r="Y282" s="40"/>
      <c r="Z282" s="40"/>
      <c r="AA282" s="40"/>
      <c r="AB282" s="40"/>
      <c r="AC282" s="40"/>
      <c r="AD282" s="40"/>
      <c r="AE282" s="40"/>
      <c r="AR282" s="227" t="s">
        <v>369</v>
      </c>
      <c r="AT282" s="227" t="s">
        <v>221</v>
      </c>
      <c r="AU282" s="227" t="s">
        <v>86</v>
      </c>
      <c r="AY282" s="19" t="s">
        <v>219</v>
      </c>
      <c r="BE282" s="228">
        <f>IF(N282="základní",J282,0)</f>
        <v>0</v>
      </c>
      <c r="BF282" s="228">
        <f>IF(N282="snížená",J282,0)</f>
        <v>0</v>
      </c>
      <c r="BG282" s="228">
        <f>IF(N282="zákl. přenesená",J282,0)</f>
        <v>0</v>
      </c>
      <c r="BH282" s="228">
        <f>IF(N282="sníž. přenesená",J282,0)</f>
        <v>0</v>
      </c>
      <c r="BI282" s="228">
        <f>IF(N282="nulová",J282,0)</f>
        <v>0</v>
      </c>
      <c r="BJ282" s="19" t="s">
        <v>84</v>
      </c>
      <c r="BK282" s="228">
        <f>ROUND(I282*H282,2)</f>
        <v>0</v>
      </c>
      <c r="BL282" s="19" t="s">
        <v>369</v>
      </c>
      <c r="BM282" s="227" t="s">
        <v>2408</v>
      </c>
    </row>
    <row r="283" s="2" customFormat="1">
      <c r="A283" s="40"/>
      <c r="B283" s="41"/>
      <c r="C283" s="42"/>
      <c r="D283" s="229" t="s">
        <v>227</v>
      </c>
      <c r="E283" s="42"/>
      <c r="F283" s="230" t="s">
        <v>2409</v>
      </c>
      <c r="G283" s="42"/>
      <c r="H283" s="42"/>
      <c r="I283" s="231"/>
      <c r="J283" s="42"/>
      <c r="K283" s="42"/>
      <c r="L283" s="46"/>
      <c r="M283" s="232"/>
      <c r="N283" s="233"/>
      <c r="O283" s="86"/>
      <c r="P283" s="86"/>
      <c r="Q283" s="86"/>
      <c r="R283" s="86"/>
      <c r="S283" s="86"/>
      <c r="T283" s="87"/>
      <c r="U283" s="40"/>
      <c r="V283" s="40"/>
      <c r="W283" s="40"/>
      <c r="X283" s="40"/>
      <c r="Y283" s="40"/>
      <c r="Z283" s="40"/>
      <c r="AA283" s="40"/>
      <c r="AB283" s="40"/>
      <c r="AC283" s="40"/>
      <c r="AD283" s="40"/>
      <c r="AE283" s="40"/>
      <c r="AT283" s="19" t="s">
        <v>227</v>
      </c>
      <c r="AU283" s="19" t="s">
        <v>86</v>
      </c>
    </row>
    <row r="284" s="2" customFormat="1">
      <c r="A284" s="40"/>
      <c r="B284" s="41"/>
      <c r="C284" s="42"/>
      <c r="D284" s="234" t="s">
        <v>229</v>
      </c>
      <c r="E284" s="42"/>
      <c r="F284" s="235" t="s">
        <v>2410</v>
      </c>
      <c r="G284" s="42"/>
      <c r="H284" s="42"/>
      <c r="I284" s="231"/>
      <c r="J284" s="42"/>
      <c r="K284" s="42"/>
      <c r="L284" s="46"/>
      <c r="M284" s="232"/>
      <c r="N284" s="233"/>
      <c r="O284" s="86"/>
      <c r="P284" s="86"/>
      <c r="Q284" s="86"/>
      <c r="R284" s="86"/>
      <c r="S284" s="86"/>
      <c r="T284" s="87"/>
      <c r="U284" s="40"/>
      <c r="V284" s="40"/>
      <c r="W284" s="40"/>
      <c r="X284" s="40"/>
      <c r="Y284" s="40"/>
      <c r="Z284" s="40"/>
      <c r="AA284" s="40"/>
      <c r="AB284" s="40"/>
      <c r="AC284" s="40"/>
      <c r="AD284" s="40"/>
      <c r="AE284" s="40"/>
      <c r="AT284" s="19" t="s">
        <v>229</v>
      </c>
      <c r="AU284" s="19" t="s">
        <v>86</v>
      </c>
    </row>
    <row r="285" s="13" customFormat="1">
      <c r="A285" s="13"/>
      <c r="B285" s="236"/>
      <c r="C285" s="237"/>
      <c r="D285" s="229" t="s">
        <v>231</v>
      </c>
      <c r="E285" s="238" t="s">
        <v>19</v>
      </c>
      <c r="F285" s="239" t="s">
        <v>2355</v>
      </c>
      <c r="G285" s="237"/>
      <c r="H285" s="238" t="s">
        <v>19</v>
      </c>
      <c r="I285" s="240"/>
      <c r="J285" s="237"/>
      <c r="K285" s="237"/>
      <c r="L285" s="241"/>
      <c r="M285" s="242"/>
      <c r="N285" s="243"/>
      <c r="O285" s="243"/>
      <c r="P285" s="243"/>
      <c r="Q285" s="243"/>
      <c r="R285" s="243"/>
      <c r="S285" s="243"/>
      <c r="T285" s="244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45" t="s">
        <v>231</v>
      </c>
      <c r="AU285" s="245" t="s">
        <v>86</v>
      </c>
      <c r="AV285" s="13" t="s">
        <v>84</v>
      </c>
      <c r="AW285" s="13" t="s">
        <v>37</v>
      </c>
      <c r="AX285" s="13" t="s">
        <v>76</v>
      </c>
      <c r="AY285" s="245" t="s">
        <v>219</v>
      </c>
    </row>
    <row r="286" s="14" customFormat="1">
      <c r="A286" s="14"/>
      <c r="B286" s="246"/>
      <c r="C286" s="247"/>
      <c r="D286" s="229" t="s">
        <v>231</v>
      </c>
      <c r="E286" s="248" t="s">
        <v>19</v>
      </c>
      <c r="F286" s="249" t="s">
        <v>225</v>
      </c>
      <c r="G286" s="247"/>
      <c r="H286" s="250">
        <v>4</v>
      </c>
      <c r="I286" s="251"/>
      <c r="J286" s="247"/>
      <c r="K286" s="247"/>
      <c r="L286" s="252"/>
      <c r="M286" s="253"/>
      <c r="N286" s="254"/>
      <c r="O286" s="254"/>
      <c r="P286" s="254"/>
      <c r="Q286" s="254"/>
      <c r="R286" s="254"/>
      <c r="S286" s="254"/>
      <c r="T286" s="255"/>
      <c r="U286" s="14"/>
      <c r="V286" s="14"/>
      <c r="W286" s="14"/>
      <c r="X286" s="14"/>
      <c r="Y286" s="14"/>
      <c r="Z286" s="14"/>
      <c r="AA286" s="14"/>
      <c r="AB286" s="14"/>
      <c r="AC286" s="14"/>
      <c r="AD286" s="14"/>
      <c r="AE286" s="14"/>
      <c r="AT286" s="256" t="s">
        <v>231</v>
      </c>
      <c r="AU286" s="256" t="s">
        <v>86</v>
      </c>
      <c r="AV286" s="14" t="s">
        <v>86</v>
      </c>
      <c r="AW286" s="14" t="s">
        <v>37</v>
      </c>
      <c r="AX286" s="14" t="s">
        <v>84</v>
      </c>
      <c r="AY286" s="256" t="s">
        <v>219</v>
      </c>
    </row>
    <row r="287" s="2" customFormat="1" ht="16.5" customHeight="1">
      <c r="A287" s="40"/>
      <c r="B287" s="41"/>
      <c r="C287" s="216" t="s">
        <v>766</v>
      </c>
      <c r="D287" s="216" t="s">
        <v>221</v>
      </c>
      <c r="E287" s="217" t="s">
        <v>2411</v>
      </c>
      <c r="F287" s="218" t="s">
        <v>2412</v>
      </c>
      <c r="G287" s="219" t="s">
        <v>182</v>
      </c>
      <c r="H287" s="220">
        <v>0.38500000000000001</v>
      </c>
      <c r="I287" s="221"/>
      <c r="J287" s="222">
        <f>ROUND(I287*H287,2)</f>
        <v>0</v>
      </c>
      <c r="K287" s="218" t="s">
        <v>224</v>
      </c>
      <c r="L287" s="46"/>
      <c r="M287" s="223" t="s">
        <v>19</v>
      </c>
      <c r="N287" s="224" t="s">
        <v>47</v>
      </c>
      <c r="O287" s="86"/>
      <c r="P287" s="225">
        <f>O287*H287</f>
        <v>0</v>
      </c>
      <c r="Q287" s="225">
        <v>0</v>
      </c>
      <c r="R287" s="225">
        <f>Q287*H287</f>
        <v>0</v>
      </c>
      <c r="S287" s="225">
        <v>0</v>
      </c>
      <c r="T287" s="226">
        <f>S287*H287</f>
        <v>0</v>
      </c>
      <c r="U287" s="40"/>
      <c r="V287" s="40"/>
      <c r="W287" s="40"/>
      <c r="X287" s="40"/>
      <c r="Y287" s="40"/>
      <c r="Z287" s="40"/>
      <c r="AA287" s="40"/>
      <c r="AB287" s="40"/>
      <c r="AC287" s="40"/>
      <c r="AD287" s="40"/>
      <c r="AE287" s="40"/>
      <c r="AR287" s="227" t="s">
        <v>369</v>
      </c>
      <c r="AT287" s="227" t="s">
        <v>221</v>
      </c>
      <c r="AU287" s="227" t="s">
        <v>86</v>
      </c>
      <c r="AY287" s="19" t="s">
        <v>219</v>
      </c>
      <c r="BE287" s="228">
        <f>IF(N287="základní",J287,0)</f>
        <v>0</v>
      </c>
      <c r="BF287" s="228">
        <f>IF(N287="snížená",J287,0)</f>
        <v>0</v>
      </c>
      <c r="BG287" s="228">
        <f>IF(N287="zákl. přenesená",J287,0)</f>
        <v>0</v>
      </c>
      <c r="BH287" s="228">
        <f>IF(N287="sníž. přenesená",J287,0)</f>
        <v>0</v>
      </c>
      <c r="BI287" s="228">
        <f>IF(N287="nulová",J287,0)</f>
        <v>0</v>
      </c>
      <c r="BJ287" s="19" t="s">
        <v>84</v>
      </c>
      <c r="BK287" s="228">
        <f>ROUND(I287*H287,2)</f>
        <v>0</v>
      </c>
      <c r="BL287" s="19" t="s">
        <v>369</v>
      </c>
      <c r="BM287" s="227" t="s">
        <v>2413</v>
      </c>
    </row>
    <row r="288" s="2" customFormat="1">
      <c r="A288" s="40"/>
      <c r="B288" s="41"/>
      <c r="C288" s="42"/>
      <c r="D288" s="229" t="s">
        <v>227</v>
      </c>
      <c r="E288" s="42"/>
      <c r="F288" s="230" t="s">
        <v>2414</v>
      </c>
      <c r="G288" s="42"/>
      <c r="H288" s="42"/>
      <c r="I288" s="231"/>
      <c r="J288" s="42"/>
      <c r="K288" s="42"/>
      <c r="L288" s="46"/>
      <c r="M288" s="232"/>
      <c r="N288" s="233"/>
      <c r="O288" s="86"/>
      <c r="P288" s="86"/>
      <c r="Q288" s="86"/>
      <c r="R288" s="86"/>
      <c r="S288" s="86"/>
      <c r="T288" s="87"/>
      <c r="U288" s="40"/>
      <c r="V288" s="40"/>
      <c r="W288" s="40"/>
      <c r="X288" s="40"/>
      <c r="Y288" s="40"/>
      <c r="Z288" s="40"/>
      <c r="AA288" s="40"/>
      <c r="AB288" s="40"/>
      <c r="AC288" s="40"/>
      <c r="AD288" s="40"/>
      <c r="AE288" s="40"/>
      <c r="AT288" s="19" t="s">
        <v>227</v>
      </c>
      <c r="AU288" s="19" t="s">
        <v>86</v>
      </c>
    </row>
    <row r="289" s="2" customFormat="1">
      <c r="A289" s="40"/>
      <c r="B289" s="41"/>
      <c r="C289" s="42"/>
      <c r="D289" s="234" t="s">
        <v>229</v>
      </c>
      <c r="E289" s="42"/>
      <c r="F289" s="235" t="s">
        <v>2415</v>
      </c>
      <c r="G289" s="42"/>
      <c r="H289" s="42"/>
      <c r="I289" s="231"/>
      <c r="J289" s="42"/>
      <c r="K289" s="42"/>
      <c r="L289" s="46"/>
      <c r="M289" s="232"/>
      <c r="N289" s="233"/>
      <c r="O289" s="86"/>
      <c r="P289" s="86"/>
      <c r="Q289" s="86"/>
      <c r="R289" s="86"/>
      <c r="S289" s="86"/>
      <c r="T289" s="87"/>
      <c r="U289" s="40"/>
      <c r="V289" s="40"/>
      <c r="W289" s="40"/>
      <c r="X289" s="40"/>
      <c r="Y289" s="40"/>
      <c r="Z289" s="40"/>
      <c r="AA289" s="40"/>
      <c r="AB289" s="40"/>
      <c r="AC289" s="40"/>
      <c r="AD289" s="40"/>
      <c r="AE289" s="40"/>
      <c r="AT289" s="19" t="s">
        <v>229</v>
      </c>
      <c r="AU289" s="19" t="s">
        <v>86</v>
      </c>
    </row>
    <row r="290" s="12" customFormat="1" ht="22.8" customHeight="1">
      <c r="A290" s="12"/>
      <c r="B290" s="200"/>
      <c r="C290" s="201"/>
      <c r="D290" s="202" t="s">
        <v>75</v>
      </c>
      <c r="E290" s="214" t="s">
        <v>2190</v>
      </c>
      <c r="F290" s="214" t="s">
        <v>2191</v>
      </c>
      <c r="G290" s="201"/>
      <c r="H290" s="201"/>
      <c r="I290" s="204"/>
      <c r="J290" s="215">
        <f>BK290</f>
        <v>0</v>
      </c>
      <c r="K290" s="201"/>
      <c r="L290" s="206"/>
      <c r="M290" s="207"/>
      <c r="N290" s="208"/>
      <c r="O290" s="208"/>
      <c r="P290" s="209">
        <f>SUM(P291:P313)</f>
        <v>0</v>
      </c>
      <c r="Q290" s="208"/>
      <c r="R290" s="209">
        <f>SUM(R291:R313)</f>
        <v>0.97955194999999984</v>
      </c>
      <c r="S290" s="208"/>
      <c r="T290" s="210">
        <f>SUM(T291:T313)</f>
        <v>0</v>
      </c>
      <c r="U290" s="12"/>
      <c r="V290" s="12"/>
      <c r="W290" s="12"/>
      <c r="X290" s="12"/>
      <c r="Y290" s="12"/>
      <c r="Z290" s="12"/>
      <c r="AA290" s="12"/>
      <c r="AB290" s="12"/>
      <c r="AC290" s="12"/>
      <c r="AD290" s="12"/>
      <c r="AE290" s="12"/>
      <c r="AR290" s="211" t="s">
        <v>86</v>
      </c>
      <c r="AT290" s="212" t="s">
        <v>75</v>
      </c>
      <c r="AU290" s="212" t="s">
        <v>84</v>
      </c>
      <c r="AY290" s="211" t="s">
        <v>219</v>
      </c>
      <c r="BK290" s="213">
        <f>SUM(BK291:BK313)</f>
        <v>0</v>
      </c>
    </row>
    <row r="291" s="2" customFormat="1" ht="16.5" customHeight="1">
      <c r="A291" s="40"/>
      <c r="B291" s="41"/>
      <c r="C291" s="216" t="s">
        <v>774</v>
      </c>
      <c r="D291" s="216" t="s">
        <v>221</v>
      </c>
      <c r="E291" s="217" t="s">
        <v>2193</v>
      </c>
      <c r="F291" s="218" t="s">
        <v>2194</v>
      </c>
      <c r="G291" s="219" t="s">
        <v>158</v>
      </c>
      <c r="H291" s="220">
        <v>27.5</v>
      </c>
      <c r="I291" s="221"/>
      <c r="J291" s="222">
        <f>ROUND(I291*H291,2)</f>
        <v>0</v>
      </c>
      <c r="K291" s="218" t="s">
        <v>224</v>
      </c>
      <c r="L291" s="46"/>
      <c r="M291" s="223" t="s">
        <v>19</v>
      </c>
      <c r="N291" s="224" t="s">
        <v>47</v>
      </c>
      <c r="O291" s="86"/>
      <c r="P291" s="225">
        <f>O291*H291</f>
        <v>0</v>
      </c>
      <c r="Q291" s="225">
        <v>0.00042999999999999999</v>
      </c>
      <c r="R291" s="225">
        <f>Q291*H291</f>
        <v>0.011825</v>
      </c>
      <c r="S291" s="225">
        <v>0</v>
      </c>
      <c r="T291" s="226">
        <f>S291*H291</f>
        <v>0</v>
      </c>
      <c r="U291" s="40"/>
      <c r="V291" s="40"/>
      <c r="W291" s="40"/>
      <c r="X291" s="40"/>
      <c r="Y291" s="40"/>
      <c r="Z291" s="40"/>
      <c r="AA291" s="40"/>
      <c r="AB291" s="40"/>
      <c r="AC291" s="40"/>
      <c r="AD291" s="40"/>
      <c r="AE291" s="40"/>
      <c r="AR291" s="227" t="s">
        <v>369</v>
      </c>
      <c r="AT291" s="227" t="s">
        <v>221</v>
      </c>
      <c r="AU291" s="227" t="s">
        <v>86</v>
      </c>
      <c r="AY291" s="19" t="s">
        <v>219</v>
      </c>
      <c r="BE291" s="228">
        <f>IF(N291="základní",J291,0)</f>
        <v>0</v>
      </c>
      <c r="BF291" s="228">
        <f>IF(N291="snížená",J291,0)</f>
        <v>0</v>
      </c>
      <c r="BG291" s="228">
        <f>IF(N291="zákl. přenesená",J291,0)</f>
        <v>0</v>
      </c>
      <c r="BH291" s="228">
        <f>IF(N291="sníž. přenesená",J291,0)</f>
        <v>0</v>
      </c>
      <c r="BI291" s="228">
        <f>IF(N291="nulová",J291,0)</f>
        <v>0</v>
      </c>
      <c r="BJ291" s="19" t="s">
        <v>84</v>
      </c>
      <c r="BK291" s="228">
        <f>ROUND(I291*H291,2)</f>
        <v>0</v>
      </c>
      <c r="BL291" s="19" t="s">
        <v>369</v>
      </c>
      <c r="BM291" s="227" t="s">
        <v>2416</v>
      </c>
    </row>
    <row r="292" s="2" customFormat="1">
      <c r="A292" s="40"/>
      <c r="B292" s="41"/>
      <c r="C292" s="42"/>
      <c r="D292" s="229" t="s">
        <v>227</v>
      </c>
      <c r="E292" s="42"/>
      <c r="F292" s="230" t="s">
        <v>2196</v>
      </c>
      <c r="G292" s="42"/>
      <c r="H292" s="42"/>
      <c r="I292" s="231"/>
      <c r="J292" s="42"/>
      <c r="K292" s="42"/>
      <c r="L292" s="46"/>
      <c r="M292" s="232"/>
      <c r="N292" s="233"/>
      <c r="O292" s="86"/>
      <c r="P292" s="86"/>
      <c r="Q292" s="86"/>
      <c r="R292" s="86"/>
      <c r="S292" s="86"/>
      <c r="T292" s="87"/>
      <c r="U292" s="40"/>
      <c r="V292" s="40"/>
      <c r="W292" s="40"/>
      <c r="X292" s="40"/>
      <c r="Y292" s="40"/>
      <c r="Z292" s="40"/>
      <c r="AA292" s="40"/>
      <c r="AB292" s="40"/>
      <c r="AC292" s="40"/>
      <c r="AD292" s="40"/>
      <c r="AE292" s="40"/>
      <c r="AT292" s="19" t="s">
        <v>227</v>
      </c>
      <c r="AU292" s="19" t="s">
        <v>86</v>
      </c>
    </row>
    <row r="293" s="2" customFormat="1">
      <c r="A293" s="40"/>
      <c r="B293" s="41"/>
      <c r="C293" s="42"/>
      <c r="D293" s="234" t="s">
        <v>229</v>
      </c>
      <c r="E293" s="42"/>
      <c r="F293" s="235" t="s">
        <v>2417</v>
      </c>
      <c r="G293" s="42"/>
      <c r="H293" s="42"/>
      <c r="I293" s="231"/>
      <c r="J293" s="42"/>
      <c r="K293" s="42"/>
      <c r="L293" s="46"/>
      <c r="M293" s="232"/>
      <c r="N293" s="233"/>
      <c r="O293" s="86"/>
      <c r="P293" s="86"/>
      <c r="Q293" s="86"/>
      <c r="R293" s="86"/>
      <c r="S293" s="86"/>
      <c r="T293" s="87"/>
      <c r="U293" s="40"/>
      <c r="V293" s="40"/>
      <c r="W293" s="40"/>
      <c r="X293" s="40"/>
      <c r="Y293" s="40"/>
      <c r="Z293" s="40"/>
      <c r="AA293" s="40"/>
      <c r="AB293" s="40"/>
      <c r="AC293" s="40"/>
      <c r="AD293" s="40"/>
      <c r="AE293" s="40"/>
      <c r="AT293" s="19" t="s">
        <v>229</v>
      </c>
      <c r="AU293" s="19" t="s">
        <v>86</v>
      </c>
    </row>
    <row r="294" s="13" customFormat="1">
      <c r="A294" s="13"/>
      <c r="B294" s="236"/>
      <c r="C294" s="237"/>
      <c r="D294" s="229" t="s">
        <v>231</v>
      </c>
      <c r="E294" s="238" t="s">
        <v>19</v>
      </c>
      <c r="F294" s="239" t="s">
        <v>1103</v>
      </c>
      <c r="G294" s="237"/>
      <c r="H294" s="238" t="s">
        <v>19</v>
      </c>
      <c r="I294" s="240"/>
      <c r="J294" s="237"/>
      <c r="K294" s="237"/>
      <c r="L294" s="241"/>
      <c r="M294" s="242"/>
      <c r="N294" s="243"/>
      <c r="O294" s="243"/>
      <c r="P294" s="243"/>
      <c r="Q294" s="243"/>
      <c r="R294" s="243"/>
      <c r="S294" s="243"/>
      <c r="T294" s="244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45" t="s">
        <v>231</v>
      </c>
      <c r="AU294" s="245" t="s">
        <v>86</v>
      </c>
      <c r="AV294" s="13" t="s">
        <v>84</v>
      </c>
      <c r="AW294" s="13" t="s">
        <v>37</v>
      </c>
      <c r="AX294" s="13" t="s">
        <v>76</v>
      </c>
      <c r="AY294" s="245" t="s">
        <v>219</v>
      </c>
    </row>
    <row r="295" s="14" customFormat="1">
      <c r="A295" s="14"/>
      <c r="B295" s="246"/>
      <c r="C295" s="247"/>
      <c r="D295" s="229" t="s">
        <v>231</v>
      </c>
      <c r="E295" s="248" t="s">
        <v>19</v>
      </c>
      <c r="F295" s="249" t="s">
        <v>2243</v>
      </c>
      <c r="G295" s="247"/>
      <c r="H295" s="250">
        <v>27.5</v>
      </c>
      <c r="I295" s="251"/>
      <c r="J295" s="247"/>
      <c r="K295" s="247"/>
      <c r="L295" s="252"/>
      <c r="M295" s="253"/>
      <c r="N295" s="254"/>
      <c r="O295" s="254"/>
      <c r="P295" s="254"/>
      <c r="Q295" s="254"/>
      <c r="R295" s="254"/>
      <c r="S295" s="254"/>
      <c r="T295" s="255"/>
      <c r="U295" s="14"/>
      <c r="V295" s="14"/>
      <c r="W295" s="14"/>
      <c r="X295" s="14"/>
      <c r="Y295" s="14"/>
      <c r="Z295" s="14"/>
      <c r="AA295" s="14"/>
      <c r="AB295" s="14"/>
      <c r="AC295" s="14"/>
      <c r="AD295" s="14"/>
      <c r="AE295" s="14"/>
      <c r="AT295" s="256" t="s">
        <v>231</v>
      </c>
      <c r="AU295" s="256" t="s">
        <v>86</v>
      </c>
      <c r="AV295" s="14" t="s">
        <v>86</v>
      </c>
      <c r="AW295" s="14" t="s">
        <v>37</v>
      </c>
      <c r="AX295" s="14" t="s">
        <v>76</v>
      </c>
      <c r="AY295" s="256" t="s">
        <v>219</v>
      </c>
    </row>
    <row r="296" s="15" customFormat="1">
      <c r="A296" s="15"/>
      <c r="B296" s="257"/>
      <c r="C296" s="258"/>
      <c r="D296" s="229" t="s">
        <v>231</v>
      </c>
      <c r="E296" s="259" t="s">
        <v>1460</v>
      </c>
      <c r="F296" s="260" t="s">
        <v>236</v>
      </c>
      <c r="G296" s="258"/>
      <c r="H296" s="261">
        <v>27.5</v>
      </c>
      <c r="I296" s="262"/>
      <c r="J296" s="258"/>
      <c r="K296" s="258"/>
      <c r="L296" s="263"/>
      <c r="M296" s="264"/>
      <c r="N296" s="265"/>
      <c r="O296" s="265"/>
      <c r="P296" s="265"/>
      <c r="Q296" s="265"/>
      <c r="R296" s="265"/>
      <c r="S296" s="265"/>
      <c r="T296" s="266"/>
      <c r="U296" s="15"/>
      <c r="V296" s="15"/>
      <c r="W296" s="15"/>
      <c r="X296" s="15"/>
      <c r="Y296" s="15"/>
      <c r="Z296" s="15"/>
      <c r="AA296" s="15"/>
      <c r="AB296" s="15"/>
      <c r="AC296" s="15"/>
      <c r="AD296" s="15"/>
      <c r="AE296" s="15"/>
      <c r="AT296" s="267" t="s">
        <v>231</v>
      </c>
      <c r="AU296" s="267" t="s">
        <v>86</v>
      </c>
      <c r="AV296" s="15" t="s">
        <v>225</v>
      </c>
      <c r="AW296" s="15" t="s">
        <v>37</v>
      </c>
      <c r="AX296" s="15" t="s">
        <v>84</v>
      </c>
      <c r="AY296" s="267" t="s">
        <v>219</v>
      </c>
    </row>
    <row r="297" s="2" customFormat="1" ht="16.5" customHeight="1">
      <c r="A297" s="40"/>
      <c r="B297" s="41"/>
      <c r="C297" s="283" t="s">
        <v>779</v>
      </c>
      <c r="D297" s="283" t="s">
        <v>623</v>
      </c>
      <c r="E297" s="284" t="s">
        <v>2198</v>
      </c>
      <c r="F297" s="285" t="s">
        <v>2199</v>
      </c>
      <c r="G297" s="286" t="s">
        <v>517</v>
      </c>
      <c r="H297" s="287">
        <v>151.553</v>
      </c>
      <c r="I297" s="288"/>
      <c r="J297" s="289">
        <f>ROUND(I297*H297,2)</f>
        <v>0</v>
      </c>
      <c r="K297" s="285" t="s">
        <v>224</v>
      </c>
      <c r="L297" s="290"/>
      <c r="M297" s="291" t="s">
        <v>19</v>
      </c>
      <c r="N297" s="292" t="s">
        <v>47</v>
      </c>
      <c r="O297" s="86"/>
      <c r="P297" s="225">
        <f>O297*H297</f>
        <v>0</v>
      </c>
      <c r="Q297" s="225">
        <v>0.00044999999999999999</v>
      </c>
      <c r="R297" s="225">
        <f>Q297*H297</f>
        <v>0.068198849999999991</v>
      </c>
      <c r="S297" s="225">
        <v>0</v>
      </c>
      <c r="T297" s="226">
        <f>S297*H297</f>
        <v>0</v>
      </c>
      <c r="U297" s="40"/>
      <c r="V297" s="40"/>
      <c r="W297" s="40"/>
      <c r="X297" s="40"/>
      <c r="Y297" s="40"/>
      <c r="Z297" s="40"/>
      <c r="AA297" s="40"/>
      <c r="AB297" s="40"/>
      <c r="AC297" s="40"/>
      <c r="AD297" s="40"/>
      <c r="AE297" s="40"/>
      <c r="AR297" s="227" t="s">
        <v>493</v>
      </c>
      <c r="AT297" s="227" t="s">
        <v>623</v>
      </c>
      <c r="AU297" s="227" t="s">
        <v>86</v>
      </c>
      <c r="AY297" s="19" t="s">
        <v>219</v>
      </c>
      <c r="BE297" s="228">
        <f>IF(N297="základní",J297,0)</f>
        <v>0</v>
      </c>
      <c r="BF297" s="228">
        <f>IF(N297="snížená",J297,0)</f>
        <v>0</v>
      </c>
      <c r="BG297" s="228">
        <f>IF(N297="zákl. přenesená",J297,0)</f>
        <v>0</v>
      </c>
      <c r="BH297" s="228">
        <f>IF(N297="sníž. přenesená",J297,0)</f>
        <v>0</v>
      </c>
      <c r="BI297" s="228">
        <f>IF(N297="nulová",J297,0)</f>
        <v>0</v>
      </c>
      <c r="BJ297" s="19" t="s">
        <v>84</v>
      </c>
      <c r="BK297" s="228">
        <f>ROUND(I297*H297,2)</f>
        <v>0</v>
      </c>
      <c r="BL297" s="19" t="s">
        <v>369</v>
      </c>
      <c r="BM297" s="227" t="s">
        <v>2418</v>
      </c>
    </row>
    <row r="298" s="2" customFormat="1">
      <c r="A298" s="40"/>
      <c r="B298" s="41"/>
      <c r="C298" s="42"/>
      <c r="D298" s="229" t="s">
        <v>227</v>
      </c>
      <c r="E298" s="42"/>
      <c r="F298" s="230" t="s">
        <v>2199</v>
      </c>
      <c r="G298" s="42"/>
      <c r="H298" s="42"/>
      <c r="I298" s="231"/>
      <c r="J298" s="42"/>
      <c r="K298" s="42"/>
      <c r="L298" s="46"/>
      <c r="M298" s="232"/>
      <c r="N298" s="233"/>
      <c r="O298" s="86"/>
      <c r="P298" s="86"/>
      <c r="Q298" s="86"/>
      <c r="R298" s="86"/>
      <c r="S298" s="86"/>
      <c r="T298" s="87"/>
      <c r="U298" s="40"/>
      <c r="V298" s="40"/>
      <c r="W298" s="40"/>
      <c r="X298" s="40"/>
      <c r="Y298" s="40"/>
      <c r="Z298" s="40"/>
      <c r="AA298" s="40"/>
      <c r="AB298" s="40"/>
      <c r="AC298" s="40"/>
      <c r="AD298" s="40"/>
      <c r="AE298" s="40"/>
      <c r="AT298" s="19" t="s">
        <v>227</v>
      </c>
      <c r="AU298" s="19" t="s">
        <v>86</v>
      </c>
    </row>
    <row r="299" s="14" customFormat="1">
      <c r="A299" s="14"/>
      <c r="B299" s="246"/>
      <c r="C299" s="247"/>
      <c r="D299" s="229" t="s">
        <v>231</v>
      </c>
      <c r="E299" s="248" t="s">
        <v>19</v>
      </c>
      <c r="F299" s="249" t="s">
        <v>2201</v>
      </c>
      <c r="G299" s="247"/>
      <c r="H299" s="250">
        <v>82.5</v>
      </c>
      <c r="I299" s="251"/>
      <c r="J299" s="247"/>
      <c r="K299" s="247"/>
      <c r="L299" s="252"/>
      <c r="M299" s="253"/>
      <c r="N299" s="254"/>
      <c r="O299" s="254"/>
      <c r="P299" s="254"/>
      <c r="Q299" s="254"/>
      <c r="R299" s="254"/>
      <c r="S299" s="254"/>
      <c r="T299" s="255"/>
      <c r="U299" s="14"/>
      <c r="V299" s="14"/>
      <c r="W299" s="14"/>
      <c r="X299" s="14"/>
      <c r="Y299" s="14"/>
      <c r="Z299" s="14"/>
      <c r="AA299" s="14"/>
      <c r="AB299" s="14"/>
      <c r="AC299" s="14"/>
      <c r="AD299" s="14"/>
      <c r="AE299" s="14"/>
      <c r="AT299" s="256" t="s">
        <v>231</v>
      </c>
      <c r="AU299" s="256" t="s">
        <v>86</v>
      </c>
      <c r="AV299" s="14" t="s">
        <v>86</v>
      </c>
      <c r="AW299" s="14" t="s">
        <v>37</v>
      </c>
      <c r="AX299" s="14" t="s">
        <v>84</v>
      </c>
      <c r="AY299" s="256" t="s">
        <v>219</v>
      </c>
    </row>
    <row r="300" s="14" customFormat="1">
      <c r="A300" s="14"/>
      <c r="B300" s="246"/>
      <c r="C300" s="247"/>
      <c r="D300" s="229" t="s">
        <v>231</v>
      </c>
      <c r="E300" s="247"/>
      <c r="F300" s="249" t="s">
        <v>2419</v>
      </c>
      <c r="G300" s="247"/>
      <c r="H300" s="250">
        <v>151.553</v>
      </c>
      <c r="I300" s="251"/>
      <c r="J300" s="247"/>
      <c r="K300" s="247"/>
      <c r="L300" s="252"/>
      <c r="M300" s="253"/>
      <c r="N300" s="254"/>
      <c r="O300" s="254"/>
      <c r="P300" s="254"/>
      <c r="Q300" s="254"/>
      <c r="R300" s="254"/>
      <c r="S300" s="254"/>
      <c r="T300" s="255"/>
      <c r="U300" s="14"/>
      <c r="V300" s="14"/>
      <c r="W300" s="14"/>
      <c r="X300" s="14"/>
      <c r="Y300" s="14"/>
      <c r="Z300" s="14"/>
      <c r="AA300" s="14"/>
      <c r="AB300" s="14"/>
      <c r="AC300" s="14"/>
      <c r="AD300" s="14"/>
      <c r="AE300" s="14"/>
      <c r="AT300" s="256" t="s">
        <v>231</v>
      </c>
      <c r="AU300" s="256" t="s">
        <v>86</v>
      </c>
      <c r="AV300" s="14" t="s">
        <v>86</v>
      </c>
      <c r="AW300" s="14" t="s">
        <v>4</v>
      </c>
      <c r="AX300" s="14" t="s">
        <v>84</v>
      </c>
      <c r="AY300" s="256" t="s">
        <v>219</v>
      </c>
    </row>
    <row r="301" s="2" customFormat="1" ht="24.15" customHeight="1">
      <c r="A301" s="40"/>
      <c r="B301" s="41"/>
      <c r="C301" s="216" t="s">
        <v>789</v>
      </c>
      <c r="D301" s="216" t="s">
        <v>221</v>
      </c>
      <c r="E301" s="217" t="s">
        <v>2204</v>
      </c>
      <c r="F301" s="218" t="s">
        <v>2205</v>
      </c>
      <c r="G301" s="219" t="s">
        <v>152</v>
      </c>
      <c r="H301" s="220">
        <v>31.050000000000001</v>
      </c>
      <c r="I301" s="221"/>
      <c r="J301" s="222">
        <f>ROUND(I301*H301,2)</f>
        <v>0</v>
      </c>
      <c r="K301" s="218" t="s">
        <v>224</v>
      </c>
      <c r="L301" s="46"/>
      <c r="M301" s="223" t="s">
        <v>19</v>
      </c>
      <c r="N301" s="224" t="s">
        <v>47</v>
      </c>
      <c r="O301" s="86"/>
      <c r="P301" s="225">
        <f>O301*H301</f>
        <v>0</v>
      </c>
      <c r="Q301" s="225">
        <v>0.0068900000000000003</v>
      </c>
      <c r="R301" s="225">
        <f>Q301*H301</f>
        <v>0.21393450000000003</v>
      </c>
      <c r="S301" s="225">
        <v>0</v>
      </c>
      <c r="T301" s="226">
        <f>S301*H301</f>
        <v>0</v>
      </c>
      <c r="U301" s="40"/>
      <c r="V301" s="40"/>
      <c r="W301" s="40"/>
      <c r="X301" s="40"/>
      <c r="Y301" s="40"/>
      <c r="Z301" s="40"/>
      <c r="AA301" s="40"/>
      <c r="AB301" s="40"/>
      <c r="AC301" s="40"/>
      <c r="AD301" s="40"/>
      <c r="AE301" s="40"/>
      <c r="AR301" s="227" t="s">
        <v>369</v>
      </c>
      <c r="AT301" s="227" t="s">
        <v>221</v>
      </c>
      <c r="AU301" s="227" t="s">
        <v>86</v>
      </c>
      <c r="AY301" s="19" t="s">
        <v>219</v>
      </c>
      <c r="BE301" s="228">
        <f>IF(N301="základní",J301,0)</f>
        <v>0</v>
      </c>
      <c r="BF301" s="228">
        <f>IF(N301="snížená",J301,0)</f>
        <v>0</v>
      </c>
      <c r="BG301" s="228">
        <f>IF(N301="zákl. přenesená",J301,0)</f>
        <v>0</v>
      </c>
      <c r="BH301" s="228">
        <f>IF(N301="sníž. přenesená",J301,0)</f>
        <v>0</v>
      </c>
      <c r="BI301" s="228">
        <f>IF(N301="nulová",J301,0)</f>
        <v>0</v>
      </c>
      <c r="BJ301" s="19" t="s">
        <v>84</v>
      </c>
      <c r="BK301" s="228">
        <f>ROUND(I301*H301,2)</f>
        <v>0</v>
      </c>
      <c r="BL301" s="19" t="s">
        <v>369</v>
      </c>
      <c r="BM301" s="227" t="s">
        <v>2420</v>
      </c>
    </row>
    <row r="302" s="2" customFormat="1">
      <c r="A302" s="40"/>
      <c r="B302" s="41"/>
      <c r="C302" s="42"/>
      <c r="D302" s="229" t="s">
        <v>227</v>
      </c>
      <c r="E302" s="42"/>
      <c r="F302" s="230" t="s">
        <v>2207</v>
      </c>
      <c r="G302" s="42"/>
      <c r="H302" s="42"/>
      <c r="I302" s="231"/>
      <c r="J302" s="42"/>
      <c r="K302" s="42"/>
      <c r="L302" s="46"/>
      <c r="M302" s="232"/>
      <c r="N302" s="233"/>
      <c r="O302" s="86"/>
      <c r="P302" s="86"/>
      <c r="Q302" s="86"/>
      <c r="R302" s="86"/>
      <c r="S302" s="86"/>
      <c r="T302" s="87"/>
      <c r="U302" s="40"/>
      <c r="V302" s="40"/>
      <c r="W302" s="40"/>
      <c r="X302" s="40"/>
      <c r="Y302" s="40"/>
      <c r="Z302" s="40"/>
      <c r="AA302" s="40"/>
      <c r="AB302" s="40"/>
      <c r="AC302" s="40"/>
      <c r="AD302" s="40"/>
      <c r="AE302" s="40"/>
      <c r="AT302" s="19" t="s">
        <v>227</v>
      </c>
      <c r="AU302" s="19" t="s">
        <v>86</v>
      </c>
    </row>
    <row r="303" s="2" customFormat="1">
      <c r="A303" s="40"/>
      <c r="B303" s="41"/>
      <c r="C303" s="42"/>
      <c r="D303" s="234" t="s">
        <v>229</v>
      </c>
      <c r="E303" s="42"/>
      <c r="F303" s="235" t="s">
        <v>2208</v>
      </c>
      <c r="G303" s="42"/>
      <c r="H303" s="42"/>
      <c r="I303" s="231"/>
      <c r="J303" s="42"/>
      <c r="K303" s="42"/>
      <c r="L303" s="46"/>
      <c r="M303" s="232"/>
      <c r="N303" s="233"/>
      <c r="O303" s="86"/>
      <c r="P303" s="86"/>
      <c r="Q303" s="86"/>
      <c r="R303" s="86"/>
      <c r="S303" s="86"/>
      <c r="T303" s="87"/>
      <c r="U303" s="40"/>
      <c r="V303" s="40"/>
      <c r="W303" s="40"/>
      <c r="X303" s="40"/>
      <c r="Y303" s="40"/>
      <c r="Z303" s="40"/>
      <c r="AA303" s="40"/>
      <c r="AB303" s="40"/>
      <c r="AC303" s="40"/>
      <c r="AD303" s="40"/>
      <c r="AE303" s="40"/>
      <c r="AT303" s="19" t="s">
        <v>229</v>
      </c>
      <c r="AU303" s="19" t="s">
        <v>86</v>
      </c>
    </row>
    <row r="304" s="13" customFormat="1">
      <c r="A304" s="13"/>
      <c r="B304" s="236"/>
      <c r="C304" s="237"/>
      <c r="D304" s="229" t="s">
        <v>231</v>
      </c>
      <c r="E304" s="238" t="s">
        <v>19</v>
      </c>
      <c r="F304" s="239" t="s">
        <v>1103</v>
      </c>
      <c r="G304" s="237"/>
      <c r="H304" s="238" t="s">
        <v>19</v>
      </c>
      <c r="I304" s="240"/>
      <c r="J304" s="237"/>
      <c r="K304" s="237"/>
      <c r="L304" s="241"/>
      <c r="M304" s="242"/>
      <c r="N304" s="243"/>
      <c r="O304" s="243"/>
      <c r="P304" s="243"/>
      <c r="Q304" s="243"/>
      <c r="R304" s="243"/>
      <c r="S304" s="243"/>
      <c r="T304" s="244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45" t="s">
        <v>231</v>
      </c>
      <c r="AU304" s="245" t="s">
        <v>86</v>
      </c>
      <c r="AV304" s="13" t="s">
        <v>84</v>
      </c>
      <c r="AW304" s="13" t="s">
        <v>37</v>
      </c>
      <c r="AX304" s="13" t="s">
        <v>76</v>
      </c>
      <c r="AY304" s="245" t="s">
        <v>219</v>
      </c>
    </row>
    <row r="305" s="14" customFormat="1">
      <c r="A305" s="14"/>
      <c r="B305" s="246"/>
      <c r="C305" s="247"/>
      <c r="D305" s="229" t="s">
        <v>231</v>
      </c>
      <c r="E305" s="248" t="s">
        <v>19</v>
      </c>
      <c r="F305" s="249" t="s">
        <v>2421</v>
      </c>
      <c r="G305" s="247"/>
      <c r="H305" s="250">
        <v>31.050000000000001</v>
      </c>
      <c r="I305" s="251"/>
      <c r="J305" s="247"/>
      <c r="K305" s="247"/>
      <c r="L305" s="252"/>
      <c r="M305" s="253"/>
      <c r="N305" s="254"/>
      <c r="O305" s="254"/>
      <c r="P305" s="254"/>
      <c r="Q305" s="254"/>
      <c r="R305" s="254"/>
      <c r="S305" s="254"/>
      <c r="T305" s="255"/>
      <c r="U305" s="14"/>
      <c r="V305" s="14"/>
      <c r="W305" s="14"/>
      <c r="X305" s="14"/>
      <c r="Y305" s="14"/>
      <c r="Z305" s="14"/>
      <c r="AA305" s="14"/>
      <c r="AB305" s="14"/>
      <c r="AC305" s="14"/>
      <c r="AD305" s="14"/>
      <c r="AE305" s="14"/>
      <c r="AT305" s="256" t="s">
        <v>231</v>
      </c>
      <c r="AU305" s="256" t="s">
        <v>86</v>
      </c>
      <c r="AV305" s="14" t="s">
        <v>86</v>
      </c>
      <c r="AW305" s="14" t="s">
        <v>37</v>
      </c>
      <c r="AX305" s="14" t="s">
        <v>76</v>
      </c>
      <c r="AY305" s="256" t="s">
        <v>219</v>
      </c>
    </row>
    <row r="306" s="15" customFormat="1">
      <c r="A306" s="15"/>
      <c r="B306" s="257"/>
      <c r="C306" s="258"/>
      <c r="D306" s="229" t="s">
        <v>231</v>
      </c>
      <c r="E306" s="259" t="s">
        <v>1457</v>
      </c>
      <c r="F306" s="260" t="s">
        <v>236</v>
      </c>
      <c r="G306" s="258"/>
      <c r="H306" s="261">
        <v>31.050000000000001</v>
      </c>
      <c r="I306" s="262"/>
      <c r="J306" s="258"/>
      <c r="K306" s="258"/>
      <c r="L306" s="263"/>
      <c r="M306" s="264"/>
      <c r="N306" s="265"/>
      <c r="O306" s="265"/>
      <c r="P306" s="265"/>
      <c r="Q306" s="265"/>
      <c r="R306" s="265"/>
      <c r="S306" s="265"/>
      <c r="T306" s="266"/>
      <c r="U306" s="15"/>
      <c r="V306" s="15"/>
      <c r="W306" s="15"/>
      <c r="X306" s="15"/>
      <c r="Y306" s="15"/>
      <c r="Z306" s="15"/>
      <c r="AA306" s="15"/>
      <c r="AB306" s="15"/>
      <c r="AC306" s="15"/>
      <c r="AD306" s="15"/>
      <c r="AE306" s="15"/>
      <c r="AT306" s="267" t="s">
        <v>231</v>
      </c>
      <c r="AU306" s="267" t="s">
        <v>86</v>
      </c>
      <c r="AV306" s="15" t="s">
        <v>225</v>
      </c>
      <c r="AW306" s="15" t="s">
        <v>37</v>
      </c>
      <c r="AX306" s="15" t="s">
        <v>84</v>
      </c>
      <c r="AY306" s="267" t="s">
        <v>219</v>
      </c>
    </row>
    <row r="307" s="2" customFormat="1" ht="21.75" customHeight="1">
      <c r="A307" s="40"/>
      <c r="B307" s="41"/>
      <c r="C307" s="283" t="s">
        <v>795</v>
      </c>
      <c r="D307" s="283" t="s">
        <v>623</v>
      </c>
      <c r="E307" s="284" t="s">
        <v>2213</v>
      </c>
      <c r="F307" s="285" t="s">
        <v>2214</v>
      </c>
      <c r="G307" s="286" t="s">
        <v>152</v>
      </c>
      <c r="H307" s="287">
        <v>35.707999999999998</v>
      </c>
      <c r="I307" s="288"/>
      <c r="J307" s="289">
        <f>ROUND(I307*H307,2)</f>
        <v>0</v>
      </c>
      <c r="K307" s="285" t="s">
        <v>224</v>
      </c>
      <c r="L307" s="290"/>
      <c r="M307" s="291" t="s">
        <v>19</v>
      </c>
      <c r="N307" s="292" t="s">
        <v>47</v>
      </c>
      <c r="O307" s="86"/>
      <c r="P307" s="225">
        <f>O307*H307</f>
        <v>0</v>
      </c>
      <c r="Q307" s="225">
        <v>0.019199999999999998</v>
      </c>
      <c r="R307" s="225">
        <f>Q307*H307</f>
        <v>0.68559359999999991</v>
      </c>
      <c r="S307" s="225">
        <v>0</v>
      </c>
      <c r="T307" s="226">
        <f>S307*H307</f>
        <v>0</v>
      </c>
      <c r="U307" s="40"/>
      <c r="V307" s="40"/>
      <c r="W307" s="40"/>
      <c r="X307" s="40"/>
      <c r="Y307" s="40"/>
      <c r="Z307" s="40"/>
      <c r="AA307" s="40"/>
      <c r="AB307" s="40"/>
      <c r="AC307" s="40"/>
      <c r="AD307" s="40"/>
      <c r="AE307" s="40"/>
      <c r="AR307" s="227" t="s">
        <v>493</v>
      </c>
      <c r="AT307" s="227" t="s">
        <v>623</v>
      </c>
      <c r="AU307" s="227" t="s">
        <v>86</v>
      </c>
      <c r="AY307" s="19" t="s">
        <v>219</v>
      </c>
      <c r="BE307" s="228">
        <f>IF(N307="základní",J307,0)</f>
        <v>0</v>
      </c>
      <c r="BF307" s="228">
        <f>IF(N307="snížená",J307,0)</f>
        <v>0</v>
      </c>
      <c r="BG307" s="228">
        <f>IF(N307="zákl. přenesená",J307,0)</f>
        <v>0</v>
      </c>
      <c r="BH307" s="228">
        <f>IF(N307="sníž. přenesená",J307,0)</f>
        <v>0</v>
      </c>
      <c r="BI307" s="228">
        <f>IF(N307="nulová",J307,0)</f>
        <v>0</v>
      </c>
      <c r="BJ307" s="19" t="s">
        <v>84</v>
      </c>
      <c r="BK307" s="228">
        <f>ROUND(I307*H307,2)</f>
        <v>0</v>
      </c>
      <c r="BL307" s="19" t="s">
        <v>369</v>
      </c>
      <c r="BM307" s="227" t="s">
        <v>2422</v>
      </c>
    </row>
    <row r="308" s="2" customFormat="1">
      <c r="A308" s="40"/>
      <c r="B308" s="41"/>
      <c r="C308" s="42"/>
      <c r="D308" s="229" t="s">
        <v>227</v>
      </c>
      <c r="E308" s="42"/>
      <c r="F308" s="230" t="s">
        <v>2214</v>
      </c>
      <c r="G308" s="42"/>
      <c r="H308" s="42"/>
      <c r="I308" s="231"/>
      <c r="J308" s="42"/>
      <c r="K308" s="42"/>
      <c r="L308" s="46"/>
      <c r="M308" s="232"/>
      <c r="N308" s="233"/>
      <c r="O308" s="86"/>
      <c r="P308" s="86"/>
      <c r="Q308" s="86"/>
      <c r="R308" s="86"/>
      <c r="S308" s="86"/>
      <c r="T308" s="87"/>
      <c r="U308" s="40"/>
      <c r="V308" s="40"/>
      <c r="W308" s="40"/>
      <c r="X308" s="40"/>
      <c r="Y308" s="40"/>
      <c r="Z308" s="40"/>
      <c r="AA308" s="40"/>
      <c r="AB308" s="40"/>
      <c r="AC308" s="40"/>
      <c r="AD308" s="40"/>
      <c r="AE308" s="40"/>
      <c r="AT308" s="19" t="s">
        <v>227</v>
      </c>
      <c r="AU308" s="19" t="s">
        <v>86</v>
      </c>
    </row>
    <row r="309" s="14" customFormat="1">
      <c r="A309" s="14"/>
      <c r="B309" s="246"/>
      <c r="C309" s="247"/>
      <c r="D309" s="229" t="s">
        <v>231</v>
      </c>
      <c r="E309" s="248" t="s">
        <v>19</v>
      </c>
      <c r="F309" s="249" t="s">
        <v>1457</v>
      </c>
      <c r="G309" s="247"/>
      <c r="H309" s="250">
        <v>31.050000000000001</v>
      </c>
      <c r="I309" s="251"/>
      <c r="J309" s="247"/>
      <c r="K309" s="247"/>
      <c r="L309" s="252"/>
      <c r="M309" s="253"/>
      <c r="N309" s="254"/>
      <c r="O309" s="254"/>
      <c r="P309" s="254"/>
      <c r="Q309" s="254"/>
      <c r="R309" s="254"/>
      <c r="S309" s="254"/>
      <c r="T309" s="255"/>
      <c r="U309" s="14"/>
      <c r="V309" s="14"/>
      <c r="W309" s="14"/>
      <c r="X309" s="14"/>
      <c r="Y309" s="14"/>
      <c r="Z309" s="14"/>
      <c r="AA309" s="14"/>
      <c r="AB309" s="14"/>
      <c r="AC309" s="14"/>
      <c r="AD309" s="14"/>
      <c r="AE309" s="14"/>
      <c r="AT309" s="256" t="s">
        <v>231</v>
      </c>
      <c r="AU309" s="256" t="s">
        <v>86</v>
      </c>
      <c r="AV309" s="14" t="s">
        <v>86</v>
      </c>
      <c r="AW309" s="14" t="s">
        <v>37</v>
      </c>
      <c r="AX309" s="14" t="s">
        <v>84</v>
      </c>
      <c r="AY309" s="256" t="s">
        <v>219</v>
      </c>
    </row>
    <row r="310" s="14" customFormat="1">
      <c r="A310" s="14"/>
      <c r="B310" s="246"/>
      <c r="C310" s="247"/>
      <c r="D310" s="229" t="s">
        <v>231</v>
      </c>
      <c r="E310" s="247"/>
      <c r="F310" s="249" t="s">
        <v>2423</v>
      </c>
      <c r="G310" s="247"/>
      <c r="H310" s="250">
        <v>35.707999999999998</v>
      </c>
      <c r="I310" s="251"/>
      <c r="J310" s="247"/>
      <c r="K310" s="247"/>
      <c r="L310" s="252"/>
      <c r="M310" s="253"/>
      <c r="N310" s="254"/>
      <c r="O310" s="254"/>
      <c r="P310" s="254"/>
      <c r="Q310" s="254"/>
      <c r="R310" s="254"/>
      <c r="S310" s="254"/>
      <c r="T310" s="255"/>
      <c r="U310" s="14"/>
      <c r="V310" s="14"/>
      <c r="W310" s="14"/>
      <c r="X310" s="14"/>
      <c r="Y310" s="14"/>
      <c r="Z310" s="14"/>
      <c r="AA310" s="14"/>
      <c r="AB310" s="14"/>
      <c r="AC310" s="14"/>
      <c r="AD310" s="14"/>
      <c r="AE310" s="14"/>
      <c r="AT310" s="256" t="s">
        <v>231</v>
      </c>
      <c r="AU310" s="256" t="s">
        <v>86</v>
      </c>
      <c r="AV310" s="14" t="s">
        <v>86</v>
      </c>
      <c r="AW310" s="14" t="s">
        <v>4</v>
      </c>
      <c r="AX310" s="14" t="s">
        <v>84</v>
      </c>
      <c r="AY310" s="256" t="s">
        <v>219</v>
      </c>
    </row>
    <row r="311" s="2" customFormat="1" ht="16.5" customHeight="1">
      <c r="A311" s="40"/>
      <c r="B311" s="41"/>
      <c r="C311" s="216" t="s">
        <v>799</v>
      </c>
      <c r="D311" s="216" t="s">
        <v>221</v>
      </c>
      <c r="E311" s="217" t="s">
        <v>2218</v>
      </c>
      <c r="F311" s="218" t="s">
        <v>2219</v>
      </c>
      <c r="G311" s="219" t="s">
        <v>182</v>
      </c>
      <c r="H311" s="220">
        <v>0.97999999999999998</v>
      </c>
      <c r="I311" s="221"/>
      <c r="J311" s="222">
        <f>ROUND(I311*H311,2)</f>
        <v>0</v>
      </c>
      <c r="K311" s="218" t="s">
        <v>224</v>
      </c>
      <c r="L311" s="46"/>
      <c r="M311" s="223" t="s">
        <v>19</v>
      </c>
      <c r="N311" s="224" t="s">
        <v>47</v>
      </c>
      <c r="O311" s="86"/>
      <c r="P311" s="225">
        <f>O311*H311</f>
        <v>0</v>
      </c>
      <c r="Q311" s="225">
        <v>0</v>
      </c>
      <c r="R311" s="225">
        <f>Q311*H311</f>
        <v>0</v>
      </c>
      <c r="S311" s="225">
        <v>0</v>
      </c>
      <c r="T311" s="226">
        <f>S311*H311</f>
        <v>0</v>
      </c>
      <c r="U311" s="40"/>
      <c r="V311" s="40"/>
      <c r="W311" s="40"/>
      <c r="X311" s="40"/>
      <c r="Y311" s="40"/>
      <c r="Z311" s="40"/>
      <c r="AA311" s="40"/>
      <c r="AB311" s="40"/>
      <c r="AC311" s="40"/>
      <c r="AD311" s="40"/>
      <c r="AE311" s="40"/>
      <c r="AR311" s="227" t="s">
        <v>369</v>
      </c>
      <c r="AT311" s="227" t="s">
        <v>221</v>
      </c>
      <c r="AU311" s="227" t="s">
        <v>86</v>
      </c>
      <c r="AY311" s="19" t="s">
        <v>219</v>
      </c>
      <c r="BE311" s="228">
        <f>IF(N311="základní",J311,0)</f>
        <v>0</v>
      </c>
      <c r="BF311" s="228">
        <f>IF(N311="snížená",J311,0)</f>
        <v>0</v>
      </c>
      <c r="BG311" s="228">
        <f>IF(N311="zákl. přenesená",J311,0)</f>
        <v>0</v>
      </c>
      <c r="BH311" s="228">
        <f>IF(N311="sníž. přenesená",J311,0)</f>
        <v>0</v>
      </c>
      <c r="BI311" s="228">
        <f>IF(N311="nulová",J311,0)</f>
        <v>0</v>
      </c>
      <c r="BJ311" s="19" t="s">
        <v>84</v>
      </c>
      <c r="BK311" s="228">
        <f>ROUND(I311*H311,2)</f>
        <v>0</v>
      </c>
      <c r="BL311" s="19" t="s">
        <v>369</v>
      </c>
      <c r="BM311" s="227" t="s">
        <v>2424</v>
      </c>
    </row>
    <row r="312" s="2" customFormat="1">
      <c r="A312" s="40"/>
      <c r="B312" s="41"/>
      <c r="C312" s="42"/>
      <c r="D312" s="229" t="s">
        <v>227</v>
      </c>
      <c r="E312" s="42"/>
      <c r="F312" s="230" t="s">
        <v>2221</v>
      </c>
      <c r="G312" s="42"/>
      <c r="H312" s="42"/>
      <c r="I312" s="231"/>
      <c r="J312" s="42"/>
      <c r="K312" s="42"/>
      <c r="L312" s="46"/>
      <c r="M312" s="232"/>
      <c r="N312" s="233"/>
      <c r="O312" s="86"/>
      <c r="P312" s="86"/>
      <c r="Q312" s="86"/>
      <c r="R312" s="86"/>
      <c r="S312" s="86"/>
      <c r="T312" s="87"/>
      <c r="U312" s="40"/>
      <c r="V312" s="40"/>
      <c r="W312" s="40"/>
      <c r="X312" s="40"/>
      <c r="Y312" s="40"/>
      <c r="Z312" s="40"/>
      <c r="AA312" s="40"/>
      <c r="AB312" s="40"/>
      <c r="AC312" s="40"/>
      <c r="AD312" s="40"/>
      <c r="AE312" s="40"/>
      <c r="AT312" s="19" t="s">
        <v>227</v>
      </c>
      <c r="AU312" s="19" t="s">
        <v>86</v>
      </c>
    </row>
    <row r="313" s="2" customFormat="1">
      <c r="A313" s="40"/>
      <c r="B313" s="41"/>
      <c r="C313" s="42"/>
      <c r="D313" s="234" t="s">
        <v>229</v>
      </c>
      <c r="E313" s="42"/>
      <c r="F313" s="235" t="s">
        <v>2222</v>
      </c>
      <c r="G313" s="42"/>
      <c r="H313" s="42"/>
      <c r="I313" s="231"/>
      <c r="J313" s="42"/>
      <c r="K313" s="42"/>
      <c r="L313" s="46"/>
      <c r="M313" s="232"/>
      <c r="N313" s="233"/>
      <c r="O313" s="86"/>
      <c r="P313" s="86"/>
      <c r="Q313" s="86"/>
      <c r="R313" s="86"/>
      <c r="S313" s="86"/>
      <c r="T313" s="87"/>
      <c r="U313" s="40"/>
      <c r="V313" s="40"/>
      <c r="W313" s="40"/>
      <c r="X313" s="40"/>
      <c r="Y313" s="40"/>
      <c r="Z313" s="40"/>
      <c r="AA313" s="40"/>
      <c r="AB313" s="40"/>
      <c r="AC313" s="40"/>
      <c r="AD313" s="40"/>
      <c r="AE313" s="40"/>
      <c r="AT313" s="19" t="s">
        <v>229</v>
      </c>
      <c r="AU313" s="19" t="s">
        <v>86</v>
      </c>
    </row>
    <row r="314" s="12" customFormat="1" ht="22.8" customHeight="1">
      <c r="A314" s="12"/>
      <c r="B314" s="200"/>
      <c r="C314" s="201"/>
      <c r="D314" s="202" t="s">
        <v>75</v>
      </c>
      <c r="E314" s="214" t="s">
        <v>2223</v>
      </c>
      <c r="F314" s="214" t="s">
        <v>2224</v>
      </c>
      <c r="G314" s="201"/>
      <c r="H314" s="201"/>
      <c r="I314" s="204"/>
      <c r="J314" s="215">
        <f>BK314</f>
        <v>0</v>
      </c>
      <c r="K314" s="201"/>
      <c r="L314" s="206"/>
      <c r="M314" s="207"/>
      <c r="N314" s="208"/>
      <c r="O314" s="208"/>
      <c r="P314" s="209">
        <f>SUM(P315:P334)</f>
        <v>0</v>
      </c>
      <c r="Q314" s="208"/>
      <c r="R314" s="209">
        <f>SUM(R315:R334)</f>
        <v>0</v>
      </c>
      <c r="S314" s="208"/>
      <c r="T314" s="210">
        <f>SUM(T315:T334)</f>
        <v>0</v>
      </c>
      <c r="U314" s="12"/>
      <c r="V314" s="12"/>
      <c r="W314" s="12"/>
      <c r="X314" s="12"/>
      <c r="Y314" s="12"/>
      <c r="Z314" s="12"/>
      <c r="AA314" s="12"/>
      <c r="AB314" s="12"/>
      <c r="AC314" s="12"/>
      <c r="AD314" s="12"/>
      <c r="AE314" s="12"/>
      <c r="AR314" s="211" t="s">
        <v>86</v>
      </c>
      <c r="AT314" s="212" t="s">
        <v>75</v>
      </c>
      <c r="AU314" s="212" t="s">
        <v>84</v>
      </c>
      <c r="AY314" s="211" t="s">
        <v>219</v>
      </c>
      <c r="BK314" s="213">
        <f>SUM(BK315:BK334)</f>
        <v>0</v>
      </c>
    </row>
    <row r="315" s="2" customFormat="1" ht="16.5" customHeight="1">
      <c r="A315" s="40"/>
      <c r="B315" s="41"/>
      <c r="C315" s="216" t="s">
        <v>804</v>
      </c>
      <c r="D315" s="216" t="s">
        <v>221</v>
      </c>
      <c r="E315" s="217" t="s">
        <v>2226</v>
      </c>
      <c r="F315" s="218" t="s">
        <v>2227</v>
      </c>
      <c r="G315" s="219" t="s">
        <v>152</v>
      </c>
      <c r="H315" s="220">
        <v>155.196</v>
      </c>
      <c r="I315" s="221"/>
      <c r="J315" s="222">
        <f>ROUND(I315*H315,2)</f>
        <v>0</v>
      </c>
      <c r="K315" s="218" t="s">
        <v>19</v>
      </c>
      <c r="L315" s="46"/>
      <c r="M315" s="223" t="s">
        <v>19</v>
      </c>
      <c r="N315" s="224" t="s">
        <v>47</v>
      </c>
      <c r="O315" s="86"/>
      <c r="P315" s="225">
        <f>O315*H315</f>
        <v>0</v>
      </c>
      <c r="Q315" s="225">
        <v>0</v>
      </c>
      <c r="R315" s="225">
        <f>Q315*H315</f>
        <v>0</v>
      </c>
      <c r="S315" s="225">
        <v>0</v>
      </c>
      <c r="T315" s="226">
        <f>S315*H315</f>
        <v>0</v>
      </c>
      <c r="U315" s="40"/>
      <c r="V315" s="40"/>
      <c r="W315" s="40"/>
      <c r="X315" s="40"/>
      <c r="Y315" s="40"/>
      <c r="Z315" s="40"/>
      <c r="AA315" s="40"/>
      <c r="AB315" s="40"/>
      <c r="AC315" s="40"/>
      <c r="AD315" s="40"/>
      <c r="AE315" s="40"/>
      <c r="AR315" s="227" t="s">
        <v>369</v>
      </c>
      <c r="AT315" s="227" t="s">
        <v>221</v>
      </c>
      <c r="AU315" s="227" t="s">
        <v>86</v>
      </c>
      <c r="AY315" s="19" t="s">
        <v>219</v>
      </c>
      <c r="BE315" s="228">
        <f>IF(N315="základní",J315,0)</f>
        <v>0</v>
      </c>
      <c r="BF315" s="228">
        <f>IF(N315="snížená",J315,0)</f>
        <v>0</v>
      </c>
      <c r="BG315" s="228">
        <f>IF(N315="zákl. přenesená",J315,0)</f>
        <v>0</v>
      </c>
      <c r="BH315" s="228">
        <f>IF(N315="sníž. přenesená",J315,0)</f>
        <v>0</v>
      </c>
      <c r="BI315" s="228">
        <f>IF(N315="nulová",J315,0)</f>
        <v>0</v>
      </c>
      <c r="BJ315" s="19" t="s">
        <v>84</v>
      </c>
      <c r="BK315" s="228">
        <f>ROUND(I315*H315,2)</f>
        <v>0</v>
      </c>
      <c r="BL315" s="19" t="s">
        <v>369</v>
      </c>
      <c r="BM315" s="227" t="s">
        <v>2425</v>
      </c>
    </row>
    <row r="316" s="2" customFormat="1">
      <c r="A316" s="40"/>
      <c r="B316" s="41"/>
      <c r="C316" s="42"/>
      <c r="D316" s="229" t="s">
        <v>227</v>
      </c>
      <c r="E316" s="42"/>
      <c r="F316" s="230" t="s">
        <v>2227</v>
      </c>
      <c r="G316" s="42"/>
      <c r="H316" s="42"/>
      <c r="I316" s="231"/>
      <c r="J316" s="42"/>
      <c r="K316" s="42"/>
      <c r="L316" s="46"/>
      <c r="M316" s="232"/>
      <c r="N316" s="233"/>
      <c r="O316" s="86"/>
      <c r="P316" s="86"/>
      <c r="Q316" s="86"/>
      <c r="R316" s="86"/>
      <c r="S316" s="86"/>
      <c r="T316" s="87"/>
      <c r="U316" s="40"/>
      <c r="V316" s="40"/>
      <c r="W316" s="40"/>
      <c r="X316" s="40"/>
      <c r="Y316" s="40"/>
      <c r="Z316" s="40"/>
      <c r="AA316" s="40"/>
      <c r="AB316" s="40"/>
      <c r="AC316" s="40"/>
      <c r="AD316" s="40"/>
      <c r="AE316" s="40"/>
      <c r="AT316" s="19" t="s">
        <v>227</v>
      </c>
      <c r="AU316" s="19" t="s">
        <v>86</v>
      </c>
    </row>
    <row r="317" s="2" customFormat="1">
      <c r="A317" s="40"/>
      <c r="B317" s="41"/>
      <c r="C317" s="42"/>
      <c r="D317" s="229" t="s">
        <v>275</v>
      </c>
      <c r="E317" s="42"/>
      <c r="F317" s="268" t="s">
        <v>2229</v>
      </c>
      <c r="G317" s="42"/>
      <c r="H317" s="42"/>
      <c r="I317" s="231"/>
      <c r="J317" s="42"/>
      <c r="K317" s="42"/>
      <c r="L317" s="46"/>
      <c r="M317" s="232"/>
      <c r="N317" s="233"/>
      <c r="O317" s="86"/>
      <c r="P317" s="86"/>
      <c r="Q317" s="86"/>
      <c r="R317" s="86"/>
      <c r="S317" s="86"/>
      <c r="T317" s="87"/>
      <c r="U317" s="40"/>
      <c r="V317" s="40"/>
      <c r="W317" s="40"/>
      <c r="X317" s="40"/>
      <c r="Y317" s="40"/>
      <c r="Z317" s="40"/>
      <c r="AA317" s="40"/>
      <c r="AB317" s="40"/>
      <c r="AC317" s="40"/>
      <c r="AD317" s="40"/>
      <c r="AE317" s="40"/>
      <c r="AT317" s="19" t="s">
        <v>275</v>
      </c>
      <c r="AU317" s="19" t="s">
        <v>86</v>
      </c>
    </row>
    <row r="318" s="13" customFormat="1">
      <c r="A318" s="13"/>
      <c r="B318" s="236"/>
      <c r="C318" s="237"/>
      <c r="D318" s="229" t="s">
        <v>231</v>
      </c>
      <c r="E318" s="238" t="s">
        <v>19</v>
      </c>
      <c r="F318" s="239" t="s">
        <v>1103</v>
      </c>
      <c r="G318" s="237"/>
      <c r="H318" s="238" t="s">
        <v>19</v>
      </c>
      <c r="I318" s="240"/>
      <c r="J318" s="237"/>
      <c r="K318" s="237"/>
      <c r="L318" s="241"/>
      <c r="M318" s="242"/>
      <c r="N318" s="243"/>
      <c r="O318" s="243"/>
      <c r="P318" s="243"/>
      <c r="Q318" s="243"/>
      <c r="R318" s="243"/>
      <c r="S318" s="243"/>
      <c r="T318" s="244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45" t="s">
        <v>231</v>
      </c>
      <c r="AU318" s="245" t="s">
        <v>86</v>
      </c>
      <c r="AV318" s="13" t="s">
        <v>84</v>
      </c>
      <c r="AW318" s="13" t="s">
        <v>37</v>
      </c>
      <c r="AX318" s="13" t="s">
        <v>76</v>
      </c>
      <c r="AY318" s="245" t="s">
        <v>219</v>
      </c>
    </row>
    <row r="319" s="13" customFormat="1">
      <c r="A319" s="13"/>
      <c r="B319" s="236"/>
      <c r="C319" s="237"/>
      <c r="D319" s="229" t="s">
        <v>231</v>
      </c>
      <c r="E319" s="238" t="s">
        <v>19</v>
      </c>
      <c r="F319" s="239" t="s">
        <v>2230</v>
      </c>
      <c r="G319" s="237"/>
      <c r="H319" s="238" t="s">
        <v>19</v>
      </c>
      <c r="I319" s="240"/>
      <c r="J319" s="237"/>
      <c r="K319" s="237"/>
      <c r="L319" s="241"/>
      <c r="M319" s="242"/>
      <c r="N319" s="243"/>
      <c r="O319" s="243"/>
      <c r="P319" s="243"/>
      <c r="Q319" s="243"/>
      <c r="R319" s="243"/>
      <c r="S319" s="243"/>
      <c r="T319" s="244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45" t="s">
        <v>231</v>
      </c>
      <c r="AU319" s="245" t="s">
        <v>86</v>
      </c>
      <c r="AV319" s="13" t="s">
        <v>84</v>
      </c>
      <c r="AW319" s="13" t="s">
        <v>37</v>
      </c>
      <c r="AX319" s="13" t="s">
        <v>76</v>
      </c>
      <c r="AY319" s="245" t="s">
        <v>219</v>
      </c>
    </row>
    <row r="320" s="14" customFormat="1">
      <c r="A320" s="14"/>
      <c r="B320" s="246"/>
      <c r="C320" s="247"/>
      <c r="D320" s="229" t="s">
        <v>231</v>
      </c>
      <c r="E320" s="248" t="s">
        <v>19</v>
      </c>
      <c r="F320" s="249" t="s">
        <v>2426</v>
      </c>
      <c r="G320" s="247"/>
      <c r="H320" s="250">
        <v>99.156000000000006</v>
      </c>
      <c r="I320" s="251"/>
      <c r="J320" s="247"/>
      <c r="K320" s="247"/>
      <c r="L320" s="252"/>
      <c r="M320" s="253"/>
      <c r="N320" s="254"/>
      <c r="O320" s="254"/>
      <c r="P320" s="254"/>
      <c r="Q320" s="254"/>
      <c r="R320" s="254"/>
      <c r="S320" s="254"/>
      <c r="T320" s="255"/>
      <c r="U320" s="14"/>
      <c r="V320" s="14"/>
      <c r="W320" s="14"/>
      <c r="X320" s="14"/>
      <c r="Y320" s="14"/>
      <c r="Z320" s="14"/>
      <c r="AA320" s="14"/>
      <c r="AB320" s="14"/>
      <c r="AC320" s="14"/>
      <c r="AD320" s="14"/>
      <c r="AE320" s="14"/>
      <c r="AT320" s="256" t="s">
        <v>231</v>
      </c>
      <c r="AU320" s="256" t="s">
        <v>86</v>
      </c>
      <c r="AV320" s="14" t="s">
        <v>86</v>
      </c>
      <c r="AW320" s="14" t="s">
        <v>37</v>
      </c>
      <c r="AX320" s="14" t="s">
        <v>76</v>
      </c>
      <c r="AY320" s="256" t="s">
        <v>219</v>
      </c>
    </row>
    <row r="321" s="14" customFormat="1">
      <c r="A321" s="14"/>
      <c r="B321" s="246"/>
      <c r="C321" s="247"/>
      <c r="D321" s="229" t="s">
        <v>231</v>
      </c>
      <c r="E321" s="248" t="s">
        <v>19</v>
      </c>
      <c r="F321" s="249" t="s">
        <v>2427</v>
      </c>
      <c r="G321" s="247"/>
      <c r="H321" s="250">
        <v>10.640000000000001</v>
      </c>
      <c r="I321" s="251"/>
      <c r="J321" s="247"/>
      <c r="K321" s="247"/>
      <c r="L321" s="252"/>
      <c r="M321" s="253"/>
      <c r="N321" s="254"/>
      <c r="O321" s="254"/>
      <c r="P321" s="254"/>
      <c r="Q321" s="254"/>
      <c r="R321" s="254"/>
      <c r="S321" s="254"/>
      <c r="T321" s="255"/>
      <c r="U321" s="14"/>
      <c r="V321" s="14"/>
      <c r="W321" s="14"/>
      <c r="X321" s="14"/>
      <c r="Y321" s="14"/>
      <c r="Z321" s="14"/>
      <c r="AA321" s="14"/>
      <c r="AB321" s="14"/>
      <c r="AC321" s="14"/>
      <c r="AD321" s="14"/>
      <c r="AE321" s="14"/>
      <c r="AT321" s="256" t="s">
        <v>231</v>
      </c>
      <c r="AU321" s="256" t="s">
        <v>86</v>
      </c>
      <c r="AV321" s="14" t="s">
        <v>86</v>
      </c>
      <c r="AW321" s="14" t="s">
        <v>37</v>
      </c>
      <c r="AX321" s="14" t="s">
        <v>76</v>
      </c>
      <c r="AY321" s="256" t="s">
        <v>219</v>
      </c>
    </row>
    <row r="322" s="13" customFormat="1">
      <c r="A322" s="13"/>
      <c r="B322" s="236"/>
      <c r="C322" s="237"/>
      <c r="D322" s="229" t="s">
        <v>231</v>
      </c>
      <c r="E322" s="238" t="s">
        <v>19</v>
      </c>
      <c r="F322" s="239" t="s">
        <v>2234</v>
      </c>
      <c r="G322" s="237"/>
      <c r="H322" s="238" t="s">
        <v>19</v>
      </c>
      <c r="I322" s="240"/>
      <c r="J322" s="237"/>
      <c r="K322" s="237"/>
      <c r="L322" s="241"/>
      <c r="M322" s="242"/>
      <c r="N322" s="243"/>
      <c r="O322" s="243"/>
      <c r="P322" s="243"/>
      <c r="Q322" s="243"/>
      <c r="R322" s="243"/>
      <c r="S322" s="243"/>
      <c r="T322" s="244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45" t="s">
        <v>231</v>
      </c>
      <c r="AU322" s="245" t="s">
        <v>86</v>
      </c>
      <c r="AV322" s="13" t="s">
        <v>84</v>
      </c>
      <c r="AW322" s="13" t="s">
        <v>37</v>
      </c>
      <c r="AX322" s="13" t="s">
        <v>76</v>
      </c>
      <c r="AY322" s="245" t="s">
        <v>219</v>
      </c>
    </row>
    <row r="323" s="14" customFormat="1">
      <c r="A323" s="14"/>
      <c r="B323" s="246"/>
      <c r="C323" s="247"/>
      <c r="D323" s="229" t="s">
        <v>231</v>
      </c>
      <c r="E323" s="248" t="s">
        <v>19</v>
      </c>
      <c r="F323" s="249" t="s">
        <v>2428</v>
      </c>
      <c r="G323" s="247"/>
      <c r="H323" s="250">
        <v>45.399999999999999</v>
      </c>
      <c r="I323" s="251"/>
      <c r="J323" s="247"/>
      <c r="K323" s="247"/>
      <c r="L323" s="252"/>
      <c r="M323" s="253"/>
      <c r="N323" s="254"/>
      <c r="O323" s="254"/>
      <c r="P323" s="254"/>
      <c r="Q323" s="254"/>
      <c r="R323" s="254"/>
      <c r="S323" s="254"/>
      <c r="T323" s="255"/>
      <c r="U323" s="14"/>
      <c r="V323" s="14"/>
      <c r="W323" s="14"/>
      <c r="X323" s="14"/>
      <c r="Y323" s="14"/>
      <c r="Z323" s="14"/>
      <c r="AA323" s="14"/>
      <c r="AB323" s="14"/>
      <c r="AC323" s="14"/>
      <c r="AD323" s="14"/>
      <c r="AE323" s="14"/>
      <c r="AT323" s="256" t="s">
        <v>231</v>
      </c>
      <c r="AU323" s="256" t="s">
        <v>86</v>
      </c>
      <c r="AV323" s="14" t="s">
        <v>86</v>
      </c>
      <c r="AW323" s="14" t="s">
        <v>37</v>
      </c>
      <c r="AX323" s="14" t="s">
        <v>76</v>
      </c>
      <c r="AY323" s="256" t="s">
        <v>219</v>
      </c>
    </row>
    <row r="324" s="15" customFormat="1">
      <c r="A324" s="15"/>
      <c r="B324" s="257"/>
      <c r="C324" s="258"/>
      <c r="D324" s="229" t="s">
        <v>231</v>
      </c>
      <c r="E324" s="259" t="s">
        <v>2236</v>
      </c>
      <c r="F324" s="260" t="s">
        <v>236</v>
      </c>
      <c r="G324" s="258"/>
      <c r="H324" s="261">
        <v>155.196</v>
      </c>
      <c r="I324" s="262"/>
      <c r="J324" s="258"/>
      <c r="K324" s="258"/>
      <c r="L324" s="263"/>
      <c r="M324" s="264"/>
      <c r="N324" s="265"/>
      <c r="O324" s="265"/>
      <c r="P324" s="265"/>
      <c r="Q324" s="265"/>
      <c r="R324" s="265"/>
      <c r="S324" s="265"/>
      <c r="T324" s="266"/>
      <c r="U324" s="15"/>
      <c r="V324" s="15"/>
      <c r="W324" s="15"/>
      <c r="X324" s="15"/>
      <c r="Y324" s="15"/>
      <c r="Z324" s="15"/>
      <c r="AA324" s="15"/>
      <c r="AB324" s="15"/>
      <c r="AC324" s="15"/>
      <c r="AD324" s="15"/>
      <c r="AE324" s="15"/>
      <c r="AT324" s="267" t="s">
        <v>231</v>
      </c>
      <c r="AU324" s="267" t="s">
        <v>86</v>
      </c>
      <c r="AV324" s="15" t="s">
        <v>225</v>
      </c>
      <c r="AW324" s="15" t="s">
        <v>37</v>
      </c>
      <c r="AX324" s="15" t="s">
        <v>84</v>
      </c>
      <c r="AY324" s="267" t="s">
        <v>219</v>
      </c>
    </row>
    <row r="325" s="2" customFormat="1" ht="16.5" customHeight="1">
      <c r="A325" s="40"/>
      <c r="B325" s="41"/>
      <c r="C325" s="216" t="s">
        <v>809</v>
      </c>
      <c r="D325" s="216" t="s">
        <v>221</v>
      </c>
      <c r="E325" s="217" t="s">
        <v>2429</v>
      </c>
      <c r="F325" s="218" t="s">
        <v>2430</v>
      </c>
      <c r="G325" s="219" t="s">
        <v>152</v>
      </c>
      <c r="H325" s="220">
        <v>174.19</v>
      </c>
      <c r="I325" s="221"/>
      <c r="J325" s="222">
        <f>ROUND(I325*H325,2)</f>
        <v>0</v>
      </c>
      <c r="K325" s="218" t="s">
        <v>19</v>
      </c>
      <c r="L325" s="46"/>
      <c r="M325" s="223" t="s">
        <v>19</v>
      </c>
      <c r="N325" s="224" t="s">
        <v>47</v>
      </c>
      <c r="O325" s="86"/>
      <c r="P325" s="225">
        <f>O325*H325</f>
        <v>0</v>
      </c>
      <c r="Q325" s="225">
        <v>0</v>
      </c>
      <c r="R325" s="225">
        <f>Q325*H325</f>
        <v>0</v>
      </c>
      <c r="S325" s="225">
        <v>0</v>
      </c>
      <c r="T325" s="226">
        <f>S325*H325</f>
        <v>0</v>
      </c>
      <c r="U325" s="40"/>
      <c r="V325" s="40"/>
      <c r="W325" s="40"/>
      <c r="X325" s="40"/>
      <c r="Y325" s="40"/>
      <c r="Z325" s="40"/>
      <c r="AA325" s="40"/>
      <c r="AB325" s="40"/>
      <c r="AC325" s="40"/>
      <c r="AD325" s="40"/>
      <c r="AE325" s="40"/>
      <c r="AR325" s="227" t="s">
        <v>369</v>
      </c>
      <c r="AT325" s="227" t="s">
        <v>221</v>
      </c>
      <c r="AU325" s="227" t="s">
        <v>86</v>
      </c>
      <c r="AY325" s="19" t="s">
        <v>219</v>
      </c>
      <c r="BE325" s="228">
        <f>IF(N325="základní",J325,0)</f>
        <v>0</v>
      </c>
      <c r="BF325" s="228">
        <f>IF(N325="snížená",J325,0)</f>
        <v>0</v>
      </c>
      <c r="BG325" s="228">
        <f>IF(N325="zákl. přenesená",J325,0)</f>
        <v>0</v>
      </c>
      <c r="BH325" s="228">
        <f>IF(N325="sníž. přenesená",J325,0)</f>
        <v>0</v>
      </c>
      <c r="BI325" s="228">
        <f>IF(N325="nulová",J325,0)</f>
        <v>0</v>
      </c>
      <c r="BJ325" s="19" t="s">
        <v>84</v>
      </c>
      <c r="BK325" s="228">
        <f>ROUND(I325*H325,2)</f>
        <v>0</v>
      </c>
      <c r="BL325" s="19" t="s">
        <v>369</v>
      </c>
      <c r="BM325" s="227" t="s">
        <v>2431</v>
      </c>
    </row>
    <row r="326" s="2" customFormat="1">
      <c r="A326" s="40"/>
      <c r="B326" s="41"/>
      <c r="C326" s="42"/>
      <c r="D326" s="229" t="s">
        <v>227</v>
      </c>
      <c r="E326" s="42"/>
      <c r="F326" s="230" t="s">
        <v>2432</v>
      </c>
      <c r="G326" s="42"/>
      <c r="H326" s="42"/>
      <c r="I326" s="231"/>
      <c r="J326" s="42"/>
      <c r="K326" s="42"/>
      <c r="L326" s="46"/>
      <c r="M326" s="232"/>
      <c r="N326" s="233"/>
      <c r="O326" s="86"/>
      <c r="P326" s="86"/>
      <c r="Q326" s="86"/>
      <c r="R326" s="86"/>
      <c r="S326" s="86"/>
      <c r="T326" s="87"/>
      <c r="U326" s="40"/>
      <c r="V326" s="40"/>
      <c r="W326" s="40"/>
      <c r="X326" s="40"/>
      <c r="Y326" s="40"/>
      <c r="Z326" s="40"/>
      <c r="AA326" s="40"/>
      <c r="AB326" s="40"/>
      <c r="AC326" s="40"/>
      <c r="AD326" s="40"/>
      <c r="AE326" s="40"/>
      <c r="AT326" s="19" t="s">
        <v>227</v>
      </c>
      <c r="AU326" s="19" t="s">
        <v>86</v>
      </c>
    </row>
    <row r="327" s="2" customFormat="1">
      <c r="A327" s="40"/>
      <c r="B327" s="41"/>
      <c r="C327" s="42"/>
      <c r="D327" s="229" t="s">
        <v>275</v>
      </c>
      <c r="E327" s="42"/>
      <c r="F327" s="268" t="s">
        <v>2229</v>
      </c>
      <c r="G327" s="42"/>
      <c r="H327" s="42"/>
      <c r="I327" s="231"/>
      <c r="J327" s="42"/>
      <c r="K327" s="42"/>
      <c r="L327" s="46"/>
      <c r="M327" s="232"/>
      <c r="N327" s="233"/>
      <c r="O327" s="86"/>
      <c r="P327" s="86"/>
      <c r="Q327" s="86"/>
      <c r="R327" s="86"/>
      <c r="S327" s="86"/>
      <c r="T327" s="87"/>
      <c r="U327" s="40"/>
      <c r="V327" s="40"/>
      <c r="W327" s="40"/>
      <c r="X327" s="40"/>
      <c r="Y327" s="40"/>
      <c r="Z327" s="40"/>
      <c r="AA327" s="40"/>
      <c r="AB327" s="40"/>
      <c r="AC327" s="40"/>
      <c r="AD327" s="40"/>
      <c r="AE327" s="40"/>
      <c r="AT327" s="19" t="s">
        <v>275</v>
      </c>
      <c r="AU327" s="19" t="s">
        <v>86</v>
      </c>
    </row>
    <row r="328" s="13" customFormat="1">
      <c r="A328" s="13"/>
      <c r="B328" s="236"/>
      <c r="C328" s="237"/>
      <c r="D328" s="229" t="s">
        <v>231</v>
      </c>
      <c r="E328" s="238" t="s">
        <v>19</v>
      </c>
      <c r="F328" s="239" t="s">
        <v>1103</v>
      </c>
      <c r="G328" s="237"/>
      <c r="H328" s="238" t="s">
        <v>19</v>
      </c>
      <c r="I328" s="240"/>
      <c r="J328" s="237"/>
      <c r="K328" s="237"/>
      <c r="L328" s="241"/>
      <c r="M328" s="242"/>
      <c r="N328" s="243"/>
      <c r="O328" s="243"/>
      <c r="P328" s="243"/>
      <c r="Q328" s="243"/>
      <c r="R328" s="243"/>
      <c r="S328" s="243"/>
      <c r="T328" s="244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45" t="s">
        <v>231</v>
      </c>
      <c r="AU328" s="245" t="s">
        <v>86</v>
      </c>
      <c r="AV328" s="13" t="s">
        <v>84</v>
      </c>
      <c r="AW328" s="13" t="s">
        <v>37</v>
      </c>
      <c r="AX328" s="13" t="s">
        <v>76</v>
      </c>
      <c r="AY328" s="245" t="s">
        <v>219</v>
      </c>
    </row>
    <row r="329" s="13" customFormat="1">
      <c r="A329" s="13"/>
      <c r="B329" s="236"/>
      <c r="C329" s="237"/>
      <c r="D329" s="229" t="s">
        <v>231</v>
      </c>
      <c r="E329" s="238" t="s">
        <v>19</v>
      </c>
      <c r="F329" s="239" t="s">
        <v>2274</v>
      </c>
      <c r="G329" s="237"/>
      <c r="H329" s="238" t="s">
        <v>19</v>
      </c>
      <c r="I329" s="240"/>
      <c r="J329" s="237"/>
      <c r="K329" s="237"/>
      <c r="L329" s="241"/>
      <c r="M329" s="242"/>
      <c r="N329" s="243"/>
      <c r="O329" s="243"/>
      <c r="P329" s="243"/>
      <c r="Q329" s="243"/>
      <c r="R329" s="243"/>
      <c r="S329" s="243"/>
      <c r="T329" s="244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45" t="s">
        <v>231</v>
      </c>
      <c r="AU329" s="245" t="s">
        <v>86</v>
      </c>
      <c r="AV329" s="13" t="s">
        <v>84</v>
      </c>
      <c r="AW329" s="13" t="s">
        <v>37</v>
      </c>
      <c r="AX329" s="13" t="s">
        <v>76</v>
      </c>
      <c r="AY329" s="245" t="s">
        <v>219</v>
      </c>
    </row>
    <row r="330" s="14" customFormat="1">
      <c r="A330" s="14"/>
      <c r="B330" s="246"/>
      <c r="C330" s="247"/>
      <c r="D330" s="229" t="s">
        <v>231</v>
      </c>
      <c r="E330" s="248" t="s">
        <v>19</v>
      </c>
      <c r="F330" s="249" t="s">
        <v>2433</v>
      </c>
      <c r="G330" s="247"/>
      <c r="H330" s="250">
        <v>100.54000000000001</v>
      </c>
      <c r="I330" s="251"/>
      <c r="J330" s="247"/>
      <c r="K330" s="247"/>
      <c r="L330" s="252"/>
      <c r="M330" s="253"/>
      <c r="N330" s="254"/>
      <c r="O330" s="254"/>
      <c r="P330" s="254"/>
      <c r="Q330" s="254"/>
      <c r="R330" s="254"/>
      <c r="S330" s="254"/>
      <c r="T330" s="255"/>
      <c r="U330" s="14"/>
      <c r="V330" s="14"/>
      <c r="W330" s="14"/>
      <c r="X330" s="14"/>
      <c r="Y330" s="14"/>
      <c r="Z330" s="14"/>
      <c r="AA330" s="14"/>
      <c r="AB330" s="14"/>
      <c r="AC330" s="14"/>
      <c r="AD330" s="14"/>
      <c r="AE330" s="14"/>
      <c r="AT330" s="256" t="s">
        <v>231</v>
      </c>
      <c r="AU330" s="256" t="s">
        <v>86</v>
      </c>
      <c r="AV330" s="14" t="s">
        <v>86</v>
      </c>
      <c r="AW330" s="14" t="s">
        <v>37</v>
      </c>
      <c r="AX330" s="14" t="s">
        <v>76</v>
      </c>
      <c r="AY330" s="256" t="s">
        <v>219</v>
      </c>
    </row>
    <row r="331" s="14" customFormat="1">
      <c r="A331" s="14"/>
      <c r="B331" s="246"/>
      <c r="C331" s="247"/>
      <c r="D331" s="229" t="s">
        <v>231</v>
      </c>
      <c r="E331" s="248" t="s">
        <v>19</v>
      </c>
      <c r="F331" s="249" t="s">
        <v>2434</v>
      </c>
      <c r="G331" s="247"/>
      <c r="H331" s="250">
        <v>56.850000000000001</v>
      </c>
      <c r="I331" s="251"/>
      <c r="J331" s="247"/>
      <c r="K331" s="247"/>
      <c r="L331" s="252"/>
      <c r="M331" s="253"/>
      <c r="N331" s="254"/>
      <c r="O331" s="254"/>
      <c r="P331" s="254"/>
      <c r="Q331" s="254"/>
      <c r="R331" s="254"/>
      <c r="S331" s="254"/>
      <c r="T331" s="255"/>
      <c r="U331" s="14"/>
      <c r="V331" s="14"/>
      <c r="W331" s="14"/>
      <c r="X331" s="14"/>
      <c r="Y331" s="14"/>
      <c r="Z331" s="14"/>
      <c r="AA331" s="14"/>
      <c r="AB331" s="14"/>
      <c r="AC331" s="14"/>
      <c r="AD331" s="14"/>
      <c r="AE331" s="14"/>
      <c r="AT331" s="256" t="s">
        <v>231</v>
      </c>
      <c r="AU331" s="256" t="s">
        <v>86</v>
      </c>
      <c r="AV331" s="14" t="s">
        <v>86</v>
      </c>
      <c r="AW331" s="14" t="s">
        <v>37</v>
      </c>
      <c r="AX331" s="14" t="s">
        <v>76</v>
      </c>
      <c r="AY331" s="256" t="s">
        <v>219</v>
      </c>
    </row>
    <row r="332" s="13" customFormat="1">
      <c r="A332" s="13"/>
      <c r="B332" s="236"/>
      <c r="C332" s="237"/>
      <c r="D332" s="229" t="s">
        <v>231</v>
      </c>
      <c r="E332" s="238" t="s">
        <v>19</v>
      </c>
      <c r="F332" s="239" t="s">
        <v>2234</v>
      </c>
      <c r="G332" s="237"/>
      <c r="H332" s="238" t="s">
        <v>19</v>
      </c>
      <c r="I332" s="240"/>
      <c r="J332" s="237"/>
      <c r="K332" s="237"/>
      <c r="L332" s="241"/>
      <c r="M332" s="242"/>
      <c r="N332" s="243"/>
      <c r="O332" s="243"/>
      <c r="P332" s="243"/>
      <c r="Q332" s="243"/>
      <c r="R332" s="243"/>
      <c r="S332" s="243"/>
      <c r="T332" s="244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245" t="s">
        <v>231</v>
      </c>
      <c r="AU332" s="245" t="s">
        <v>86</v>
      </c>
      <c r="AV332" s="13" t="s">
        <v>84</v>
      </c>
      <c r="AW332" s="13" t="s">
        <v>37</v>
      </c>
      <c r="AX332" s="13" t="s">
        <v>76</v>
      </c>
      <c r="AY332" s="245" t="s">
        <v>219</v>
      </c>
    </row>
    <row r="333" s="14" customFormat="1">
      <c r="A333" s="14"/>
      <c r="B333" s="246"/>
      <c r="C333" s="247"/>
      <c r="D333" s="229" t="s">
        <v>231</v>
      </c>
      <c r="E333" s="248" t="s">
        <v>19</v>
      </c>
      <c r="F333" s="249" t="s">
        <v>2435</v>
      </c>
      <c r="G333" s="247"/>
      <c r="H333" s="250">
        <v>16.800000000000001</v>
      </c>
      <c r="I333" s="251"/>
      <c r="J333" s="247"/>
      <c r="K333" s="247"/>
      <c r="L333" s="252"/>
      <c r="M333" s="253"/>
      <c r="N333" s="254"/>
      <c r="O333" s="254"/>
      <c r="P333" s="254"/>
      <c r="Q333" s="254"/>
      <c r="R333" s="254"/>
      <c r="S333" s="254"/>
      <c r="T333" s="255"/>
      <c r="U333" s="14"/>
      <c r="V333" s="14"/>
      <c r="W333" s="14"/>
      <c r="X333" s="14"/>
      <c r="Y333" s="14"/>
      <c r="Z333" s="14"/>
      <c r="AA333" s="14"/>
      <c r="AB333" s="14"/>
      <c r="AC333" s="14"/>
      <c r="AD333" s="14"/>
      <c r="AE333" s="14"/>
      <c r="AT333" s="256" t="s">
        <v>231</v>
      </c>
      <c r="AU333" s="256" t="s">
        <v>86</v>
      </c>
      <c r="AV333" s="14" t="s">
        <v>86</v>
      </c>
      <c r="AW333" s="14" t="s">
        <v>37</v>
      </c>
      <c r="AX333" s="14" t="s">
        <v>76</v>
      </c>
      <c r="AY333" s="256" t="s">
        <v>219</v>
      </c>
    </row>
    <row r="334" s="15" customFormat="1">
      <c r="A334" s="15"/>
      <c r="B334" s="257"/>
      <c r="C334" s="258"/>
      <c r="D334" s="229" t="s">
        <v>231</v>
      </c>
      <c r="E334" s="259" t="s">
        <v>19</v>
      </c>
      <c r="F334" s="260" t="s">
        <v>236</v>
      </c>
      <c r="G334" s="258"/>
      <c r="H334" s="261">
        <v>174.19</v>
      </c>
      <c r="I334" s="262"/>
      <c r="J334" s="258"/>
      <c r="K334" s="258"/>
      <c r="L334" s="263"/>
      <c r="M334" s="269"/>
      <c r="N334" s="270"/>
      <c r="O334" s="270"/>
      <c r="P334" s="270"/>
      <c r="Q334" s="270"/>
      <c r="R334" s="270"/>
      <c r="S334" s="270"/>
      <c r="T334" s="271"/>
      <c r="U334" s="15"/>
      <c r="V334" s="15"/>
      <c r="W334" s="15"/>
      <c r="X334" s="15"/>
      <c r="Y334" s="15"/>
      <c r="Z334" s="15"/>
      <c r="AA334" s="15"/>
      <c r="AB334" s="15"/>
      <c r="AC334" s="15"/>
      <c r="AD334" s="15"/>
      <c r="AE334" s="15"/>
      <c r="AT334" s="267" t="s">
        <v>231</v>
      </c>
      <c r="AU334" s="267" t="s">
        <v>86</v>
      </c>
      <c r="AV334" s="15" t="s">
        <v>225</v>
      </c>
      <c r="AW334" s="15" t="s">
        <v>37</v>
      </c>
      <c r="AX334" s="15" t="s">
        <v>84</v>
      </c>
      <c r="AY334" s="267" t="s">
        <v>219</v>
      </c>
    </row>
    <row r="335" s="2" customFormat="1" ht="6.96" customHeight="1">
      <c r="A335" s="40"/>
      <c r="B335" s="61"/>
      <c r="C335" s="62"/>
      <c r="D335" s="62"/>
      <c r="E335" s="62"/>
      <c r="F335" s="62"/>
      <c r="G335" s="62"/>
      <c r="H335" s="62"/>
      <c r="I335" s="62"/>
      <c r="J335" s="62"/>
      <c r="K335" s="62"/>
      <c r="L335" s="46"/>
      <c r="M335" s="40"/>
      <c r="O335" s="40"/>
      <c r="P335" s="40"/>
      <c r="Q335" s="40"/>
      <c r="R335" s="40"/>
      <c r="S335" s="40"/>
      <c r="T335" s="40"/>
      <c r="U335" s="40"/>
      <c r="V335" s="40"/>
      <c r="W335" s="40"/>
      <c r="X335" s="40"/>
      <c r="Y335" s="40"/>
      <c r="Z335" s="40"/>
      <c r="AA335" s="40"/>
      <c r="AB335" s="40"/>
      <c r="AC335" s="40"/>
      <c r="AD335" s="40"/>
      <c r="AE335" s="40"/>
    </row>
  </sheetData>
  <sheetProtection sheet="1" autoFilter="0" formatColumns="0" formatRows="0" objects="1" scenarios="1" spinCount="100000" saltValue="IUNR006HOKtzKn+HWSMs2n1yYq6FtkOjZ0M1SPs6qTUWEmhaMvw+84jC6RgnmPQE43DTAqYUt0nl0fjxk8dp0w==" hashValue="R/dO7Uz3dxUPguogvKYLUw+MUK42pLhEUOPcyR3h5ZttQn1wOcmVg/VNIR6JunhQdKLtVBIa3giN3EqCO20Bww==" algorithmName="SHA-512" password="CC35"/>
  <autoFilter ref="C102:K334"/>
  <mergeCells count="15">
    <mergeCell ref="E7:H7"/>
    <mergeCell ref="E11:H11"/>
    <mergeCell ref="E9:H9"/>
    <mergeCell ref="E13:H13"/>
    <mergeCell ref="E22:H22"/>
    <mergeCell ref="E31:H31"/>
    <mergeCell ref="E52:H52"/>
    <mergeCell ref="E56:H56"/>
    <mergeCell ref="E54:H54"/>
    <mergeCell ref="E58:H58"/>
    <mergeCell ref="E89:H89"/>
    <mergeCell ref="E93:H93"/>
    <mergeCell ref="E91:H91"/>
    <mergeCell ref="E95:H95"/>
    <mergeCell ref="L2:V2"/>
  </mergeCells>
  <hyperlinks>
    <hyperlink ref="F136" r:id="rId1" display="https://podminky.urs.cz/item/CS_URS_2023_01/321351010"/>
    <hyperlink ref="F152" r:id="rId2" display="https://podminky.urs.cz/item/CS_URS_2023_01/321352010"/>
    <hyperlink ref="F156" r:id="rId3" display="https://podminky.urs.cz/item/CS_URS_2023_01/321366112"/>
    <hyperlink ref="F162" r:id="rId4" display="https://podminky.urs.cz/item/CS_URS_2023_01/941111111"/>
    <hyperlink ref="F169" r:id="rId5" display="https://podminky.urs.cz/item/CS_URS_2023_01/941111211"/>
    <hyperlink ref="F173" r:id="rId6" display="https://podminky.urs.cz/item/CS_URS_2023_01/941111811"/>
    <hyperlink ref="F177" r:id="rId7" display="https://podminky.urs.cz/item/CS_URS_2023_01/943121111"/>
    <hyperlink ref="F185" r:id="rId8" display="https://podminky.urs.cz/item/CS_URS_2023_01/943121211"/>
    <hyperlink ref="F189" r:id="rId9" display="https://podminky.urs.cz/item/CS_URS_2023_01/943121811"/>
    <hyperlink ref="F193" r:id="rId10" display="https://podminky.urs.cz/item/CS_URS_2023_01/949211111"/>
    <hyperlink ref="F200" r:id="rId11" display="https://podminky.urs.cz/item/CS_URS_2023_01/949211211"/>
    <hyperlink ref="F213" r:id="rId12" display="https://podminky.urs.cz/item/CS_URS_2023_01/998324011"/>
    <hyperlink ref="F229" r:id="rId13" display="https://podminky.urs.cz/item/CS_URS_2023_01/712341559"/>
    <hyperlink ref="F246" r:id="rId14" display="https://podminky.urs.cz/item/CS_URS_2023_01/998712101"/>
    <hyperlink ref="F250" r:id="rId15" display="https://podminky.urs.cz/item/CS_URS_2023_01/713121131"/>
    <hyperlink ref="F257" r:id="rId16" display="https://podminky.urs.cz/item/CS_URS_2023_01/713141331"/>
    <hyperlink ref="F266" r:id="rId17" display="https://podminky.urs.cz/item/CS_URS_2023_01/998713101"/>
    <hyperlink ref="F270" r:id="rId18" display="https://podminky.urs.cz/item/CS_URS_2023_01/721173401"/>
    <hyperlink ref="F279" r:id="rId19" display="https://podminky.urs.cz/item/CS_URS_2023_01/764215611"/>
    <hyperlink ref="F284" r:id="rId20" display="https://podminky.urs.cz/item/CS_URS_2023_01/764215646"/>
    <hyperlink ref="F289" r:id="rId21" display="https://podminky.urs.cz/item/CS_URS_2023_01/998764101"/>
    <hyperlink ref="F293" r:id="rId22" display="https://podminky.urs.cz/item/CS_URS_2023_01/771474112"/>
    <hyperlink ref="F303" r:id="rId23" display="https://podminky.urs.cz/item/CS_URS_2023_01/771574243"/>
    <hyperlink ref="F313" r:id="rId24" display="https://podminky.urs.cz/item/CS_URS_2023_01/99877110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25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Patkova, Aneta</dc:creator>
  <cp:lastModifiedBy>Patkova, Aneta</cp:lastModifiedBy>
  <dcterms:created xsi:type="dcterms:W3CDTF">2023-06-23T12:21:56Z</dcterms:created>
  <dcterms:modified xsi:type="dcterms:W3CDTF">2023-06-23T12:22:41Z</dcterms:modified>
</cp:coreProperties>
</file>