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workbookProtection workbookAlgorithmName="SHA-512" workbookHashValue="ww1mfXyRN1rhKfvYu3Jdy7oCmvJv2WPYLZfzVN+JMh7iNtAFJz6/76erggbUgqAMJ23DzZhaomYGRV+duEc3lw==" workbookSpinCount="100000" workbookSaltValue="tcdxRlJVlMOeXoCAa/Mw2g==" lockStructure="1"/>
  <bookViews>
    <workbookView xWindow="3120" yWindow="3120" windowWidth="21600" windowHeight="11235" activeTab="0"/>
  </bookViews>
  <sheets>
    <sheet name="Vyhlašované ceny" sheetId="1" r:id="rId1"/>
    <sheet name="Celková nabídková cena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<sst xmlns="http://schemas.openxmlformats.org/spreadsheetml/2006/main" count="43" uniqueCount="33">
  <si>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Vyhlašované týdenní ceny za období duben - květen 2024</t>
  </si>
  <si>
    <r>
      <t>Odvíjející se od vývoje cen PHM dle indexu</t>
    </r>
    <r>
      <rPr>
        <b/>
        <sz val="11"/>
        <color rgb="FFFF0000"/>
        <rFont val="Calibri"/>
        <family val="2"/>
      </rPr>
      <t>*</t>
    </r>
    <r>
      <rPr>
        <b/>
        <sz val="11"/>
        <color theme="1"/>
        <rFont val="Calibri"/>
        <family val="2"/>
        <scheme val="minor"/>
      </rPr>
      <t>:</t>
    </r>
  </si>
  <si>
    <t>&lt;vyplňte index&gt;</t>
  </si>
  <si>
    <t>Datum</t>
  </si>
  <si>
    <t>týden</t>
  </si>
  <si>
    <t>BA Natural 95 Kč bez DPH</t>
  </si>
  <si>
    <t>Motorová nafta Kč bez DPH</t>
  </si>
  <si>
    <t>od</t>
  </si>
  <si>
    <t>-</t>
  </si>
  <si>
    <t>do</t>
  </si>
  <si>
    <t>Unipetrol Index Czech</t>
  </si>
  <si>
    <t xml:space="preserve">MOLIN (MOL) </t>
  </si>
  <si>
    <t>Základní cena ČEPRO (ZCČ)</t>
  </si>
  <si>
    <r>
      <t xml:space="preserve">VÝSLEDEK,
 tzn. Průměr z </t>
    </r>
    <r>
      <rPr>
        <b/>
        <sz val="10"/>
        <color rgb="FFFF0000"/>
        <rFont val="Calibri"/>
        <family val="2"/>
        <scheme val="minor"/>
      </rPr>
      <t>vyplněných cen</t>
    </r>
  </si>
  <si>
    <t>List2: tabulka   NABÍDKOVÁ CENA</t>
  </si>
  <si>
    <t>PHM</t>
  </si>
  <si>
    <r>
      <t xml:space="preserve">Průměr z vyhlašovaných týdenních cen odvíjejících se od vývoje cen PHM dle indexu vybraného dodavatelem za období 01-06 2023, 
bez DPH (v Kč) 
</t>
    </r>
    <r>
      <rPr>
        <b/>
        <sz val="10"/>
        <color rgb="FFFF0000"/>
        <rFont val="Calibri"/>
        <family val="2"/>
        <scheme val="minor"/>
      </rPr>
      <t>(Nevyplňujte - automatické přetažení ceny z Listu 1)</t>
    </r>
  </si>
  <si>
    <t>Poskytnutá sleva
 z průměru týdenních vyhlašovaných cen z Listu 1 
na 1 litr PHM
bez DPH (Kč)</t>
  </si>
  <si>
    <r>
      <t xml:space="preserve">Cena za 1 litr PHM se slevou 
bez DPH (Kč) 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</si>
  <si>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 DPH (21 %) za 1 litr PHM se slevou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</si>
  <si>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Cena za 1 litr PHM se slevou 
s DPH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</si>
  <si>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t xml:space="preserve">Předpokládaný odběr PHM (l) za 48 měsíců 
</t>
  </si>
  <si>
    <r>
      <rPr>
        <b/>
        <sz val="14"/>
        <color theme="1"/>
        <rFont val="Calibri"/>
        <family val="2"/>
        <scheme val="minor"/>
      </rPr>
      <t xml:space="preserve">NABÍDKOVÁ CENA </t>
    </r>
    <r>
      <rPr>
        <b/>
        <sz val="11"/>
        <color theme="1"/>
        <rFont val="Calibri"/>
        <family val="2"/>
        <scheme val="minor"/>
      </rPr>
      <t xml:space="preserve">
bez DPH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</si>
  <si>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t>benzin Natural 95</t>
  </si>
  <si>
    <t>motorová nafta</t>
  </si>
  <si>
    <t>CELKOVÁ NABÍDKOVÁ CENA bez DPH (Kč)</t>
  </si>
  <si>
    <t>Výpočet nabídkové ceny:</t>
  </si>
  <si>
    <t>Celková nabídková cena = (Průměrná cena za 1 litr PHM stanovená jako průměr z vyhlašovaných týdenních cen odvíjejících se od vývoje cen PHM dle indexu vybraného dodavatelem /UIC,MOL,ZCČ/ bez DPH (v Kč) - poskytnutá sleva z průměru týdenních vyhlašovaných cen) x předpokládaný oběr PHM (v l) za 48 měsíců</t>
  </si>
  <si>
    <t>Pokyny - upozornění:</t>
  </si>
  <si>
    <r>
      <t xml:space="preserve">Do takto označených buněk tj. C4 a  C5 dodavatel vyplní slevu v Kč bez DPH </t>
    </r>
    <r>
      <rPr>
        <u val="single"/>
        <sz val="11"/>
        <color theme="1"/>
        <rFont val="Calibri"/>
        <family val="2"/>
        <scheme val="minor"/>
      </rPr>
      <t>zaokrouhlenou na dvě desetinná místa</t>
    </r>
    <r>
      <rPr>
        <sz val="11"/>
        <color theme="1"/>
        <rFont val="Calibri"/>
        <family val="2"/>
        <scheme val="minor"/>
      </rPr>
      <t>. Pokud je vyhlašovaná cena již konečná a dodavatel nebude již poskytovat slevu, uvede do buňky "0".</t>
    </r>
  </si>
  <si>
    <t>V takto označné buňce tj. H6 bude zobrazena výsledná celková nabídková cena bez DPH - vypočte se automaticky.</t>
  </si>
  <si>
    <t>Dodavatel nesmí v tabulce nic měnit (redukovat, mazat, cokoli doplňovat či mazat a přepisovat).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</si>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</sst>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165" fontId="9" fillId="0" borderId="1" xfId="20" applyNumberFormat="1" applyFont="1" applyBorder="1" applyAlignment="1" applyProtection="1">
      <alignment horizontal="center" vertical="center"/>
      <protection locked="0"/>
    </xf>
    <xf numFmtId="165" fontId="9" fillId="0" borderId="2" xfId="20" applyNumberFormat="1" applyFont="1" applyBorder="1" applyAlignment="1" applyProtection="1">
      <alignment horizontal="center" vertical="center"/>
      <protection locked="0"/>
    </xf>
    <xf numFmtId="165" fontId="9" fillId="0" borderId="3" xfId="20" applyNumberFormat="1" applyFont="1" applyBorder="1" applyAlignment="1" applyProtection="1">
      <alignment horizontal="center" vertical="center"/>
      <protection locked="0"/>
    </xf>
    <xf numFmtId="0" fontId="5" fillId="2" borderId="4" xfId="20" applyFont="1" applyFill="1" applyBorder="1" applyAlignment="1" applyProtection="1">
      <alignment horizontal="center" vertical="center" wrapText="1"/>
      <protection locked="0"/>
    </xf>
    <xf numFmtId="165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5" xfId="22" applyNumberFormat="1" applyFont="1" applyFill="1" applyBorder="1" applyAlignment="1" applyProtection="1">
      <alignment horizontal="center" vertical="center"/>
      <protection/>
    </xf>
    <xf numFmtId="165" fontId="15" fillId="4" borderId="5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left" wrapText="1"/>
    </xf>
    <xf numFmtId="165" fontId="13" fillId="3" borderId="0" xfId="0" applyNumberFormat="1" applyFont="1" applyFill="1" applyAlignment="1">
      <alignment horizontal="center" vertical="center" wrapText="1"/>
    </xf>
    <xf numFmtId="0" fontId="0" fillId="4" borderId="0" xfId="0" applyFill="1"/>
    <xf numFmtId="165" fontId="13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2" fillId="0" borderId="0" xfId="0" applyFont="1"/>
    <xf numFmtId="0" fontId="2" fillId="5" borderId="5" xfId="0" applyFont="1" applyFill="1" applyBorder="1" applyAlignment="1">
      <alignment horizontal="center" vertical="center" wrapText="1"/>
    </xf>
    <xf numFmtId="0" fontId="6" fillId="0" borderId="7" xfId="20" applyFont="1" applyBorder="1" applyAlignment="1" applyProtection="1">
      <alignment horizontal="center"/>
      <protection locked="0"/>
    </xf>
    <xf numFmtId="0" fontId="6" fillId="0" borderId="8" xfId="20" applyFont="1" applyBorder="1" applyAlignment="1" applyProtection="1">
      <alignment horizontal="center"/>
      <protection locked="0"/>
    </xf>
    <xf numFmtId="165" fontId="11" fillId="4" borderId="9" xfId="20" applyNumberFormat="1" applyFont="1" applyFill="1" applyBorder="1" applyAlignment="1">
      <alignment horizontal="center" vertical="center" wrapText="1"/>
      <protection/>
    </xf>
    <xf numFmtId="165" fontId="11" fillId="4" borderId="10" xfId="20" applyNumberFormat="1" applyFont="1" applyFill="1" applyBorder="1" applyAlignment="1">
      <alignment horizontal="center" vertical="center" wrapText="1"/>
      <protection/>
    </xf>
    <xf numFmtId="164" fontId="8" fillId="0" borderId="1" xfId="20" applyNumberFormat="1" applyFont="1" applyBorder="1" applyAlignment="1">
      <alignment horizontal="center"/>
      <protection/>
    </xf>
    <xf numFmtId="164" fontId="6" fillId="0" borderId="11" xfId="20" applyNumberFormat="1" applyFont="1" applyBorder="1" applyAlignment="1">
      <alignment horizontal="center"/>
      <protection/>
    </xf>
    <xf numFmtId="164" fontId="8" fillId="0" borderId="3" xfId="20" applyNumberFormat="1" applyFont="1" applyBorder="1" applyAlignment="1">
      <alignment horizontal="center"/>
      <protection/>
    </xf>
    <xf numFmtId="164" fontId="6" fillId="0" borderId="12" xfId="20" applyNumberFormat="1" applyFont="1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7" fillId="6" borderId="13" xfId="20" applyFont="1" applyFill="1" applyBorder="1" applyAlignment="1">
      <alignment horizontal="center" vertical="center"/>
      <protection/>
    </xf>
    <xf numFmtId="0" fontId="8" fillId="6" borderId="14" xfId="20" applyFont="1" applyFill="1" applyBorder="1" applyAlignment="1">
      <alignment horizontal="center" vertical="center"/>
      <protection/>
    </xf>
    <xf numFmtId="0" fontId="7" fillId="6" borderId="14" xfId="20" applyFont="1" applyFill="1" applyBorder="1" applyAlignment="1">
      <alignment horizontal="center" vertical="center"/>
      <protection/>
    </xf>
    <xf numFmtId="0" fontId="17" fillId="0" borderId="0" xfId="0" applyFont="1"/>
    <xf numFmtId="0" fontId="7" fillId="0" borderId="9" xfId="20" applyFont="1" applyBorder="1" applyAlignment="1">
      <alignment horizontal="center" vertical="center" wrapText="1"/>
      <protection/>
    </xf>
    <xf numFmtId="0" fontId="0" fillId="0" borderId="15" xfId="20" applyBorder="1" applyAlignment="1">
      <alignment horizontal="center" vertical="center" wrapText="1"/>
      <protection/>
    </xf>
    <xf numFmtId="0" fontId="0" fillId="0" borderId="16" xfId="20" applyBorder="1" applyAlignment="1">
      <alignment horizontal="center" vertical="center" wrapText="1"/>
      <protection/>
    </xf>
    <xf numFmtId="0" fontId="3" fillId="5" borderId="17" xfId="20" applyFont="1" applyFill="1" applyBorder="1" applyAlignment="1">
      <alignment horizontal="center" vertical="center" wrapText="1"/>
      <protection/>
    </xf>
    <xf numFmtId="0" fontId="3" fillId="5" borderId="18" xfId="20" applyFont="1" applyFill="1" applyBorder="1" applyAlignment="1">
      <alignment horizontal="center" vertical="center" wrapText="1"/>
      <protection/>
    </xf>
    <xf numFmtId="0" fontId="3" fillId="5" borderId="19" xfId="20" applyFont="1" applyFill="1" applyBorder="1" applyAlignment="1">
      <alignment horizontal="center" vertical="center" wrapText="1"/>
      <protection/>
    </xf>
    <xf numFmtId="0" fontId="3" fillId="6" borderId="17" xfId="20" applyFont="1" applyFill="1" applyBorder="1" applyAlignment="1">
      <alignment horizontal="center" vertical="center"/>
      <protection/>
    </xf>
    <xf numFmtId="0" fontId="3" fillId="6" borderId="18" xfId="20" applyFont="1" applyFill="1" applyBorder="1" applyAlignment="1">
      <alignment horizontal="center" vertical="center"/>
      <protection/>
    </xf>
    <xf numFmtId="0" fontId="3" fillId="6" borderId="19" xfId="20" applyFont="1" applyFill="1" applyBorder="1" applyAlignment="1">
      <alignment horizontal="center" vertical="center"/>
      <protection/>
    </xf>
    <xf numFmtId="0" fontId="2" fillId="5" borderId="13" xfId="20" applyFont="1" applyFill="1" applyBorder="1" applyAlignment="1">
      <alignment horizontal="right" vertical="center" wrapText="1"/>
      <protection/>
    </xf>
    <xf numFmtId="0" fontId="2" fillId="5" borderId="14" xfId="20" applyFont="1" applyFill="1" applyBorder="1" applyAlignment="1">
      <alignment horizontal="right" vertical="center" wrapText="1"/>
      <protection/>
    </xf>
    <xf numFmtId="0" fontId="6" fillId="6" borderId="20" xfId="20" applyFont="1" applyFill="1" applyBorder="1" applyAlignment="1">
      <alignment horizontal="center" vertical="center" textRotation="90"/>
      <protection/>
    </xf>
    <xf numFmtId="0" fontId="6" fillId="6" borderId="21" xfId="20" applyFont="1" applyFill="1" applyBorder="1" applyAlignment="1">
      <alignment horizontal="center" vertical="center" textRotation="90"/>
      <protection/>
    </xf>
    <xf numFmtId="0" fontId="3" fillId="7" borderId="17" xfId="20" applyFont="1" applyFill="1" applyBorder="1" applyAlignment="1">
      <alignment horizontal="center" vertical="center" wrapText="1"/>
      <protection/>
    </xf>
    <xf numFmtId="0" fontId="3" fillId="7" borderId="13" xfId="20" applyFont="1" applyFill="1" applyBorder="1" applyAlignment="1">
      <alignment horizontal="center" vertical="center" wrapText="1"/>
      <protection/>
    </xf>
    <xf numFmtId="0" fontId="3" fillId="7" borderId="20" xfId="20" applyFont="1" applyFill="1" applyBorder="1" applyAlignment="1">
      <alignment horizontal="center" vertical="center" wrapText="1"/>
      <protection/>
    </xf>
    <xf numFmtId="0" fontId="3" fillId="7" borderId="21" xfId="20" applyFont="1" applyFill="1" applyBorder="1" applyAlignment="1">
      <alignment horizontal="center" vertical="center" wrapText="1"/>
      <protection/>
    </xf>
    <xf numFmtId="0" fontId="12" fillId="8" borderId="22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 2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 topLeftCell="A1">
      <selection activeCell="E13" sqref="E13"/>
    </sheetView>
  </sheetViews>
  <sheetFormatPr defaultColWidth="8.8515625" defaultRowHeight="15"/>
  <cols>
    <col min="5" max="5" width="34.8515625" style="0" bestFit="1" customWidth="1"/>
    <col min="6" max="6" width="34.8515625" style="0" customWidth="1"/>
    <col min="13" max="13" width="8.8515625" style="0" hidden="1" customWidth="1"/>
  </cols>
  <sheetData>
    <row r="1" spans="1:6" ht="15.75">
      <c r="A1" s="34" t="s">
        <v>0</v>
      </c>
      <c r="B1" s="35"/>
      <c r="C1" s="35"/>
      <c r="D1" s="35"/>
      <c r="E1" s="35"/>
      <c r="F1" s="36"/>
    </row>
    <row r="2" spans="1:6" ht="15">
      <c r="A2" s="40" t="s">
        <v>1</v>
      </c>
      <c r="B2" s="41"/>
      <c r="C2" s="41"/>
      <c r="D2" s="41"/>
      <c r="E2" s="41"/>
      <c r="F2" s="4" t="s">
        <v>2</v>
      </c>
    </row>
    <row r="3" spans="1:6" ht="15.75">
      <c r="A3" s="37" t="s">
        <v>3</v>
      </c>
      <c r="B3" s="38"/>
      <c r="C3" s="39"/>
      <c r="D3" s="42" t="s">
        <v>4</v>
      </c>
      <c r="E3" s="44" t="s">
        <v>5</v>
      </c>
      <c r="F3" s="46" t="s">
        <v>6</v>
      </c>
    </row>
    <row r="4" spans="1:6" ht="15.75" thickBot="1">
      <c r="A4" s="27" t="s">
        <v>7</v>
      </c>
      <c r="B4" s="28" t="s">
        <v>8</v>
      </c>
      <c r="C4" s="29" t="s">
        <v>9</v>
      </c>
      <c r="D4" s="43"/>
      <c r="E4" s="45"/>
      <c r="F4" s="47"/>
    </row>
    <row r="5" spans="1:6" ht="15">
      <c r="A5" s="22">
        <v>45383</v>
      </c>
      <c r="B5" s="18" t="s">
        <v>8</v>
      </c>
      <c r="C5" s="23">
        <v>45389</v>
      </c>
      <c r="D5" s="26">
        <v>14</v>
      </c>
      <c r="E5" s="1"/>
      <c r="F5" s="2"/>
    </row>
    <row r="6" spans="1:6" ht="15">
      <c r="A6" s="24">
        <v>45390</v>
      </c>
      <c r="B6" s="19" t="s">
        <v>8</v>
      </c>
      <c r="C6" s="25">
        <v>45396</v>
      </c>
      <c r="D6" s="26">
        <v>15</v>
      </c>
      <c r="E6" s="3"/>
      <c r="F6" s="2"/>
    </row>
    <row r="7" spans="1:13" ht="15">
      <c r="A7" s="24">
        <v>45397</v>
      </c>
      <c r="B7" s="19" t="s">
        <v>8</v>
      </c>
      <c r="C7" s="25">
        <v>45403</v>
      </c>
      <c r="D7" s="26">
        <v>16</v>
      </c>
      <c r="E7" s="3" t="s">
        <v>32</v>
      </c>
      <c r="F7" s="2"/>
      <c r="M7" t="s">
        <v>2</v>
      </c>
    </row>
    <row r="8" spans="1:13" ht="15">
      <c r="A8" s="24">
        <v>45404</v>
      </c>
      <c r="B8" s="19" t="s">
        <v>8</v>
      </c>
      <c r="C8" s="25">
        <v>45410</v>
      </c>
      <c r="D8" s="26">
        <v>17</v>
      </c>
      <c r="E8" s="3"/>
      <c r="F8" s="2"/>
      <c r="M8" s="30" t="s">
        <v>10</v>
      </c>
    </row>
    <row r="9" spans="1:13" ht="15">
      <c r="A9" s="24">
        <v>45411</v>
      </c>
      <c r="B9" s="19" t="s">
        <v>8</v>
      </c>
      <c r="C9" s="25">
        <v>45417</v>
      </c>
      <c r="D9" s="26">
        <v>18</v>
      </c>
      <c r="E9" s="3"/>
      <c r="F9" s="2"/>
      <c r="M9" s="30" t="s">
        <v>11</v>
      </c>
    </row>
    <row r="10" spans="1:13" ht="15">
      <c r="A10" s="24">
        <v>45418</v>
      </c>
      <c r="B10" s="19" t="s">
        <v>8</v>
      </c>
      <c r="C10" s="25">
        <v>45424</v>
      </c>
      <c r="D10" s="26">
        <v>19</v>
      </c>
      <c r="E10" s="3"/>
      <c r="F10" s="2"/>
      <c r="M10" s="30" t="s">
        <v>12</v>
      </c>
    </row>
    <row r="11" spans="1:13" ht="15">
      <c r="A11" s="24">
        <v>45425</v>
      </c>
      <c r="B11" s="19" t="s">
        <v>8</v>
      </c>
      <c r="C11" s="25">
        <v>45431</v>
      </c>
      <c r="D11" s="26">
        <v>20</v>
      </c>
      <c r="E11" s="3"/>
      <c r="F11" s="2"/>
      <c r="M11" s="30"/>
    </row>
    <row r="12" spans="1:6" ht="15">
      <c r="A12" s="24">
        <v>45432</v>
      </c>
      <c r="B12" s="19" t="s">
        <v>8</v>
      </c>
      <c r="C12" s="25">
        <v>45438</v>
      </c>
      <c r="D12" s="26">
        <v>21</v>
      </c>
      <c r="E12" s="3"/>
      <c r="F12" s="2"/>
    </row>
    <row r="13" spans="1:6" ht="15.75" thickBot="1">
      <c r="A13" s="24">
        <v>45439</v>
      </c>
      <c r="B13" s="19" t="s">
        <v>8</v>
      </c>
      <c r="C13" s="25">
        <v>45445</v>
      </c>
      <c r="D13" s="26">
        <v>22</v>
      </c>
      <c r="E13" s="3"/>
      <c r="F13" s="2"/>
    </row>
    <row r="14" spans="1:6" ht="30.75" thickBot="1">
      <c r="A14" s="31" t="s">
        <v>13</v>
      </c>
      <c r="B14" s="32"/>
      <c r="C14" s="32"/>
      <c r="D14" s="33"/>
      <c r="E14" s="20" t="str">
        <f>IF(ISERROR(AVERAGE(E5:E13)),"Výsledek se vyplní po doplnění všech řádků",AVERAGE(E5:E13))</f>
        <v>Výsledek se vyplní po doplnění všech řádků</v>
      </c>
      <c r="F14" s="21" t="str">
        <f>IF(ISERROR(AVERAGE(F5:F13)),"Výsledek se vyplní po doplnění všech řádků",AVERAGE(F5:F13))</f>
        <v>Výsledek se vyplní po doplnění všech řádků</v>
      </c>
    </row>
    <row r="18" ht="12.75" customHeight="1"/>
  </sheetData>
  <sheetProtection algorithmName="SHA-512" hashValue="HnP4AL+qEf7olkST1Ve62YW6vPszRiphZZ82mCVLNS8TbuUubUY4iqNWcbYBSE0RqOC2LP0slb23Y4ArK41FMw==" saltValue="daxNNtnOwiZJbjxTjPl6PQ==" spinCount="100000" sheet="1" objects="1" scenarios="1" selectLockedCells="1"/>
  <mergeCells count="7">
    <mergeCell ref="A14:D14"/>
    <mergeCell ref="A1:F1"/>
    <mergeCell ref="A3:C3"/>
    <mergeCell ref="A2:E2"/>
    <mergeCell ref="D3:D4"/>
    <mergeCell ref="E3:E4"/>
    <mergeCell ref="F3:F4"/>
  </mergeCells>
  <dataValidations count="2">
    <dataValidation allowBlank="1" showInputMessage="1" showErrorMessage="1" promptTitle="Výsledek se vyplní po doplnění" sqref="E14:F14"/>
    <dataValidation type="list" allowBlank="1" showInputMessage="1" showErrorMessage="1" sqref="F2">
      <formula1>$M$7:$M$10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3F703-BF2D-48B6-99DC-9CDC86A898CA}">
  <dimension ref="A1:H15"/>
  <sheetViews>
    <sheetView workbookViewId="0" topLeftCell="A3">
      <selection activeCell="C5" sqref="C5"/>
    </sheetView>
  </sheetViews>
  <sheetFormatPr defaultColWidth="8.8515625" defaultRowHeight="15"/>
  <cols>
    <col min="1" max="7" width="17.7109375" style="0" customWidth="1"/>
    <col min="8" max="8" width="24.7109375" style="0" customWidth="1"/>
  </cols>
  <sheetData>
    <row r="1" ht="18.75">
      <c r="A1" s="16" t="s">
        <v>14</v>
      </c>
    </row>
    <row r="3" spans="1:8" ht="99.95" customHeight="1">
      <c r="A3" s="17" t="s">
        <v>15</v>
      </c>
      <c r="B3" s="17" t="s">
        <v>16</v>
      </c>
      <c r="C3" s="17" t="s">
        <v>17</v>
      </c>
      <c r="D3" s="17" t="s">
        <v>18</v>
      </c>
      <c r="E3" s="17" t="s">
        <v>19</v>
      </c>
      <c r="F3" s="17" t="s">
        <v>20</v>
      </c>
      <c r="G3" s="17" t="s">
        <v>21</v>
      </c>
      <c r="H3" s="17" t="s">
        <v>22</v>
      </c>
    </row>
    <row r="4" spans="1:8" ht="15">
      <c r="A4" s="15" t="s">
        <v>23</v>
      </c>
      <c r="B4" s="13">
        <f>IF(ISTEXT('Vyhlašované ceny'!E14),0,'Vyhlašované ceny'!E14)</f>
        <v>0</v>
      </c>
      <c r="C4" s="5"/>
      <c r="D4" s="13">
        <f>B4-C4</f>
        <v>0</v>
      </c>
      <c r="E4" s="6">
        <f>D4*0.21</f>
        <v>0</v>
      </c>
      <c r="F4" s="13">
        <f>E4+D4</f>
        <v>0</v>
      </c>
      <c r="G4" s="14">
        <f>((182564-34542)*4)</f>
        <v>592088</v>
      </c>
      <c r="H4" s="13">
        <f>D4*G4</f>
        <v>0</v>
      </c>
    </row>
    <row r="5" spans="1:8" ht="15">
      <c r="A5" s="15" t="s">
        <v>24</v>
      </c>
      <c r="B5" s="13">
        <f>IF(ISTEXT('Vyhlašované ceny'!F14),0,'Vyhlašované ceny'!F14)</f>
        <v>0</v>
      </c>
      <c r="C5" s="5"/>
      <c r="D5" s="13">
        <f>B5-C5</f>
        <v>0</v>
      </c>
      <c r="E5" s="6">
        <f>D5*0.21</f>
        <v>0</v>
      </c>
      <c r="F5" s="13">
        <f aca="true" t="shared" si="0" ref="F5">E5+D5</f>
        <v>0</v>
      </c>
      <c r="G5" s="14">
        <f>(34542*4)</f>
        <v>138168</v>
      </c>
      <c r="H5" s="13">
        <f aca="true" t="shared" si="1" ref="H5">D5*G5</f>
        <v>0</v>
      </c>
    </row>
    <row r="6" spans="1:8" ht="18.75">
      <c r="A6" s="48" t="s">
        <v>25</v>
      </c>
      <c r="B6" s="49"/>
      <c r="C6" s="49"/>
      <c r="D6" s="49"/>
      <c r="E6" s="49"/>
      <c r="F6" s="49"/>
      <c r="G6" s="49"/>
      <c r="H6" s="7">
        <f>SUM(H4:H5)</f>
        <v>0</v>
      </c>
    </row>
    <row r="8" spans="1:7" ht="15">
      <c r="A8" s="8" t="s">
        <v>26</v>
      </c>
      <c r="G8" s="9"/>
    </row>
    <row r="9" spans="1:8" ht="51.75" customHeight="1">
      <c r="A9" s="50" t="s">
        <v>27</v>
      </c>
      <c r="B9" s="50"/>
      <c r="C9" s="50"/>
      <c r="D9" s="50"/>
      <c r="E9" s="50"/>
      <c r="F9" s="50"/>
      <c r="G9" s="50"/>
      <c r="H9" s="5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8" t="s">
        <v>28</v>
      </c>
      <c r="G11" s="9"/>
    </row>
    <row r="12" spans="1:2" ht="15">
      <c r="A12" s="11"/>
      <c r="B12" t="s">
        <v>29</v>
      </c>
    </row>
    <row r="13" spans="1:2" ht="15">
      <c r="A13" s="12"/>
      <c r="B13" t="s">
        <v>30</v>
      </c>
    </row>
    <row r="15" ht="15">
      <c r="A15" t="s">
        <v>31</v>
      </c>
    </row>
  </sheetData>
  <sheetProtection algorithmName="SHA-512" hashValue="EFlv7NtLBnvUFcYiGUGUB8ljfQpiE8xLCJ8aiD5KduvnAqVKCtOjbH0RBMNwauWV40rkwp2ptCRAibxF0WI8mA==" saltValue="Gcn3qK5rZdVWtCsucLZZEQ==" spinCount="100000" sheet="1" objects="1" scenarios="1" selectLockedCells="1"/>
  <mergeCells count="2">
    <mergeCell ref="A6:G6"/>
    <mergeCell ref="A9:H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6FD696D11D424BB1BEB818DF8EB140" ma:contentTypeVersion="4" ma:contentTypeDescription="Create a new document." ma:contentTypeScope="" ma:versionID="35a7c3e14abd7f5a9d569b7219778261">
  <xsd:schema xmlns:xsd="http://www.w3.org/2001/XMLSchema" xmlns:xs="http://www.w3.org/2001/XMLSchema" xmlns:p="http://schemas.microsoft.com/office/2006/metadata/properties" xmlns:ns2="677ceec8-bdb7-4f05-898f-e2037755f076" targetNamespace="http://schemas.microsoft.com/office/2006/metadata/properties" ma:root="true" ma:fieldsID="463f68353a1d91881705584744bad109" ns2:_="">
    <xsd:import namespace="677ceec8-bdb7-4f05-898f-e2037755f0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ceec8-bdb7-4f05-898f-e2037755f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357566-8FDA-4C8E-AE87-6A5AFECFCF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0A4F78-ED52-463D-B907-8DE24D2C3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7ceec8-bdb7-4f05-898f-e2037755f0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F08A3B-0A74-49DB-A1F5-6FA8BF9CEE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Křístková Martina</dc:creator>
  <cp:keywords/>
  <dc:description/>
  <cp:lastModifiedBy>Křístková Martina</cp:lastModifiedBy>
  <dcterms:created xsi:type="dcterms:W3CDTF">2015-06-05T18:19:34Z</dcterms:created>
  <dcterms:modified xsi:type="dcterms:W3CDTF">2024-06-07T05:13:48Z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0x010100636FD696D11D424BB1BEB818DF8EB140</vt:lpwstr>
  </property>
</Properties>
</file>