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11P - VD Rozkoš – opra...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'23011P - VD Rozkoš – opra...'!$C$82:$K$278</definedName>
    <definedName name="_xlnm.Print_Area" localSheetId="1">'23011P - VD Rozkoš – opra...'!$C$4:$J$37,'23011P - VD Rozkoš – opra...'!$C$43:$J$66,'23011P - VD Rozkoš – opra...'!$C$72:$K$278</definedName>
    <definedName name="_xlnm.Print_Area" localSheetId="2">'Seznam figur'!$C$4:$G$26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'23011P - VD Rozkoš – opra...'!$82:$82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<sst xmlns="http://schemas.openxmlformats.org/spreadsheetml/2006/main" count="2786" uniqueCount="732">
  <si>
    <t>Export Komplet</t>
  </si>
  <si>
    <t>VZ</t>
  </si>
  <si>
    <t>2.0</t>
  </si>
  <si>
    <t>ZAMOK</t>
  </si>
  <si>
    <t>False</t>
  </si>
  <si>
    <t>{c9fbdccc-5e56-4d34-9514-527eff94fdd2}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</si>
  <si>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</si>
  <si>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</si>
  <si>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</si>
  <si>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</si>
  <si>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</si>
  <si>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</si>
  <si>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</si>
  <si>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</si>
  <si>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23011P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</si>
  <si>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</si>
  <si>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</si>
  <si>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Rozkoš – oprava KČOV</t>
  </si>
  <si>
    <t>KSO:</t>
  </si>
  <si>
    <t>814 15 83</t>
  </si>
  <si>
    <t>CC-CZ:</t>
  </si>
  <si>
    <t/>
  </si>
  <si>
    <t>Místo:</t>
  </si>
  <si>
    <t>VD Rozkoš</t>
  </si>
  <si>
    <t>Datum:</t>
  </si>
  <si>
    <t>11. 12. 2023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</si>
  <si>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</si>
  <si>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</si>
  <si>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</si>
  <si>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</si>
  <si>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</si>
  <si>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</si>
  <si>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</si>
  <si>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</si>
  <si>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</si>
  <si>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28088638</t>
  </si>
  <si>
    <t>Grania s.r.o.</t>
  </si>
  <si>
    <t>CZ28088638</t>
  </si>
  <si>
    <t>True</t>
  </si>
  <si>
    <t>Zpracovatel:</t>
  </si>
  <si>
    <t>Ing. Vít 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</si>
  <si>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</si>
  <si>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</si>
  <si>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</si>
  <si>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</si>
  <si>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</si>
  <si>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</si>
  <si>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</si>
  <si>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</si>
  <si>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</si>
  <si>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</si>
  <si>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</si>
  <si>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</si>
  <si>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</si>
  <si>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</si>
  <si>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</si>
  <si>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</si>
  <si>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</si>
  <si>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</si>
  <si>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</si>
  <si>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</si>
  <si>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</si>
  <si>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</si>
  <si>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</si>
  <si>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</si>
  <si>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</si>
  <si>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</si>
  <si>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</si>
  <si>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</si>
  <si>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</si>
  <si>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</si>
  <si>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</si>
  <si>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</si>
  <si>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</si>
  <si>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</si>
  <si>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</si>
  <si>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</si>
  <si>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</si>
  <si>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</si>
  <si>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</si>
  <si>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</si>
  <si>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</si>
  <si>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</si>
  <si>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</si>
  <si>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VV0001</t>
  </si>
  <si>
    <t>Nový výkaz (3)</t>
  </si>
  <si>
    <t>0,017</t>
  </si>
  <si>
    <t>3</t>
  </si>
  <si>
    <t>2</t>
  </si>
  <si>
    <t>VV0002</t>
  </si>
  <si>
    <t>Nový výkaz (4)</t>
  </si>
  <si>
    <t>11,088</t>
  </si>
  <si>
    <t>KRYCÍ LIST SOUPISU PRACÍ</t>
  </si>
  <si>
    <t>VV0003</t>
  </si>
  <si>
    <t>Nový výkaz (5)</t>
  </si>
  <si>
    <t>27,72</t>
  </si>
  <si>
    <t>VV0004</t>
  </si>
  <si>
    <t>Nový výkaz (6)</t>
  </si>
  <si>
    <t>100,158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</si>
  <si>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</si>
  <si>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</si>
  <si>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</si>
  <si>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</si>
  <si>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</si>
  <si>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</si>
  <si>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</si>
  <si>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  87 - Potrubí z trub plastických a skleněných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</si>
  <si>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</si>
  <si>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</si>
  <si>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</si>
  <si>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751 - Vzduchotechnika</t>
  </si>
  <si>
    <t xml:space="preserve">    762 - Konstrukce tesařské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</si>
  <si>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</si>
  <si>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</si>
  <si>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</si>
  <si>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</si>
  <si>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</si>
  <si>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</si>
  <si>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</si>
  <si>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</si>
  <si>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</si>
  <si>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</si>
  <si>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</si>
  <si>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</si>
  <si>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</si>
  <si>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</si>
  <si>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</si>
  <si>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</si>
  <si>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</si>
  <si>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</si>
  <si>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</si>
  <si>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111103201</t>
  </si>
  <si>
    <t>Kosení travin a vodních rostlin ve vegetačním období travního porostu řídkého</t>
  </si>
  <si>
    <t>ha</t>
  </si>
  <si>
    <t>CS ÚRS 2023 02</t>
  </si>
  <si>
    <t>4</t>
  </si>
  <si>
    <t>-2976708</t>
  </si>
  <si>
    <t>Online PSC</t>
  </si>
  <si>
    <t>https://podminky.urs.cz/item/CS_URS_2023_02/111103201</t>
  </si>
  <si>
    <t>VV</t>
  </si>
  <si>
    <t>"Množství určené pomocí aplikace Výměry.</t>
  </si>
  <si>
    <t>"0,0168</t>
  </si>
  <si>
    <t>121103111</t>
  </si>
  <si>
    <t>Skrývka zemin schopných zúrodnění v rovině a ve sklonu do 1:5</t>
  </si>
  <si>
    <t>m3</t>
  </si>
  <si>
    <t>-1887170921</t>
  </si>
  <si>
    <t>https://podminky.urs.cz/item/CS_URS_2023_02/121103111</t>
  </si>
  <si>
    <t>"55,440* 0,2</t>
  </si>
  <si>
    <t>122251102</t>
  </si>
  <si>
    <t>Odkopávky a prokopávky nezapažené strojně v hornině třídy těžitelnosti I skupiny 3 přes 20 do 50 m3</t>
  </si>
  <si>
    <t>511961353</t>
  </si>
  <si>
    <t>https://podminky.urs.cz/item/CS_URS_2023_02/122251102</t>
  </si>
  <si>
    <t>"55,440*(0,7-0,2)</t>
  </si>
  <si>
    <t>166151101</t>
  </si>
  <si>
    <t>Přehození neulehlého výkopku strojně z horniny třídy těžitelnosti I, skupiny 1 až 3</t>
  </si>
  <si>
    <t>9578716</t>
  </si>
  <si>
    <t>https://podminky.urs.cz/item/CS_URS_2023_02/166151101</t>
  </si>
  <si>
    <t>"přehození stávajícího kameniva na volný prostor - 2x přehození</t>
  </si>
  <si>
    <t>27,72*2</t>
  </si>
  <si>
    <t>5</t>
  </si>
  <si>
    <t>174211101</t>
  </si>
  <si>
    <t>Zásyp sypaninou z jakékoliv horniny ručně s uložením výkopku ve vrstvách bez zhutnění jam, šachet, rýh nebo kolem objektů v těchto vykopávkách</t>
  </si>
  <si>
    <t>185699461</t>
  </si>
  <si>
    <t>https://podminky.urs.cz/item/CS_URS_2023_02/174211101</t>
  </si>
  <si>
    <t>6</t>
  </si>
  <si>
    <t>181351103</t>
  </si>
  <si>
    <t>Rozprostření vrchní vrstvy kameniva s rostlinami v okolí filtračního pole</t>
  </si>
  <si>
    <t>m2</t>
  </si>
  <si>
    <t>-1339950728</t>
  </si>
  <si>
    <t>https://podminky.urs.cz/item/CS_URS_2023_02/181351103</t>
  </si>
  <si>
    <t>168-3,5*14</t>
  </si>
  <si>
    <t>7</t>
  </si>
  <si>
    <t>181912111</t>
  </si>
  <si>
    <t>Úprava pláně vyrovnáním výškových rozdílů ručně v hornině třídy těžitelnosti I skupiny 3 bez zhutnění</t>
  </si>
  <si>
    <t>1947624496</t>
  </si>
  <si>
    <t>https://podminky.urs.cz/item/CS_URS_2023_02/181912111</t>
  </si>
  <si>
    <t>"8,270*12,111</t>
  </si>
  <si>
    <t>8</t>
  </si>
  <si>
    <t>183111111</t>
  </si>
  <si>
    <t>Hloubení jamek pro vysazování rostlin v zemině skupiny 1 až 4 bez výměny půdy v rovině nebo na svahu do 1:5, objemu do 0,002 m3</t>
  </si>
  <si>
    <t>kus</t>
  </si>
  <si>
    <t>-1391396441</t>
  </si>
  <si>
    <t>https://podminky.urs.cz/item/CS_URS_2023_02/183111111</t>
  </si>
  <si>
    <t>3,5*14*5</t>
  </si>
  <si>
    <t>9</t>
  </si>
  <si>
    <t>183211312</t>
  </si>
  <si>
    <t>Výsadba květin do připravené půdy se zalitím do připravené půdy, se zalitím trvalek prostokořenných</t>
  </si>
  <si>
    <t>-1088251640</t>
  </si>
  <si>
    <t>https://podminky.urs.cz/item/CS_URS_2023_02/183211312</t>
  </si>
  <si>
    <t>10</t>
  </si>
  <si>
    <t>M</t>
  </si>
  <si>
    <t>0057261.R1</t>
  </si>
  <si>
    <t>sazenice trvalek pro KČOV</t>
  </si>
  <si>
    <t>404861731</t>
  </si>
  <si>
    <t>11</t>
  </si>
  <si>
    <t>38954111.R1</t>
  </si>
  <si>
    <t>Náplň těles filtrů z materiálů předepsané zrnitosti, uložené ve vrstvách předepsané tloušťky, s urovnáním každé vrstvy do předepsané kóty z hrubého kameniva drceného zrnitosti 4 až 8 mm nebo 8 až 16 mm</t>
  </si>
  <si>
    <t>-55020188</t>
  </si>
  <si>
    <t>14*3,5*0,9</t>
  </si>
  <si>
    <t>Trubní vedení</t>
  </si>
  <si>
    <t>87</t>
  </si>
  <si>
    <t>Potrubí z trub plastických a skleněných</t>
  </si>
  <si>
    <t>87126521.R1</t>
  </si>
  <si>
    <t>Kanalizační potrubí z tvrdého PVC děrované, průměr 10 mm, tuhost SN8 DN 110</t>
  </si>
  <si>
    <t>m</t>
  </si>
  <si>
    <t>-1812141488</t>
  </si>
  <si>
    <t>13</t>
  </si>
  <si>
    <t>871265221</t>
  </si>
  <si>
    <t>Kanalizační potrubí z tvrdého PVC v otevřeném výkopu ve sklonu do 20 %, hladkého plnostěnného jednovrstvého, tuhost třídy SN 8 DN 110</t>
  </si>
  <si>
    <t>-1559431225</t>
  </si>
  <si>
    <t>https://podminky.urs.cz/item/CS_URS_2023_02/871265221</t>
  </si>
  <si>
    <t>"potrubí z revizní do čerpací šachty - 5,5 m</t>
  </si>
  <si>
    <t>5,5</t>
  </si>
  <si>
    <t>"potrubí na odtoku z kontrolní šachty</t>
  </si>
  <si>
    <t>15</t>
  </si>
  <si>
    <t>"potrubí z filtru do kontrolní šachty</t>
  </si>
  <si>
    <t>0,5</t>
  </si>
  <si>
    <t>"svislé potrubí na odtokovém potrubí ve filtru</t>
  </si>
  <si>
    <t>0,8+0,6</t>
  </si>
  <si>
    <t>Součet</t>
  </si>
  <si>
    <t>14</t>
  </si>
  <si>
    <t>871315221</t>
  </si>
  <si>
    <t>Kanalizační potrubí z tvrdého PVC v otevřeném výkopu ve sklonu do 20 %, hladkého plnostěnného jednovrstvého, tuhost třídy SN 8 DN 160</t>
  </si>
  <si>
    <t>1983257723</t>
  </si>
  <si>
    <t>https://podminky.urs.cz/item/CS_URS_2023_02/871315221</t>
  </si>
  <si>
    <t>877260310</t>
  </si>
  <si>
    <t>Montáž tvarovek na kanalizačním plastovém potrubí z polypropylenu PP nebo tvrdého PVC hladkého plnostěnného kolen, víček nebo hrdlových uzávěrů DN 100</t>
  </si>
  <si>
    <t>229458430</t>
  </si>
  <si>
    <t>https://podminky.urs.cz/item/CS_URS_2023_02/877260310</t>
  </si>
  <si>
    <t>16</t>
  </si>
  <si>
    <t>28611351</t>
  </si>
  <si>
    <t>koleno kanalizační PVC KG 110x45°</t>
  </si>
  <si>
    <t>899577273</t>
  </si>
  <si>
    <t>17</t>
  </si>
  <si>
    <t>28611584</t>
  </si>
  <si>
    <t>zátka kanalizace plastové KG DN 100</t>
  </si>
  <si>
    <t>-1003414426</t>
  </si>
  <si>
    <t>18</t>
  </si>
  <si>
    <t>877260320</t>
  </si>
  <si>
    <t>Montáž tvarovek na kanalizačním plastovém potrubí z polypropylenu PP nebo tvrdého PVC hladkého plnostěnného odboček DN 100</t>
  </si>
  <si>
    <t>2082254290</t>
  </si>
  <si>
    <t>https://podminky.urs.cz/item/CS_URS_2023_02/877260320</t>
  </si>
  <si>
    <t>19</t>
  </si>
  <si>
    <t>28611387</t>
  </si>
  <si>
    <t>odbočka kanalizační plastová s hrdlem KG 110/110/45°</t>
  </si>
  <si>
    <t>-2092840374</t>
  </si>
  <si>
    <t>20</t>
  </si>
  <si>
    <t>877260330</t>
  </si>
  <si>
    <t>Montáž tvarovek na kanalizačním plastovém potrubí z polypropylenu PP nebo tvrdého PVC hladkého plnostěnného spojek nebo redukcí DN 100</t>
  </si>
  <si>
    <t>1077703051</t>
  </si>
  <si>
    <t>https://podminky.urs.cz/item/CS_URS_2023_02/877260330</t>
  </si>
  <si>
    <t>28611966</t>
  </si>
  <si>
    <t>přesuvka kanalizační PP KG DN 110</t>
  </si>
  <si>
    <t>1674800897</t>
  </si>
  <si>
    <t>22</t>
  </si>
  <si>
    <t>890811811</t>
  </si>
  <si>
    <t>Bourání šachet a jímek ručně velikosti obestavěného prostoru do 1,5 m3 z plastu</t>
  </si>
  <si>
    <t>1082313490</t>
  </si>
  <si>
    <t>https://podminky.urs.cz/item/CS_URS_2023_02/890811811</t>
  </si>
  <si>
    <t>2*1*0,126</t>
  </si>
  <si>
    <t>23</t>
  </si>
  <si>
    <t>892271111</t>
  </si>
  <si>
    <t>Tlakové zkoušky vodou na potrubí DN 100 nebo 125</t>
  </si>
  <si>
    <t>94515494</t>
  </si>
  <si>
    <t>https://podminky.urs.cz/item/CS_URS_2023_02/892271111</t>
  </si>
  <si>
    <t>22,4</t>
  </si>
  <si>
    <t>24</t>
  </si>
  <si>
    <t>89381115.R1</t>
  </si>
  <si>
    <t>Osazení čerpací šachty z polypropylenu PP samonosné pro běžné zatížení kruhové, průměru D do 1,0 m, světlé hloubky do 1,2 m</t>
  </si>
  <si>
    <t>-66474657</t>
  </si>
  <si>
    <t>25</t>
  </si>
  <si>
    <t>56230581.R1</t>
  </si>
  <si>
    <t>šachta plastová samonosná kruhová 0,8/1,1m</t>
  </si>
  <si>
    <t>-1825559348</t>
  </si>
  <si>
    <t>26</t>
  </si>
  <si>
    <t>894812231</t>
  </si>
  <si>
    <t>Revizní a čistící šachta z polypropylenu PP pro hladké trouby DN 425 roura šachtová korugovaná bez hrdla, světlé hloubky 1500 mm</t>
  </si>
  <si>
    <t>-2013955238</t>
  </si>
  <si>
    <t>https://podminky.urs.cz/item/CS_URS_2023_02/894812231</t>
  </si>
  <si>
    <t>27</t>
  </si>
  <si>
    <t>894812249</t>
  </si>
  <si>
    <t>Revizní a čistící šachta z polypropylenu PP pro hladké trouby DN 425 roura šachtová korugovaná Příplatek k cenám 2231 - 2242 za uříznutí šachtové roury</t>
  </si>
  <si>
    <t>1712783175</t>
  </si>
  <si>
    <t>https://podminky.urs.cz/item/CS_URS_2023_02/894812249</t>
  </si>
  <si>
    <t>28</t>
  </si>
  <si>
    <t>894812255</t>
  </si>
  <si>
    <t>Revizní a čistící šachta z polypropylenu PP pro hladké trouby DN 425 poklop plastový (pro třídu zatížení) pachotěsný s madlem</t>
  </si>
  <si>
    <t>-1781022163</t>
  </si>
  <si>
    <t>https://podminky.urs.cz/item/CS_URS_2023_02/894812255</t>
  </si>
  <si>
    <t>29</t>
  </si>
  <si>
    <t>894812257</t>
  </si>
  <si>
    <t>Revizní a čistící šachta z polypropylenu PP pro hladké trouby DN 425 poklop plastový (pro třídu zatížení) pochůzí (A15)</t>
  </si>
  <si>
    <t>-2024819011</t>
  </si>
  <si>
    <t>https://podminky.urs.cz/item/CS_URS_2023_02/894812257</t>
  </si>
  <si>
    <t>30</t>
  </si>
  <si>
    <t>894812611</t>
  </si>
  <si>
    <t>Revizní a čistící šachta z polypropylenu PP vyříznutí a utěsnění otvoru ve stěně šachty DN 110</t>
  </si>
  <si>
    <t>674376245</t>
  </si>
  <si>
    <t>https://podminky.urs.cz/item/CS_URS_2023_02/894812611</t>
  </si>
  <si>
    <t>31</t>
  </si>
  <si>
    <t>894812612</t>
  </si>
  <si>
    <t>Revizní a čistící šachta z polypropylenu PP vyříznutí a utěsnění otvoru ve stěně šachty DN 150</t>
  </si>
  <si>
    <t>230696981</t>
  </si>
  <si>
    <t>https://podminky.urs.cz/item/CS_URS_2023_02/894812612</t>
  </si>
  <si>
    <t>32</t>
  </si>
  <si>
    <t>997013501</t>
  </si>
  <si>
    <t>Odvoz suti a vybouraných hmot na skládku nebo meziskládku se složením, na vzdálenost do 1 km</t>
  </si>
  <si>
    <t>t</t>
  </si>
  <si>
    <t>-1561504868</t>
  </si>
  <si>
    <t>https://podminky.urs.cz/item/CS_URS_2023_02/997013501</t>
  </si>
  <si>
    <t>33</t>
  </si>
  <si>
    <t>997013509</t>
  </si>
  <si>
    <t>Odvoz suti a vybouraných hmot na skládku nebo meziskládku se složením, na vzdálenost Příplatek k ceně za každý další i započatý 1 km přes 1 km</t>
  </si>
  <si>
    <t>-1718843404</t>
  </si>
  <si>
    <t>https://podminky.urs.cz/item/CS_URS_2023_02/997013509</t>
  </si>
  <si>
    <t>0,081*10</t>
  </si>
  <si>
    <t>34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</si>
  <si>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</si>
  <si>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</si>
  <si>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-791435418</t>
  </si>
  <si>
    <t>https://podminky.urs.cz/item/CS_URS_2023_02/998276101</t>
  </si>
  <si>
    <t>0,457</t>
  </si>
  <si>
    <t>PSV</t>
  </si>
  <si>
    <t>Práce a dodávky PSV</t>
  </si>
  <si>
    <t>711</t>
  </si>
  <si>
    <t>Izolace proti vodě, vlhkosti a plynům</t>
  </si>
  <si>
    <t>35</t>
  </si>
  <si>
    <t>71147105.R1</t>
  </si>
  <si>
    <t>Provedení izolace proti povrchové a podpovrchové tlakové vodě pryžemi na ploše vodorovné folií EPDM lepenou</t>
  </si>
  <si>
    <t>-1806087674</t>
  </si>
  <si>
    <t>14*3,5*1,2</t>
  </si>
  <si>
    <t>36</t>
  </si>
  <si>
    <t>711472051</t>
  </si>
  <si>
    <t>Provedení izolace proti povrchové a podpovrchové tlakové vodě pryžemi na ploše svislé folií EPDM lepenou</t>
  </si>
  <si>
    <t>-1149872003</t>
  </si>
  <si>
    <t>https://podminky.urs.cz/item/CS_URS_2023_02/711472051</t>
  </si>
  <si>
    <t>(2*14+2*3,5)*0,9*1,2</t>
  </si>
  <si>
    <t>37</t>
  </si>
  <si>
    <t>PRG.PONDGARD102</t>
  </si>
  <si>
    <t>Membrána Pond Gard EPDM tl. 1,02 mm, role</t>
  </si>
  <si>
    <t>683747153</t>
  </si>
  <si>
    <t>38</t>
  </si>
  <si>
    <t>711491171</t>
  </si>
  <si>
    <t>Provedení doplňků izolace proti vodě textilií na ploše vodorovné V vrstva podkladní</t>
  </si>
  <si>
    <t>1308554148</t>
  </si>
  <si>
    <t>https://podminky.urs.cz/item/CS_URS_2023_02/711491171</t>
  </si>
  <si>
    <t>39</t>
  </si>
  <si>
    <t>711491172</t>
  </si>
  <si>
    <t>Provedení doplňků izolace proti vodě textilií na ploše vodorovné V vrstva ochranná</t>
  </si>
  <si>
    <t>1016273418</t>
  </si>
  <si>
    <t>https://podminky.urs.cz/item/CS_URS_2023_02/711491172</t>
  </si>
  <si>
    <t>40</t>
  </si>
  <si>
    <t>711491271</t>
  </si>
  <si>
    <t>Provedení doplňků izolace proti vodě textilií na ploše svislé S vrstva podkladní</t>
  </si>
  <si>
    <t>-1610497880</t>
  </si>
  <si>
    <t>https://podminky.urs.cz/item/CS_URS_2023_02/711491271</t>
  </si>
  <si>
    <t>41</t>
  </si>
  <si>
    <t>711491272</t>
  </si>
  <si>
    <t>Provedení doplňků izolace proti vodě textilií na ploše svislé S vrstva ochranná</t>
  </si>
  <si>
    <t>1930689585</t>
  </si>
  <si>
    <t>https://podminky.urs.cz/item/CS_URS_2023_02/711491272</t>
  </si>
  <si>
    <t>42</t>
  </si>
  <si>
    <t>69311081</t>
  </si>
  <si>
    <t>geotextilie netkaná separační, ochranná, filtrační, drenážní PES 300g/m2</t>
  </si>
  <si>
    <t>1331856242</t>
  </si>
  <si>
    <t>58,8</t>
  </si>
  <si>
    <t>37,8</t>
  </si>
  <si>
    <t>43</t>
  </si>
  <si>
    <t>711772111</t>
  </si>
  <si>
    <t>Provedení detailů termoplasty opracování trubních prostupů s dotěsněním tmelem na pevnou a volnou přírubu, průměru do 200 mm</t>
  </si>
  <si>
    <t>-1127658658</t>
  </si>
  <si>
    <t>https://podminky.urs.cz/item/CS_URS_2023_02/711772111</t>
  </si>
  <si>
    <t>44</t>
  </si>
  <si>
    <t>933901111</t>
  </si>
  <si>
    <t>Zkoušky objektů a vymývání provedení zkoušky vodotěsnosti nádrže jakéhokoliv druhu a tvaru, o obsahu do 1000 m3</t>
  </si>
  <si>
    <t>-1988245110</t>
  </si>
  <si>
    <t>https://podminky.urs.cz/item/CS_URS_2023_02/933901111</t>
  </si>
  <si>
    <t>14*3,5*0,8</t>
  </si>
  <si>
    <t>45</t>
  </si>
  <si>
    <t>998711101</t>
  </si>
  <si>
    <t>Přesun hmot pro izolace proti vodě, vlhkosti a plynům stanovený z hmotnosti přesunovaného materiálu vodorovná dopravní vzdálenost do 50 m v objektech výšky do 6 m</t>
  </si>
  <si>
    <t>1526127787</t>
  </si>
  <si>
    <t>https://podminky.urs.cz/item/CS_URS_2023_02/998711101</t>
  </si>
  <si>
    <t>721</t>
  </si>
  <si>
    <t>Zdravotechnika - vnitřní kanalizace</t>
  </si>
  <si>
    <t>46</t>
  </si>
  <si>
    <t>721174004</t>
  </si>
  <si>
    <t>Potrubí z trub polypropylenových svodné (ležaté) DN 75</t>
  </si>
  <si>
    <t>-906061815</t>
  </si>
  <si>
    <t>https://podminky.urs.cz/item/CS_URS_2023_02/721174004</t>
  </si>
  <si>
    <t>47</t>
  </si>
  <si>
    <t>721174043</t>
  </si>
  <si>
    <t>Potrubí z trub polypropylenových připojovací DN 50, potrubí děrované ve dně průměr 8 mm</t>
  </si>
  <si>
    <t>1145453343</t>
  </si>
  <si>
    <t>https://podminky.urs.cz/item/CS_URS_2023_02/721174043</t>
  </si>
  <si>
    <t>3*2,6</t>
  </si>
  <si>
    <t>3*0,15</t>
  </si>
  <si>
    <t>48</t>
  </si>
  <si>
    <t>28615571</t>
  </si>
  <si>
    <t>odbočka HTEA úhel 87° DN 75/50</t>
  </si>
  <si>
    <t>1331871938</t>
  </si>
  <si>
    <t>49</t>
  </si>
  <si>
    <t>28615611</t>
  </si>
  <si>
    <t>koleno odpadní HT úhel 45° DN 75</t>
  </si>
  <si>
    <t>155094070</t>
  </si>
  <si>
    <t>50</t>
  </si>
  <si>
    <t>28615690</t>
  </si>
  <si>
    <t>zátka hrdlová odpadní HTM DN 75</t>
  </si>
  <si>
    <t>806544717</t>
  </si>
  <si>
    <t>51</t>
  </si>
  <si>
    <t>28615689</t>
  </si>
  <si>
    <t>zátka hrdlová odpadní HTM DN 50</t>
  </si>
  <si>
    <t>-1817357342</t>
  </si>
  <si>
    <t>52</t>
  </si>
  <si>
    <t>28615763</t>
  </si>
  <si>
    <t>přesuvka odpadní HTU DN 75</t>
  </si>
  <si>
    <t>-390069582</t>
  </si>
  <si>
    <t>53</t>
  </si>
  <si>
    <t>28615636</t>
  </si>
  <si>
    <t>redukce odpadní nesouosá HTR DN 75/50</t>
  </si>
  <si>
    <t>-1496818246</t>
  </si>
  <si>
    <t>54</t>
  </si>
  <si>
    <t>28615610</t>
  </si>
  <si>
    <t>koleno odpadní HT úhel 45° DN 50</t>
  </si>
  <si>
    <t>-530431488</t>
  </si>
  <si>
    <t>55</t>
  </si>
  <si>
    <t>R.1</t>
  </si>
  <si>
    <t>Mamutové čerpadlo s instalací do čerpací šachty</t>
  </si>
  <si>
    <t>ks</t>
  </si>
  <si>
    <t>-1979303511</t>
  </si>
  <si>
    <t>56</t>
  </si>
  <si>
    <t>998721101</t>
  </si>
  <si>
    <t>Přesun hmot pro vnitřní kanalizace stanovený z hmotnosti přesunovaného materiálu vodorovná dopravní vzdálenost do 50 m v objektech výšky do 6 m</t>
  </si>
  <si>
    <t>-172259471</t>
  </si>
  <si>
    <t>https://podminky.urs.cz/item/CS_URS_2023_02/998721101</t>
  </si>
  <si>
    <t>751</t>
  </si>
  <si>
    <t>Vzduchotechnika</t>
  </si>
  <si>
    <t>57</t>
  </si>
  <si>
    <t>722174004</t>
  </si>
  <si>
    <t>Potrubí z plastových trubek z polypropylenu PPR svařovaných polyfúzně PN 16 (SDR 7,4) D 32 x 4,4</t>
  </si>
  <si>
    <t>2079194191</t>
  </si>
  <si>
    <t>https://podminky.urs.cz/item/CS_URS_2023_02/722174004</t>
  </si>
  <si>
    <t>2*4*3,2</t>
  </si>
  <si>
    <t>2*7,3</t>
  </si>
  <si>
    <t>58</t>
  </si>
  <si>
    <t>7221904.R1</t>
  </si>
  <si>
    <t>Zřízení odboček pro potrubí PE DN 16</t>
  </si>
  <si>
    <t>-2147452129</t>
  </si>
  <si>
    <t>2*20</t>
  </si>
  <si>
    <t>59</t>
  </si>
  <si>
    <t>751.R1</t>
  </si>
  <si>
    <t>Osazení dmychadlové šachty z polypropylenu PP samonosné pro běžné zatížení hranaté, 750x500x500</t>
  </si>
  <si>
    <t>1879674349</t>
  </si>
  <si>
    <t>60</t>
  </si>
  <si>
    <t>56241094</t>
  </si>
  <si>
    <t>schránka na dmychadlo včetně víka, 750x500x500, PP</t>
  </si>
  <si>
    <t>1387343002</t>
  </si>
  <si>
    <t>61</t>
  </si>
  <si>
    <t>751.R2</t>
  </si>
  <si>
    <t>Osazení dmychadla s dodávkou dmychadla membránového, 150 l/min při 200 mbar</t>
  </si>
  <si>
    <t>1852955424</t>
  </si>
  <si>
    <t>62</t>
  </si>
  <si>
    <t>751.R3</t>
  </si>
  <si>
    <t>Osazení ovl. panelu včetně dodávky ovl. panelu dle specifikace</t>
  </si>
  <si>
    <t>-1295163969</t>
  </si>
  <si>
    <t>63</t>
  </si>
  <si>
    <t>8711431.R1</t>
  </si>
  <si>
    <t>Kapkovací potrubí PE 16 pro použití pod povrchem</t>
  </si>
  <si>
    <t>175349503</t>
  </si>
  <si>
    <t>20*3,15</t>
  </si>
  <si>
    <t>64</t>
  </si>
  <si>
    <t>998751101</t>
  </si>
  <si>
    <t>Přesun hmot pro vzduchotechniku stanovený z hmotnosti přesunovaného materiálu vodorovná dopravní vzdálenost do 100 m v objektech výšky do 12 m</t>
  </si>
  <si>
    <t>-1817938712</t>
  </si>
  <si>
    <t>https://podminky.urs.cz/item/CS_URS_2023_02/998751101</t>
  </si>
  <si>
    <t>762</t>
  </si>
  <si>
    <t>Konstrukce tesařské</t>
  </si>
  <si>
    <t>65</t>
  </si>
  <si>
    <t>762132135</t>
  </si>
  <si>
    <t>Montáž bednění stěn z hoblovaných prken tl. do 32 mm na sraz</t>
  </si>
  <si>
    <t>-1746289707</t>
  </si>
  <si>
    <t>https://podminky.urs.cz/item/CS_URS_2023_02/762132135</t>
  </si>
  <si>
    <t>"pomocné bednění filtračního pole</t>
  </si>
  <si>
    <t>(2*14+2*3,5)*0,9</t>
  </si>
  <si>
    <t>66</t>
  </si>
  <si>
    <t>60511088</t>
  </si>
  <si>
    <t>řezivo jehličnaté boční omítané š 80-160mm tl 23mm dl 3-3,5m</t>
  </si>
  <si>
    <t>551479938</t>
  </si>
  <si>
    <t>(2*14+2*3,5)*0,9*0,023*1,5</t>
  </si>
  <si>
    <t>67</t>
  </si>
  <si>
    <t>762195000</t>
  </si>
  <si>
    <t>Spojovací prostředky stěn a příček hřebíky, svory, fixační prkna</t>
  </si>
  <si>
    <t>-867196041</t>
  </si>
  <si>
    <t>https://podminky.urs.cz/item/CS_URS_2023_02/762195000</t>
  </si>
  <si>
    <t>68</t>
  </si>
  <si>
    <t>998762101</t>
  </si>
  <si>
    <t>Přesun hmot pro konstrukce tesařské stanovený z hmotnosti přesunovaného materiálu vodorovná dopravní vzdálenost do 50 m v objektech výšky do 6 m</t>
  </si>
  <si>
    <t>-2085737548</t>
  </si>
  <si>
    <t>https://podminky.urs.cz/item/CS_URS_2023_02/998762101</t>
  </si>
  <si>
    <t>VRN</t>
  </si>
  <si>
    <t>Vedlejší rozpočtové náklady</t>
  </si>
  <si>
    <t>69</t>
  </si>
  <si>
    <t>005 11-1020</t>
  </si>
  <si>
    <t>Geodetické práce před výstavbou - vytýčení stavby</t>
  </si>
  <si>
    <t>…</t>
  </si>
  <si>
    <t>1024</t>
  </si>
  <si>
    <t>968501713</t>
  </si>
  <si>
    <t>70</t>
  </si>
  <si>
    <t>005 12-1010</t>
  </si>
  <si>
    <t>Zařízení staveniště - vybudování a provoz</t>
  </si>
  <si>
    <t>179107509</t>
  </si>
  <si>
    <t>71</t>
  </si>
  <si>
    <t>005 21-1010</t>
  </si>
  <si>
    <t>Provedení pasportizace stávajících nemovitostí</t>
  </si>
  <si>
    <t>...</t>
  </si>
  <si>
    <t>-1933252185</t>
  </si>
  <si>
    <t>"Provedení pasportizace stávajících nemovitostí (vč. pozemků)  a jejich příslušenství</t>
  </si>
  <si>
    <t>"zajištění fotodokumentace stávajícího stavu přístupových komunikací</t>
  </si>
  <si>
    <t>"uvedení do pův. stavu vč. nutného plošného urovnání terénu</t>
  </si>
  <si>
    <t>"protokolární předání majitelům</t>
  </si>
  <si>
    <t>72</t>
  </si>
  <si>
    <t>005 23-1040</t>
  </si>
  <si>
    <t>Provozní řády</t>
  </si>
  <si>
    <t>874948372</t>
  </si>
  <si>
    <t>"Zpracování provozního řádu kořenové ČOV</t>
  </si>
  <si>
    <t>73</t>
  </si>
  <si>
    <t>005 24-1010</t>
  </si>
  <si>
    <t>Dokumentace skutečného provedení stavby</t>
  </si>
  <si>
    <t>-22457426</t>
  </si>
  <si>
    <t>74</t>
  </si>
  <si>
    <t>005 24-1020</t>
  </si>
  <si>
    <t>Geodetické práce po výstavbě - skutečné zaměření</t>
  </si>
  <si>
    <t>149772146</t>
  </si>
  <si>
    <t>SEZNAM FIGUR</t>
  </si>
  <si>
    <t>Výměra</t>
  </si>
  <si>
    <t>0,0168</t>
  </si>
  <si>
    <t>Použití figury:</t>
  </si>
  <si>
    <t>Kosení ve vegetačním období travního porostu řídkého</t>
  </si>
  <si>
    <t>55,440* 0,2</t>
  </si>
  <si>
    <t>Skrývka zemin schopných zúrodnění v rovině a svahu do 1:5</t>
  </si>
  <si>
    <t>55,440*(0,7-0,2)</t>
  </si>
  <si>
    <t>Odkopávky a prokopávky nezapažené v hornině třídy těžitelnosti I skupiny 3 objem do 50 m3 strojně</t>
  </si>
  <si>
    <t>8,270*12,111</t>
  </si>
  <si>
    <t>Úprava pláně v hornině třídy těžitelnosti I skupiny 3 bez zhutnění ručně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</si>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</sst>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u val="single"/>
      <sz val="8"/>
      <color theme="1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9"/>
      <color theme="1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38" fillId="0" borderId="0" xfId="20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2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 wrapText="1"/>
    </xf>
    <xf numFmtId="167" fontId="42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01" TargetMode="External" /><Relationship Id="rId2" Type="http://schemas.openxmlformats.org/officeDocument/2006/relationships/hyperlink" Target="https://vymery.bimplatforma.cz/version/76507_9u6PHIJ6-JHHKCWJaHpihoiJiU3K93QhkAGWhS3cyXVKC_3gPj6huoxaT-vUsFQ3kJ9FNI9Dvmg8TiGADhsYUw" TargetMode="External" /><Relationship Id="rId3" Type="http://schemas.openxmlformats.org/officeDocument/2006/relationships/hyperlink" Target="https://podminky.urs.cz/item/CS_URS_2023_02/121103111" TargetMode="External" /><Relationship Id="rId4" Type="http://schemas.openxmlformats.org/officeDocument/2006/relationships/hyperlink" Target="https://vymery.bimplatforma.cz/version/76507_XAk71ayZJbaPxTETNAUdxBshRynYFw6eB842R9mIZpvLRayWWDA17tIjcceKGmvG5qb6seDOUp70qXYEAizmNw" TargetMode="External" /><Relationship Id="rId5" Type="http://schemas.openxmlformats.org/officeDocument/2006/relationships/hyperlink" Target="https://podminky.urs.cz/item/CS_URS_2023_02/122251102" TargetMode="External" /><Relationship Id="rId6" Type="http://schemas.openxmlformats.org/officeDocument/2006/relationships/hyperlink" Target="https://vymery.bimplatforma.cz/version/76507_qheSSIT-jTvpjEghzJjkt8hP3iXRSEh0HSTFt_o8v1HM4OfgqwB0kt03FEORdiJBZ0eylAqu5q8iICvtUaI4gA" TargetMode="External" /><Relationship Id="rId7" Type="http://schemas.openxmlformats.org/officeDocument/2006/relationships/hyperlink" Target="https://podminky.urs.cz/item/CS_URS_2023_02/166151101" TargetMode="External" /><Relationship Id="rId8" Type="http://schemas.openxmlformats.org/officeDocument/2006/relationships/hyperlink" Target="https://podminky.urs.cz/item/CS_URS_2023_02/174211101" TargetMode="External" /><Relationship Id="rId9" Type="http://schemas.openxmlformats.org/officeDocument/2006/relationships/hyperlink" Target="https://podminky.urs.cz/item/CS_URS_2023_02/181351103" TargetMode="External" /><Relationship Id="rId10" Type="http://schemas.openxmlformats.org/officeDocument/2006/relationships/hyperlink" Target="https://podminky.urs.cz/item/CS_URS_2023_02/181912111" TargetMode="External" /><Relationship Id="rId11" Type="http://schemas.openxmlformats.org/officeDocument/2006/relationships/hyperlink" Target="https://vymery.bimplatforma.cz/version/76507_PEwUnlpIcK9ITRfhs2NTxbSavoAZgRoaksT8AmXNIrHtd70uBXij4RE3fZ4DoYd1scviTZfX5gmhrz4HEZEB-Q" TargetMode="External" /><Relationship Id="rId12" Type="http://schemas.openxmlformats.org/officeDocument/2006/relationships/hyperlink" Target="https://podminky.urs.cz/item/CS_URS_2023_02/183111111" TargetMode="External" /><Relationship Id="rId13" Type="http://schemas.openxmlformats.org/officeDocument/2006/relationships/hyperlink" Target="https://podminky.urs.cz/item/CS_URS_2023_02/183211312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877260310" TargetMode="External" /><Relationship Id="rId17" Type="http://schemas.openxmlformats.org/officeDocument/2006/relationships/hyperlink" Target="https://podminky.urs.cz/item/CS_URS_2023_02/877260320" TargetMode="External" /><Relationship Id="rId18" Type="http://schemas.openxmlformats.org/officeDocument/2006/relationships/hyperlink" Target="https://podminky.urs.cz/item/CS_URS_2023_02/877260330" TargetMode="External" /><Relationship Id="rId19" Type="http://schemas.openxmlformats.org/officeDocument/2006/relationships/hyperlink" Target="https://podminky.urs.cz/item/CS_URS_2023_02/890811811" TargetMode="External" /><Relationship Id="rId20" Type="http://schemas.openxmlformats.org/officeDocument/2006/relationships/hyperlink" Target="https://podminky.urs.cz/item/CS_URS_2023_02/892271111" TargetMode="External" /><Relationship Id="rId21" Type="http://schemas.openxmlformats.org/officeDocument/2006/relationships/hyperlink" Target="https://podminky.urs.cz/item/CS_URS_2023_02/894812231" TargetMode="External" /><Relationship Id="rId22" Type="http://schemas.openxmlformats.org/officeDocument/2006/relationships/hyperlink" Target="https://podminky.urs.cz/item/CS_URS_2023_02/894812249" TargetMode="External" /><Relationship Id="rId23" Type="http://schemas.openxmlformats.org/officeDocument/2006/relationships/hyperlink" Target="https://podminky.urs.cz/item/CS_URS_2023_02/894812255" TargetMode="External" /><Relationship Id="rId24" Type="http://schemas.openxmlformats.org/officeDocument/2006/relationships/hyperlink" Target="https://podminky.urs.cz/item/CS_URS_2023_02/894812257" TargetMode="External" /><Relationship Id="rId25" Type="http://schemas.openxmlformats.org/officeDocument/2006/relationships/hyperlink" Target="https://podminky.urs.cz/item/CS_URS_2023_02/894812611" TargetMode="External" /><Relationship Id="rId26" Type="http://schemas.openxmlformats.org/officeDocument/2006/relationships/hyperlink" Target="https://podminky.urs.cz/item/CS_URS_2023_02/894812612" TargetMode="External" /><Relationship Id="rId27" Type="http://schemas.openxmlformats.org/officeDocument/2006/relationships/hyperlink" Target="https://podminky.urs.cz/item/CS_URS_2023_02/997013501" TargetMode="External" /><Relationship Id="rId28" Type="http://schemas.openxmlformats.org/officeDocument/2006/relationships/hyperlink" Target="https://podminky.urs.cz/item/CS_URS_2023_02/997013509" TargetMode="External" /><Relationship Id="rId29" Type="http://schemas.openxmlformats.org/officeDocument/2006/relationships/hyperlink" Target="https://podminky.urs.cz/item/CS_URS_2023_02/998276101" TargetMode="External" /><Relationship Id="rId30" Type="http://schemas.openxmlformats.org/officeDocument/2006/relationships/hyperlink" Target="https://podminky.urs.cz/item/CS_URS_2023_02/711472051" TargetMode="External" /><Relationship Id="rId31" Type="http://schemas.openxmlformats.org/officeDocument/2006/relationships/hyperlink" Target="https://podminky.urs.cz/item/CS_URS_2023_02/711491171" TargetMode="External" /><Relationship Id="rId32" Type="http://schemas.openxmlformats.org/officeDocument/2006/relationships/hyperlink" Target="https://podminky.urs.cz/item/CS_URS_2023_02/711491172" TargetMode="External" /><Relationship Id="rId33" Type="http://schemas.openxmlformats.org/officeDocument/2006/relationships/hyperlink" Target="https://podminky.urs.cz/item/CS_URS_2023_02/711491271" TargetMode="External" /><Relationship Id="rId34" Type="http://schemas.openxmlformats.org/officeDocument/2006/relationships/hyperlink" Target="https://podminky.urs.cz/item/CS_URS_2023_02/711491272" TargetMode="External" /><Relationship Id="rId35" Type="http://schemas.openxmlformats.org/officeDocument/2006/relationships/hyperlink" Target="https://podminky.urs.cz/item/CS_URS_2023_02/711772111" TargetMode="External" /><Relationship Id="rId36" Type="http://schemas.openxmlformats.org/officeDocument/2006/relationships/hyperlink" Target="https://podminky.urs.cz/item/CS_URS_2023_02/933901111" TargetMode="External" /><Relationship Id="rId37" Type="http://schemas.openxmlformats.org/officeDocument/2006/relationships/hyperlink" Target="https://podminky.urs.cz/item/CS_URS_2023_02/998711101" TargetMode="External" /><Relationship Id="rId38" Type="http://schemas.openxmlformats.org/officeDocument/2006/relationships/hyperlink" Target="https://podminky.urs.cz/item/CS_URS_2023_02/721174004" TargetMode="External" /><Relationship Id="rId39" Type="http://schemas.openxmlformats.org/officeDocument/2006/relationships/hyperlink" Target="https://podminky.urs.cz/item/CS_URS_2023_02/721174043" TargetMode="External" /><Relationship Id="rId40" Type="http://schemas.openxmlformats.org/officeDocument/2006/relationships/hyperlink" Target="https://podminky.urs.cz/item/CS_URS_2023_02/998721101" TargetMode="External" /><Relationship Id="rId41" Type="http://schemas.openxmlformats.org/officeDocument/2006/relationships/hyperlink" Target="https://podminky.urs.cz/item/CS_URS_2023_02/722174004" TargetMode="External" /><Relationship Id="rId42" Type="http://schemas.openxmlformats.org/officeDocument/2006/relationships/hyperlink" Target="https://podminky.urs.cz/item/CS_URS_2023_02/998751101" TargetMode="External" /><Relationship Id="rId43" Type="http://schemas.openxmlformats.org/officeDocument/2006/relationships/hyperlink" Target="https://podminky.urs.cz/item/CS_URS_2023_02/762132135" TargetMode="External" /><Relationship Id="rId44" Type="http://schemas.openxmlformats.org/officeDocument/2006/relationships/hyperlink" Target="https://podminky.urs.cz/item/CS_URS_2023_02/762195000" TargetMode="External" /><Relationship Id="rId45" Type="http://schemas.openxmlformats.org/officeDocument/2006/relationships/hyperlink" Target="https://podminky.urs.cz/item/CS_URS_2023_02/998762101" TargetMode="External" /><Relationship Id="rId4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ymery.bimplatforma.cz/version/76507_9u6PHIJ6-JHHKCWJaHpihoiJiU3K93QhkAGWhS3cyXVKC_3gPj6huoxaT-vUsFQ3kJ9FNI9Dvmg8TiGADhsYUw" TargetMode="External" /><Relationship Id="rId2" Type="http://schemas.openxmlformats.org/officeDocument/2006/relationships/hyperlink" Target="https://vymery.bimplatforma.cz/version/76507_XAk71ayZJbaPxTETNAUdxBshRynYFw6eB842R9mIZpvLRayWWDA17tIjcceKGmvG5qb6seDOUp70qXYEAizmNw" TargetMode="External" /><Relationship Id="rId3" Type="http://schemas.openxmlformats.org/officeDocument/2006/relationships/hyperlink" Target="https://vymery.bimplatforma.cz/version/76507_qheSSIT-jTvpjEghzJjkt8hP3iXRSEh0HSTFt_o8v1HM4OfgqwB0kt03FEORdiJBZ0eylAqu5q8iICvtUaI4gA" TargetMode="External" /><Relationship Id="rId4" Type="http://schemas.openxmlformats.org/officeDocument/2006/relationships/hyperlink" Target="https://vymery.bimplatforma.cz/version/76507_PEwUnlpIcK9ITRfhs2NTxbSavoAZgRoaksT8AmXNIrHtd70uBXij4RE3fZ4DoYd1scviTZfX5gmhrz4HEZEB-Q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35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37</v>
      </c>
      <c r="AO17" s="24"/>
      <c r="AP17" s="24"/>
      <c r="AQ17" s="24"/>
      <c r="AR17" s="22"/>
      <c r="BE17" s="33"/>
      <c r="BS17" s="19" t="s">
        <v>38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47</v>
      </c>
      <c r="E29" s="49"/>
      <c r="F29" s="34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49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51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23011P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VD Rozkoš – oprava KČOV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VD Rozkoš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11. 12. 2023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Povodí Labe, státní podnik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34</v>
      </c>
      <c r="AJ49" s="42"/>
      <c r="AK49" s="42"/>
      <c r="AL49" s="42"/>
      <c r="AM49" s="75" t="str">
        <f>IF(E17="","",E17)</f>
        <v>Grania s.r.o.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32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39</v>
      </c>
      <c r="AJ50" s="42"/>
      <c r="AK50" s="42"/>
      <c r="AL50" s="42"/>
      <c r="AM50" s="75" t="str">
        <f>IF(E20="","",E20)</f>
        <v>Ing. Vít Rous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76</v>
      </c>
      <c r="BT54" s="111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0" s="7" customFormat="1" ht="16.5" customHeight="1">
      <c r="A55" s="112" t="s">
        <v>80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'23011P - VD Rozkoš – opra...'!J28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'23011P - VD Rozkoš – opra...'!P83</f>
        <v>0</v>
      </c>
      <c r="AV55" s="121">
        <f>'23011P - VD Rozkoš – opra...'!J31</f>
        <v>0</v>
      </c>
      <c r="AW55" s="121">
        <f>'23011P - VD Rozkoš – opra...'!J32</f>
        <v>0</v>
      </c>
      <c r="AX55" s="121">
        <f>'23011P - VD Rozkoš – opra...'!J33</f>
        <v>0</v>
      </c>
      <c r="AY55" s="121">
        <f>'23011P - VD Rozkoš – opra...'!J34</f>
        <v>0</v>
      </c>
      <c r="AZ55" s="121">
        <f>'23011P - VD Rozkoš – opra...'!F31</f>
        <v>0</v>
      </c>
      <c r="BA55" s="121">
        <f>'23011P - VD Rozkoš – opra...'!F32</f>
        <v>0</v>
      </c>
      <c r="BB55" s="121">
        <f>'23011P - VD Rozkoš – opra...'!F33</f>
        <v>0</v>
      </c>
      <c r="BC55" s="121">
        <f>'23011P - VD Rozkoš – opra...'!F34</f>
        <v>0</v>
      </c>
      <c r="BD55" s="123">
        <f>'23011P - VD Rozkoš – opra...'!F35</f>
        <v>0</v>
      </c>
      <c r="BE55" s="7"/>
      <c r="BT55" s="124" t="s">
        <v>82</v>
      </c>
      <c r="BU55" s="124" t="s">
        <v>83</v>
      </c>
      <c r="BV55" s="124" t="s">
        <v>78</v>
      </c>
      <c r="BW55" s="124" t="s">
        <v>5</v>
      </c>
      <c r="BX55" s="124" t="s">
        <v>79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11P - VD Rozkoš – opr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  <c r="AZ2" s="125" t="s">
        <v>84</v>
      </c>
      <c r="BA2" s="125" t="s">
        <v>85</v>
      </c>
      <c r="BB2" s="125" t="s">
        <v>21</v>
      </c>
      <c r="BC2" s="125" t="s">
        <v>86</v>
      </c>
      <c r="BD2" s="125" t="s">
        <v>87</v>
      </c>
    </row>
    <row r="3" spans="2:5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88</v>
      </c>
      <c r="AZ3" s="125" t="s">
        <v>89</v>
      </c>
      <c r="BA3" s="125" t="s">
        <v>90</v>
      </c>
      <c r="BB3" s="125" t="s">
        <v>21</v>
      </c>
      <c r="BC3" s="125" t="s">
        <v>91</v>
      </c>
      <c r="BD3" s="125" t="s">
        <v>87</v>
      </c>
    </row>
    <row r="4" spans="2:56" s="1" customFormat="1" ht="24.95" customHeight="1">
      <c r="B4" s="22"/>
      <c r="D4" s="128" t="s">
        <v>92</v>
      </c>
      <c r="L4" s="22"/>
      <c r="M4" s="129" t="s">
        <v>10</v>
      </c>
      <c r="AT4" s="19" t="s">
        <v>4</v>
      </c>
      <c r="AZ4" s="125" t="s">
        <v>93</v>
      </c>
      <c r="BA4" s="125" t="s">
        <v>94</v>
      </c>
      <c r="BB4" s="125" t="s">
        <v>21</v>
      </c>
      <c r="BC4" s="125" t="s">
        <v>95</v>
      </c>
      <c r="BD4" s="125" t="s">
        <v>87</v>
      </c>
    </row>
    <row r="5" spans="2:56" s="1" customFormat="1" ht="6.95" customHeight="1">
      <c r="B5" s="22"/>
      <c r="L5" s="22"/>
      <c r="AZ5" s="125" t="s">
        <v>96</v>
      </c>
      <c r="BA5" s="125" t="s">
        <v>97</v>
      </c>
      <c r="BB5" s="125" t="s">
        <v>21</v>
      </c>
      <c r="BC5" s="125" t="s">
        <v>98</v>
      </c>
      <c r="BD5" s="125" t="s">
        <v>87</v>
      </c>
    </row>
    <row r="6" spans="1:31" s="2" customFormat="1" ht="12" customHeight="1">
      <c r="A6" s="40"/>
      <c r="B6" s="46"/>
      <c r="C6" s="40"/>
      <c r="D6" s="130" t="s">
        <v>16</v>
      </c>
      <c r="E6" s="40"/>
      <c r="F6" s="40"/>
      <c r="G6" s="40"/>
      <c r="H6" s="40"/>
      <c r="I6" s="40"/>
      <c r="J6" s="40"/>
      <c r="K6" s="40"/>
      <c r="L6" s="131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2" t="s">
        <v>17</v>
      </c>
      <c r="F7" s="40"/>
      <c r="G7" s="40"/>
      <c r="H7" s="40"/>
      <c r="I7" s="40"/>
      <c r="J7" s="40"/>
      <c r="K7" s="40"/>
      <c r="L7" s="131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30" t="s">
        <v>18</v>
      </c>
      <c r="E9" s="40"/>
      <c r="F9" s="133" t="s">
        <v>19</v>
      </c>
      <c r="G9" s="40"/>
      <c r="H9" s="40"/>
      <c r="I9" s="130" t="s">
        <v>20</v>
      </c>
      <c r="J9" s="133" t="s">
        <v>21</v>
      </c>
      <c r="K9" s="40"/>
      <c r="L9" s="13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30" t="s">
        <v>22</v>
      </c>
      <c r="E10" s="40"/>
      <c r="F10" s="133" t="s">
        <v>23</v>
      </c>
      <c r="G10" s="40"/>
      <c r="H10" s="40"/>
      <c r="I10" s="130" t="s">
        <v>24</v>
      </c>
      <c r="J10" s="134" t="str">
        <f>'Rekapitulace stavby'!AN8</f>
        <v>11. 12. 2023</v>
      </c>
      <c r="K10" s="40"/>
      <c r="L10" s="13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26</v>
      </c>
      <c r="E12" s="40"/>
      <c r="F12" s="40"/>
      <c r="G12" s="40"/>
      <c r="H12" s="40"/>
      <c r="I12" s="130" t="s">
        <v>27</v>
      </c>
      <c r="J12" s="133" t="s">
        <v>28</v>
      </c>
      <c r="K12" s="40"/>
      <c r="L12" s="13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3" t="s">
        <v>29</v>
      </c>
      <c r="F13" s="40"/>
      <c r="G13" s="40"/>
      <c r="H13" s="40"/>
      <c r="I13" s="130" t="s">
        <v>30</v>
      </c>
      <c r="J13" s="133" t="s">
        <v>31</v>
      </c>
      <c r="K13" s="40"/>
      <c r="L13" s="13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30" t="s">
        <v>32</v>
      </c>
      <c r="E15" s="40"/>
      <c r="F15" s="40"/>
      <c r="G15" s="40"/>
      <c r="H15" s="40"/>
      <c r="I15" s="130" t="s">
        <v>27</v>
      </c>
      <c r="J15" s="35" t="str">
        <f>'Rekapitulace stavby'!AN13</f>
        <v>Vyplň údaj</v>
      </c>
      <c r="K15" s="40"/>
      <c r="L15" s="13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3"/>
      <c r="G16" s="133"/>
      <c r="H16" s="133"/>
      <c r="I16" s="130" t="s">
        <v>30</v>
      </c>
      <c r="J16" s="35" t="str">
        <f>'Rekapitulace stavby'!AN14</f>
        <v>Vyplň údaj</v>
      </c>
      <c r="K16" s="40"/>
      <c r="L16" s="13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30" t="s">
        <v>34</v>
      </c>
      <c r="E18" s="40"/>
      <c r="F18" s="40"/>
      <c r="G18" s="40"/>
      <c r="H18" s="40"/>
      <c r="I18" s="130" t="s">
        <v>27</v>
      </c>
      <c r="J18" s="133" t="s">
        <v>35</v>
      </c>
      <c r="K18" s="40"/>
      <c r="L18" s="13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3" t="s">
        <v>36</v>
      </c>
      <c r="F19" s="40"/>
      <c r="G19" s="40"/>
      <c r="H19" s="40"/>
      <c r="I19" s="130" t="s">
        <v>30</v>
      </c>
      <c r="J19" s="133" t="s">
        <v>37</v>
      </c>
      <c r="K19" s="40"/>
      <c r="L19" s="13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30" t="s">
        <v>39</v>
      </c>
      <c r="E21" s="40"/>
      <c r="F21" s="40"/>
      <c r="G21" s="40"/>
      <c r="H21" s="40"/>
      <c r="I21" s="130" t="s">
        <v>27</v>
      </c>
      <c r="J21" s="133" t="s">
        <v>21</v>
      </c>
      <c r="K21" s="40"/>
      <c r="L21" s="13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3" t="s">
        <v>40</v>
      </c>
      <c r="F22" s="40"/>
      <c r="G22" s="40"/>
      <c r="H22" s="40"/>
      <c r="I22" s="130" t="s">
        <v>30</v>
      </c>
      <c r="J22" s="133" t="s">
        <v>21</v>
      </c>
      <c r="K22" s="40"/>
      <c r="L22" s="13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30" t="s">
        <v>41</v>
      </c>
      <c r="E24" s="40"/>
      <c r="F24" s="40"/>
      <c r="G24" s="40"/>
      <c r="H24" s="40"/>
      <c r="I24" s="40"/>
      <c r="J24" s="40"/>
      <c r="K24" s="40"/>
      <c r="L24" s="13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5"/>
      <c r="B25" s="136"/>
      <c r="C25" s="135"/>
      <c r="D25" s="135"/>
      <c r="E25" s="137" t="s">
        <v>42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9"/>
      <c r="E27" s="139"/>
      <c r="F27" s="139"/>
      <c r="G27" s="139"/>
      <c r="H27" s="139"/>
      <c r="I27" s="139"/>
      <c r="J27" s="139"/>
      <c r="K27" s="139"/>
      <c r="L27" s="13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40" t="s">
        <v>43</v>
      </c>
      <c r="E28" s="40"/>
      <c r="F28" s="40"/>
      <c r="G28" s="40"/>
      <c r="H28" s="40"/>
      <c r="I28" s="40"/>
      <c r="J28" s="141">
        <f>ROUND(J83,2)</f>
        <v>0</v>
      </c>
      <c r="K28" s="40"/>
      <c r="L28" s="13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9"/>
      <c r="E29" s="139"/>
      <c r="F29" s="139"/>
      <c r="G29" s="139"/>
      <c r="H29" s="139"/>
      <c r="I29" s="139"/>
      <c r="J29" s="139"/>
      <c r="K29" s="139"/>
      <c r="L29" s="13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2" t="s">
        <v>45</v>
      </c>
      <c r="G30" s="40"/>
      <c r="H30" s="40"/>
      <c r="I30" s="142" t="s">
        <v>44</v>
      </c>
      <c r="J30" s="142" t="s">
        <v>46</v>
      </c>
      <c r="K30" s="40"/>
      <c r="L30" s="13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3" t="s">
        <v>47</v>
      </c>
      <c r="E31" s="130" t="s">
        <v>48</v>
      </c>
      <c r="F31" s="144">
        <f>ROUND((SUM(BE83:BE278)),2)</f>
        <v>0</v>
      </c>
      <c r="G31" s="40"/>
      <c r="H31" s="40"/>
      <c r="I31" s="145">
        <v>0.21</v>
      </c>
      <c r="J31" s="144">
        <f>ROUND(((SUM(BE83:BE278))*I31),2)</f>
        <v>0</v>
      </c>
      <c r="K31" s="40"/>
      <c r="L31" s="13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30" t="s">
        <v>49</v>
      </c>
      <c r="F32" s="144">
        <f>ROUND((SUM(BF83:BF278)),2)</f>
        <v>0</v>
      </c>
      <c r="G32" s="40"/>
      <c r="H32" s="40"/>
      <c r="I32" s="145">
        <v>0.12</v>
      </c>
      <c r="J32" s="144">
        <f>ROUND(((SUM(BF83:BF278))*I32),2)</f>
        <v>0</v>
      </c>
      <c r="K32" s="40"/>
      <c r="L32" s="13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30" t="s">
        <v>50</v>
      </c>
      <c r="F33" s="144">
        <f>ROUND((SUM(BG83:BG278)),2)</f>
        <v>0</v>
      </c>
      <c r="G33" s="40"/>
      <c r="H33" s="40"/>
      <c r="I33" s="145">
        <v>0.21</v>
      </c>
      <c r="J33" s="144">
        <f>0</f>
        <v>0</v>
      </c>
      <c r="K33" s="40"/>
      <c r="L33" s="13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30" t="s">
        <v>51</v>
      </c>
      <c r="F34" s="144">
        <f>ROUND((SUM(BH83:BH278)),2)</f>
        <v>0</v>
      </c>
      <c r="G34" s="40"/>
      <c r="H34" s="40"/>
      <c r="I34" s="145">
        <v>0.12</v>
      </c>
      <c r="J34" s="144">
        <f>0</f>
        <v>0</v>
      </c>
      <c r="K34" s="40"/>
      <c r="L34" s="13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52</v>
      </c>
      <c r="F35" s="144">
        <f>ROUND((SUM(BI83:BI278)),2)</f>
        <v>0</v>
      </c>
      <c r="G35" s="40"/>
      <c r="H35" s="40"/>
      <c r="I35" s="145">
        <v>0</v>
      </c>
      <c r="J35" s="144">
        <f>0</f>
        <v>0</v>
      </c>
      <c r="K35" s="40"/>
      <c r="L35" s="13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6"/>
      <c r="D37" s="147" t="s">
        <v>53</v>
      </c>
      <c r="E37" s="148"/>
      <c r="F37" s="148"/>
      <c r="G37" s="149" t="s">
        <v>54</v>
      </c>
      <c r="H37" s="150" t="s">
        <v>55</v>
      </c>
      <c r="I37" s="148"/>
      <c r="J37" s="151">
        <f>SUM(J28:J35)</f>
        <v>0</v>
      </c>
      <c r="K37" s="152"/>
      <c r="L37" s="13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3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3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99</v>
      </c>
      <c r="D43" s="42"/>
      <c r="E43" s="42"/>
      <c r="F43" s="42"/>
      <c r="G43" s="42"/>
      <c r="H43" s="42"/>
      <c r="I43" s="42"/>
      <c r="J43" s="42"/>
      <c r="K43" s="42"/>
      <c r="L43" s="13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VD Rozkoš – oprava KČOV</v>
      </c>
      <c r="F46" s="42"/>
      <c r="G46" s="42"/>
      <c r="H46" s="42"/>
      <c r="I46" s="42"/>
      <c r="J46" s="42"/>
      <c r="K46" s="42"/>
      <c r="L46" s="13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22</v>
      </c>
      <c r="D48" s="42"/>
      <c r="E48" s="42"/>
      <c r="F48" s="29" t="str">
        <f>F10</f>
        <v>VD Rozkoš</v>
      </c>
      <c r="G48" s="42"/>
      <c r="H48" s="42"/>
      <c r="I48" s="34" t="s">
        <v>24</v>
      </c>
      <c r="J48" s="74" t="str">
        <f>IF(J10="","",J10)</f>
        <v>11. 12. 2023</v>
      </c>
      <c r="K48" s="42"/>
      <c r="L48" s="13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26</v>
      </c>
      <c r="D50" s="42"/>
      <c r="E50" s="42"/>
      <c r="F50" s="29" t="str">
        <f>E13</f>
        <v>Povodí Labe, státní podnik</v>
      </c>
      <c r="G50" s="42"/>
      <c r="H50" s="42"/>
      <c r="I50" s="34" t="s">
        <v>34</v>
      </c>
      <c r="J50" s="38" t="str">
        <f>E19</f>
        <v>Grania s.r.o.</v>
      </c>
      <c r="K50" s="42"/>
      <c r="L50" s="13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32</v>
      </c>
      <c r="D51" s="42"/>
      <c r="E51" s="42"/>
      <c r="F51" s="29" t="str">
        <f>IF(E16="","",E16)</f>
        <v>Vyplň údaj</v>
      </c>
      <c r="G51" s="42"/>
      <c r="H51" s="42"/>
      <c r="I51" s="34" t="s">
        <v>39</v>
      </c>
      <c r="J51" s="38" t="str">
        <f>E22</f>
        <v>Ing. Vít Rous</v>
      </c>
      <c r="K51" s="42"/>
      <c r="L51" s="13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7" t="s">
        <v>100</v>
      </c>
      <c r="D53" s="158"/>
      <c r="E53" s="158"/>
      <c r="F53" s="158"/>
      <c r="G53" s="158"/>
      <c r="H53" s="158"/>
      <c r="I53" s="158"/>
      <c r="J53" s="159" t="s">
        <v>101</v>
      </c>
      <c r="K53" s="158"/>
      <c r="L53" s="13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60" t="s">
        <v>75</v>
      </c>
      <c r="D55" s="42"/>
      <c r="E55" s="42"/>
      <c r="F55" s="42"/>
      <c r="G55" s="42"/>
      <c r="H55" s="42"/>
      <c r="I55" s="42"/>
      <c r="J55" s="104">
        <f>J83</f>
        <v>0</v>
      </c>
      <c r="K55" s="42"/>
      <c r="L55" s="13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102</v>
      </c>
    </row>
    <row r="56" spans="1:31" s="9" customFormat="1" ht="24.95" customHeight="1">
      <c r="A56" s="9"/>
      <c r="B56" s="161"/>
      <c r="C56" s="162"/>
      <c r="D56" s="163" t="s">
        <v>103</v>
      </c>
      <c r="E56" s="164"/>
      <c r="F56" s="164"/>
      <c r="G56" s="164"/>
      <c r="H56" s="164"/>
      <c r="I56" s="164"/>
      <c r="J56" s="165">
        <f>J84</f>
        <v>0</v>
      </c>
      <c r="K56" s="162"/>
      <c r="L56" s="16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7"/>
      <c r="C57" s="168"/>
      <c r="D57" s="169" t="s">
        <v>104</v>
      </c>
      <c r="E57" s="170"/>
      <c r="F57" s="170"/>
      <c r="G57" s="170"/>
      <c r="H57" s="170"/>
      <c r="I57" s="170"/>
      <c r="J57" s="171">
        <f>J85</f>
        <v>0</v>
      </c>
      <c r="K57" s="168"/>
      <c r="L57" s="17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7"/>
      <c r="C58" s="168"/>
      <c r="D58" s="169" t="s">
        <v>105</v>
      </c>
      <c r="E58" s="170"/>
      <c r="F58" s="170"/>
      <c r="G58" s="170"/>
      <c r="H58" s="170"/>
      <c r="I58" s="170"/>
      <c r="J58" s="171">
        <f>J124</f>
        <v>0</v>
      </c>
      <c r="K58" s="168"/>
      <c r="L58" s="17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4.85" customHeight="1">
      <c r="A59" s="10"/>
      <c r="B59" s="167"/>
      <c r="C59" s="168"/>
      <c r="D59" s="169" t="s">
        <v>106</v>
      </c>
      <c r="E59" s="170"/>
      <c r="F59" s="170"/>
      <c r="G59" s="170"/>
      <c r="H59" s="170"/>
      <c r="I59" s="170"/>
      <c r="J59" s="171">
        <f>J125</f>
        <v>0</v>
      </c>
      <c r="K59" s="168"/>
      <c r="L59" s="17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9" customFormat="1" ht="24.95" customHeight="1">
      <c r="A60" s="9"/>
      <c r="B60" s="161"/>
      <c r="C60" s="162"/>
      <c r="D60" s="163" t="s">
        <v>107</v>
      </c>
      <c r="E60" s="164"/>
      <c r="F60" s="164"/>
      <c r="G60" s="164"/>
      <c r="H60" s="164"/>
      <c r="I60" s="164"/>
      <c r="J60" s="165">
        <f>J181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108</v>
      </c>
      <c r="E61" s="170"/>
      <c r="F61" s="170"/>
      <c r="G61" s="170"/>
      <c r="H61" s="170"/>
      <c r="I61" s="170"/>
      <c r="J61" s="171">
        <f>J182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109</v>
      </c>
      <c r="E62" s="170"/>
      <c r="F62" s="170"/>
      <c r="G62" s="170"/>
      <c r="H62" s="170"/>
      <c r="I62" s="170"/>
      <c r="J62" s="171">
        <f>J218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110</v>
      </c>
      <c r="E63" s="170"/>
      <c r="F63" s="170"/>
      <c r="G63" s="170"/>
      <c r="H63" s="170"/>
      <c r="I63" s="170"/>
      <c r="J63" s="171">
        <f>J236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111</v>
      </c>
      <c r="E64" s="170"/>
      <c r="F64" s="170"/>
      <c r="G64" s="170"/>
      <c r="H64" s="170"/>
      <c r="I64" s="170"/>
      <c r="J64" s="171">
        <f>J253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1"/>
      <c r="C65" s="162"/>
      <c r="D65" s="163" t="s">
        <v>112</v>
      </c>
      <c r="E65" s="164"/>
      <c r="F65" s="164"/>
      <c r="G65" s="164"/>
      <c r="H65" s="164"/>
      <c r="I65" s="164"/>
      <c r="J65" s="165">
        <f>J265</f>
        <v>0</v>
      </c>
      <c r="K65" s="162"/>
      <c r="L65" s="16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113</v>
      </c>
      <c r="D72" s="42"/>
      <c r="E72" s="42"/>
      <c r="F72" s="42"/>
      <c r="G72" s="42"/>
      <c r="H72" s="42"/>
      <c r="I72" s="42"/>
      <c r="J72" s="42"/>
      <c r="K72" s="42"/>
      <c r="L72" s="13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E7</f>
        <v>VD Rozkoš – oprava KČOV</v>
      </c>
      <c r="F75" s="42"/>
      <c r="G75" s="42"/>
      <c r="H75" s="42"/>
      <c r="I75" s="42"/>
      <c r="J75" s="42"/>
      <c r="K75" s="42"/>
      <c r="L75" s="13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F10</f>
        <v>VD Rozkoš</v>
      </c>
      <c r="G77" s="42"/>
      <c r="H77" s="42"/>
      <c r="I77" s="34" t="s">
        <v>24</v>
      </c>
      <c r="J77" s="74" t="str">
        <f>IF(J10="","",J10)</f>
        <v>11. 12. 2023</v>
      </c>
      <c r="K77" s="42"/>
      <c r="L77" s="13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26</v>
      </c>
      <c r="D79" s="42"/>
      <c r="E79" s="42"/>
      <c r="F79" s="29" t="str">
        <f>E13</f>
        <v>Povodí Labe, státní podnik</v>
      </c>
      <c r="G79" s="42"/>
      <c r="H79" s="42"/>
      <c r="I79" s="34" t="s">
        <v>34</v>
      </c>
      <c r="J79" s="38" t="str">
        <f>E19</f>
        <v>Grania s.r.o.</v>
      </c>
      <c r="K79" s="42"/>
      <c r="L79" s="13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32</v>
      </c>
      <c r="D80" s="42"/>
      <c r="E80" s="42"/>
      <c r="F80" s="29" t="str">
        <f>IF(E16="","",E16)</f>
        <v>Vyplň údaj</v>
      </c>
      <c r="G80" s="42"/>
      <c r="H80" s="42"/>
      <c r="I80" s="34" t="s">
        <v>39</v>
      </c>
      <c r="J80" s="38" t="str">
        <f>E22</f>
        <v>Ing. Vít Rous</v>
      </c>
      <c r="K80" s="42"/>
      <c r="L80" s="13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3"/>
      <c r="B82" s="174"/>
      <c r="C82" s="175" t="s">
        <v>114</v>
      </c>
      <c r="D82" s="176" t="s">
        <v>62</v>
      </c>
      <c r="E82" s="176" t="s">
        <v>58</v>
      </c>
      <c r="F82" s="176" t="s">
        <v>59</v>
      </c>
      <c r="G82" s="176" t="s">
        <v>115</v>
      </c>
      <c r="H82" s="176" t="s">
        <v>116</v>
      </c>
      <c r="I82" s="176" t="s">
        <v>117</v>
      </c>
      <c r="J82" s="176" t="s">
        <v>101</v>
      </c>
      <c r="K82" s="177" t="s">
        <v>118</v>
      </c>
      <c r="L82" s="178"/>
      <c r="M82" s="94" t="s">
        <v>21</v>
      </c>
      <c r="N82" s="95" t="s">
        <v>47</v>
      </c>
      <c r="O82" s="95" t="s">
        <v>119</v>
      </c>
      <c r="P82" s="95" t="s">
        <v>120</v>
      </c>
      <c r="Q82" s="95" t="s">
        <v>121</v>
      </c>
      <c r="R82" s="95" t="s">
        <v>122</v>
      </c>
      <c r="S82" s="95" t="s">
        <v>123</v>
      </c>
      <c r="T82" s="96" t="s">
        <v>124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40"/>
      <c r="B83" s="41"/>
      <c r="C83" s="101" t="s">
        <v>125</v>
      </c>
      <c r="D83" s="42"/>
      <c r="E83" s="42"/>
      <c r="F83" s="42"/>
      <c r="G83" s="42"/>
      <c r="H83" s="42"/>
      <c r="I83" s="42"/>
      <c r="J83" s="179">
        <f>BK83</f>
        <v>0</v>
      </c>
      <c r="K83" s="42"/>
      <c r="L83" s="46"/>
      <c r="M83" s="97"/>
      <c r="N83" s="180"/>
      <c r="O83" s="98"/>
      <c r="P83" s="181">
        <f>P84+P181+P265</f>
        <v>0</v>
      </c>
      <c r="Q83" s="98"/>
      <c r="R83" s="181">
        <f>R84+R181+R265</f>
        <v>84.920119</v>
      </c>
      <c r="S83" s="98"/>
      <c r="T83" s="182">
        <f>T84+T181+T265</f>
        <v>0.08064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76</v>
      </c>
      <c r="AU83" s="19" t="s">
        <v>102</v>
      </c>
      <c r="BK83" s="183">
        <f>BK84+BK181+BK265</f>
        <v>0</v>
      </c>
    </row>
    <row r="84" spans="1:63" s="12" customFormat="1" ht="25.9" customHeight="1">
      <c r="A84" s="12"/>
      <c r="B84" s="184"/>
      <c r="C84" s="185"/>
      <c r="D84" s="186" t="s">
        <v>76</v>
      </c>
      <c r="E84" s="187" t="s">
        <v>126</v>
      </c>
      <c r="F84" s="187" t="s">
        <v>127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P85+P124</f>
        <v>0</v>
      </c>
      <c r="Q84" s="192"/>
      <c r="R84" s="193">
        <f>R85+R124</f>
        <v>82.65285</v>
      </c>
      <c r="S84" s="192"/>
      <c r="T84" s="194">
        <f>T85+T124</f>
        <v>0.08064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82</v>
      </c>
      <c r="AT84" s="196" t="s">
        <v>76</v>
      </c>
      <c r="AU84" s="196" t="s">
        <v>77</v>
      </c>
      <c r="AY84" s="195" t="s">
        <v>128</v>
      </c>
      <c r="BK84" s="197">
        <f>BK85+BK124</f>
        <v>0</v>
      </c>
    </row>
    <row r="85" spans="1:63" s="12" customFormat="1" ht="22.8" customHeight="1">
      <c r="A85" s="12"/>
      <c r="B85" s="184"/>
      <c r="C85" s="185"/>
      <c r="D85" s="186" t="s">
        <v>76</v>
      </c>
      <c r="E85" s="198" t="s">
        <v>82</v>
      </c>
      <c r="F85" s="198" t="s">
        <v>129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SUM(P86:P123)</f>
        <v>0</v>
      </c>
      <c r="Q85" s="192"/>
      <c r="R85" s="193">
        <f>SUM(R86:R123)</f>
        <v>82.19554</v>
      </c>
      <c r="S85" s="192"/>
      <c r="T85" s="194">
        <f>SUM(T86:T123)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82</v>
      </c>
      <c r="AT85" s="196" t="s">
        <v>76</v>
      </c>
      <c r="AU85" s="196" t="s">
        <v>82</v>
      </c>
      <c r="AY85" s="195" t="s">
        <v>128</v>
      </c>
      <c r="BK85" s="197">
        <f>SUM(BK86:BK123)</f>
        <v>0</v>
      </c>
    </row>
    <row r="86" spans="1:65" s="2" customFormat="1" ht="16.5" customHeight="1">
      <c r="A86" s="40"/>
      <c r="B86" s="41"/>
      <c r="C86" s="200" t="s">
        <v>82</v>
      </c>
      <c r="D86" s="200" t="s">
        <v>130</v>
      </c>
      <c r="E86" s="201" t="s">
        <v>131</v>
      </c>
      <c r="F86" s="202" t="s">
        <v>132</v>
      </c>
      <c r="G86" s="203" t="s">
        <v>133</v>
      </c>
      <c r="H86" s="204">
        <v>0.017</v>
      </c>
      <c r="I86" s="205"/>
      <c r="J86" s="206">
        <f>ROUND(I86*H86,2)</f>
        <v>0</v>
      </c>
      <c r="K86" s="202" t="s">
        <v>134</v>
      </c>
      <c r="L86" s="46"/>
      <c r="M86" s="207" t="s">
        <v>21</v>
      </c>
      <c r="N86" s="208" t="s">
        <v>48</v>
      </c>
      <c r="O86" s="86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1" t="s">
        <v>135</v>
      </c>
      <c r="AT86" s="211" t="s">
        <v>130</v>
      </c>
      <c r="AU86" s="211" t="s">
        <v>88</v>
      </c>
      <c r="AY86" s="19" t="s">
        <v>128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9" t="s">
        <v>82</v>
      </c>
      <c r="BK86" s="212">
        <f>ROUND(I86*H86,2)</f>
        <v>0</v>
      </c>
      <c r="BL86" s="19" t="s">
        <v>135</v>
      </c>
      <c r="BM86" s="211" t="s">
        <v>136</v>
      </c>
    </row>
    <row r="87" spans="1:47" s="2" customFormat="1" ht="12">
      <c r="A87" s="40"/>
      <c r="B87" s="41"/>
      <c r="C87" s="42"/>
      <c r="D87" s="213" t="s">
        <v>137</v>
      </c>
      <c r="E87" s="42"/>
      <c r="F87" s="214" t="s">
        <v>138</v>
      </c>
      <c r="G87" s="42"/>
      <c r="H87" s="42"/>
      <c r="I87" s="215"/>
      <c r="J87" s="42"/>
      <c r="K87" s="42"/>
      <c r="L87" s="46"/>
      <c r="M87" s="216"/>
      <c r="N87" s="217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137</v>
      </c>
      <c r="AU87" s="19" t="s">
        <v>88</v>
      </c>
    </row>
    <row r="88" spans="1:51" s="13" customFormat="1" ht="12">
      <c r="A88" s="13"/>
      <c r="B88" s="218"/>
      <c r="C88" s="219"/>
      <c r="D88" s="220" t="s">
        <v>139</v>
      </c>
      <c r="E88" s="221" t="s">
        <v>21</v>
      </c>
      <c r="F88" s="222" t="s">
        <v>140</v>
      </c>
      <c r="G88" s="219"/>
      <c r="H88" s="221" t="s">
        <v>21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8" t="s">
        <v>139</v>
      </c>
      <c r="AU88" s="228" t="s">
        <v>88</v>
      </c>
      <c r="AV88" s="13" t="s">
        <v>82</v>
      </c>
      <c r="AW88" s="13" t="s">
        <v>38</v>
      </c>
      <c r="AX88" s="13" t="s">
        <v>77</v>
      </c>
      <c r="AY88" s="228" t="s">
        <v>128</v>
      </c>
    </row>
    <row r="89" spans="1:51" s="13" customFormat="1" ht="12">
      <c r="A89" s="13"/>
      <c r="B89" s="218"/>
      <c r="C89" s="219"/>
      <c r="D89" s="220" t="s">
        <v>139</v>
      </c>
      <c r="E89" s="221" t="s">
        <v>21</v>
      </c>
      <c r="F89" s="222" t="s">
        <v>141</v>
      </c>
      <c r="G89" s="219"/>
      <c r="H89" s="221" t="s">
        <v>21</v>
      </c>
      <c r="I89" s="223"/>
      <c r="J89" s="219"/>
      <c r="K89" s="219"/>
      <c r="L89" s="224"/>
      <c r="M89" s="225"/>
      <c r="N89" s="226"/>
      <c r="O89" s="226"/>
      <c r="P89" s="226"/>
      <c r="Q89" s="226"/>
      <c r="R89" s="226"/>
      <c r="S89" s="226"/>
      <c r="T89" s="22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8" t="s">
        <v>139</v>
      </c>
      <c r="AU89" s="228" t="s">
        <v>88</v>
      </c>
      <c r="AV89" s="13" t="s">
        <v>82</v>
      </c>
      <c r="AW89" s="13" t="s">
        <v>38</v>
      </c>
      <c r="AX89" s="13" t="s">
        <v>77</v>
      </c>
      <c r="AY89" s="228" t="s">
        <v>128</v>
      </c>
    </row>
    <row r="90" spans="1:51" s="14" customFormat="1" ht="12">
      <c r="A90" s="14"/>
      <c r="B90" s="229"/>
      <c r="C90" s="230"/>
      <c r="D90" s="220" t="s">
        <v>139</v>
      </c>
      <c r="E90" s="231" t="s">
        <v>21</v>
      </c>
      <c r="F90" s="232" t="s">
        <v>84</v>
      </c>
      <c r="G90" s="230"/>
      <c r="H90" s="233">
        <v>0.017</v>
      </c>
      <c r="I90" s="234"/>
      <c r="J90" s="230"/>
      <c r="K90" s="230"/>
      <c r="L90" s="235"/>
      <c r="M90" s="236"/>
      <c r="N90" s="237"/>
      <c r="O90" s="237"/>
      <c r="P90" s="237"/>
      <c r="Q90" s="237"/>
      <c r="R90" s="237"/>
      <c r="S90" s="237"/>
      <c r="T90" s="23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39" t="s">
        <v>139</v>
      </c>
      <c r="AU90" s="239" t="s">
        <v>88</v>
      </c>
      <c r="AV90" s="14" t="s">
        <v>88</v>
      </c>
      <c r="AW90" s="14" t="s">
        <v>38</v>
      </c>
      <c r="AX90" s="14" t="s">
        <v>82</v>
      </c>
      <c r="AY90" s="239" t="s">
        <v>128</v>
      </c>
    </row>
    <row r="91" spans="1:65" s="2" customFormat="1" ht="16.5" customHeight="1">
      <c r="A91" s="40"/>
      <c r="B91" s="41"/>
      <c r="C91" s="200" t="s">
        <v>88</v>
      </c>
      <c r="D91" s="200" t="s">
        <v>130</v>
      </c>
      <c r="E91" s="201" t="s">
        <v>142</v>
      </c>
      <c r="F91" s="202" t="s">
        <v>143</v>
      </c>
      <c r="G91" s="203" t="s">
        <v>144</v>
      </c>
      <c r="H91" s="204">
        <v>11.088</v>
      </c>
      <c r="I91" s="205"/>
      <c r="J91" s="206">
        <f>ROUND(I91*H91,2)</f>
        <v>0</v>
      </c>
      <c r="K91" s="202" t="s">
        <v>134</v>
      </c>
      <c r="L91" s="46"/>
      <c r="M91" s="207" t="s">
        <v>21</v>
      </c>
      <c r="N91" s="208" t="s">
        <v>48</v>
      </c>
      <c r="O91" s="86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1" t="s">
        <v>135</v>
      </c>
      <c r="AT91" s="211" t="s">
        <v>130</v>
      </c>
      <c r="AU91" s="211" t="s">
        <v>88</v>
      </c>
      <c r="AY91" s="19" t="s">
        <v>128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9" t="s">
        <v>82</v>
      </c>
      <c r="BK91" s="212">
        <f>ROUND(I91*H91,2)</f>
        <v>0</v>
      </c>
      <c r="BL91" s="19" t="s">
        <v>135</v>
      </c>
      <c r="BM91" s="211" t="s">
        <v>145</v>
      </c>
    </row>
    <row r="92" spans="1:47" s="2" customFormat="1" ht="12">
      <c r="A92" s="40"/>
      <c r="B92" s="41"/>
      <c r="C92" s="42"/>
      <c r="D92" s="213" t="s">
        <v>137</v>
      </c>
      <c r="E92" s="42"/>
      <c r="F92" s="214" t="s">
        <v>146</v>
      </c>
      <c r="G92" s="42"/>
      <c r="H92" s="42"/>
      <c r="I92" s="215"/>
      <c r="J92" s="42"/>
      <c r="K92" s="42"/>
      <c r="L92" s="46"/>
      <c r="M92" s="216"/>
      <c r="N92" s="217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88</v>
      </c>
    </row>
    <row r="93" spans="1:51" s="13" customFormat="1" ht="12">
      <c r="A93" s="13"/>
      <c r="B93" s="218"/>
      <c r="C93" s="219"/>
      <c r="D93" s="220" t="s">
        <v>139</v>
      </c>
      <c r="E93" s="221" t="s">
        <v>21</v>
      </c>
      <c r="F93" s="222" t="s">
        <v>140</v>
      </c>
      <c r="G93" s="219"/>
      <c r="H93" s="221" t="s">
        <v>21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8" t="s">
        <v>139</v>
      </c>
      <c r="AU93" s="228" t="s">
        <v>88</v>
      </c>
      <c r="AV93" s="13" t="s">
        <v>82</v>
      </c>
      <c r="AW93" s="13" t="s">
        <v>38</v>
      </c>
      <c r="AX93" s="13" t="s">
        <v>77</v>
      </c>
      <c r="AY93" s="228" t="s">
        <v>128</v>
      </c>
    </row>
    <row r="94" spans="1:51" s="13" customFormat="1" ht="12">
      <c r="A94" s="13"/>
      <c r="B94" s="218"/>
      <c r="C94" s="219"/>
      <c r="D94" s="220" t="s">
        <v>139</v>
      </c>
      <c r="E94" s="221" t="s">
        <v>21</v>
      </c>
      <c r="F94" s="222" t="s">
        <v>147</v>
      </c>
      <c r="G94" s="219"/>
      <c r="H94" s="221" t="s">
        <v>21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8" t="s">
        <v>139</v>
      </c>
      <c r="AU94" s="228" t="s">
        <v>88</v>
      </c>
      <c r="AV94" s="13" t="s">
        <v>82</v>
      </c>
      <c r="AW94" s="13" t="s">
        <v>38</v>
      </c>
      <c r="AX94" s="13" t="s">
        <v>77</v>
      </c>
      <c r="AY94" s="228" t="s">
        <v>128</v>
      </c>
    </row>
    <row r="95" spans="1:51" s="14" customFormat="1" ht="12">
      <c r="A95" s="14"/>
      <c r="B95" s="229"/>
      <c r="C95" s="230"/>
      <c r="D95" s="220" t="s">
        <v>139</v>
      </c>
      <c r="E95" s="231" t="s">
        <v>21</v>
      </c>
      <c r="F95" s="232" t="s">
        <v>89</v>
      </c>
      <c r="G95" s="230"/>
      <c r="H95" s="233">
        <v>11.088</v>
      </c>
      <c r="I95" s="234"/>
      <c r="J95" s="230"/>
      <c r="K95" s="230"/>
      <c r="L95" s="235"/>
      <c r="M95" s="236"/>
      <c r="N95" s="237"/>
      <c r="O95" s="237"/>
      <c r="P95" s="237"/>
      <c r="Q95" s="237"/>
      <c r="R95" s="237"/>
      <c r="S95" s="237"/>
      <c r="T95" s="23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9" t="s">
        <v>139</v>
      </c>
      <c r="AU95" s="239" t="s">
        <v>88</v>
      </c>
      <c r="AV95" s="14" t="s">
        <v>88</v>
      </c>
      <c r="AW95" s="14" t="s">
        <v>38</v>
      </c>
      <c r="AX95" s="14" t="s">
        <v>82</v>
      </c>
      <c r="AY95" s="239" t="s">
        <v>128</v>
      </c>
    </row>
    <row r="96" spans="1:65" s="2" customFormat="1" ht="21.75" customHeight="1">
      <c r="A96" s="40"/>
      <c r="B96" s="41"/>
      <c r="C96" s="200" t="s">
        <v>87</v>
      </c>
      <c r="D96" s="200" t="s">
        <v>130</v>
      </c>
      <c r="E96" s="201" t="s">
        <v>148</v>
      </c>
      <c r="F96" s="202" t="s">
        <v>149</v>
      </c>
      <c r="G96" s="203" t="s">
        <v>144</v>
      </c>
      <c r="H96" s="204">
        <v>27.72</v>
      </c>
      <c r="I96" s="205"/>
      <c r="J96" s="206">
        <f>ROUND(I96*H96,2)</f>
        <v>0</v>
      </c>
      <c r="K96" s="202" t="s">
        <v>134</v>
      </c>
      <c r="L96" s="46"/>
      <c r="M96" s="207" t="s">
        <v>21</v>
      </c>
      <c r="N96" s="208" t="s">
        <v>48</v>
      </c>
      <c r="O96" s="86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1" t="s">
        <v>135</v>
      </c>
      <c r="AT96" s="211" t="s">
        <v>130</v>
      </c>
      <c r="AU96" s="211" t="s">
        <v>88</v>
      </c>
      <c r="AY96" s="19" t="s">
        <v>128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9" t="s">
        <v>82</v>
      </c>
      <c r="BK96" s="212">
        <f>ROUND(I96*H96,2)</f>
        <v>0</v>
      </c>
      <c r="BL96" s="19" t="s">
        <v>135</v>
      </c>
      <c r="BM96" s="211" t="s">
        <v>150</v>
      </c>
    </row>
    <row r="97" spans="1:47" s="2" customFormat="1" ht="12">
      <c r="A97" s="40"/>
      <c r="B97" s="41"/>
      <c r="C97" s="42"/>
      <c r="D97" s="213" t="s">
        <v>137</v>
      </c>
      <c r="E97" s="42"/>
      <c r="F97" s="214" t="s">
        <v>151</v>
      </c>
      <c r="G97" s="42"/>
      <c r="H97" s="42"/>
      <c r="I97" s="215"/>
      <c r="J97" s="42"/>
      <c r="K97" s="42"/>
      <c r="L97" s="46"/>
      <c r="M97" s="216"/>
      <c r="N97" s="217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88</v>
      </c>
    </row>
    <row r="98" spans="1:51" s="13" customFormat="1" ht="12">
      <c r="A98" s="13"/>
      <c r="B98" s="218"/>
      <c r="C98" s="219"/>
      <c r="D98" s="220" t="s">
        <v>139</v>
      </c>
      <c r="E98" s="221" t="s">
        <v>21</v>
      </c>
      <c r="F98" s="222" t="s">
        <v>140</v>
      </c>
      <c r="G98" s="219"/>
      <c r="H98" s="221" t="s">
        <v>21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139</v>
      </c>
      <c r="AU98" s="228" t="s">
        <v>88</v>
      </c>
      <c r="AV98" s="13" t="s">
        <v>82</v>
      </c>
      <c r="AW98" s="13" t="s">
        <v>38</v>
      </c>
      <c r="AX98" s="13" t="s">
        <v>77</v>
      </c>
      <c r="AY98" s="228" t="s">
        <v>128</v>
      </c>
    </row>
    <row r="99" spans="1:51" s="13" customFormat="1" ht="12">
      <c r="A99" s="13"/>
      <c r="B99" s="218"/>
      <c r="C99" s="219"/>
      <c r="D99" s="220" t="s">
        <v>139</v>
      </c>
      <c r="E99" s="221" t="s">
        <v>21</v>
      </c>
      <c r="F99" s="222" t="s">
        <v>152</v>
      </c>
      <c r="G99" s="219"/>
      <c r="H99" s="221" t="s">
        <v>21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139</v>
      </c>
      <c r="AU99" s="228" t="s">
        <v>88</v>
      </c>
      <c r="AV99" s="13" t="s">
        <v>82</v>
      </c>
      <c r="AW99" s="13" t="s">
        <v>38</v>
      </c>
      <c r="AX99" s="13" t="s">
        <v>77</v>
      </c>
      <c r="AY99" s="228" t="s">
        <v>128</v>
      </c>
    </row>
    <row r="100" spans="1:51" s="14" customFormat="1" ht="12">
      <c r="A100" s="14"/>
      <c r="B100" s="229"/>
      <c r="C100" s="230"/>
      <c r="D100" s="220" t="s">
        <v>139</v>
      </c>
      <c r="E100" s="231" t="s">
        <v>21</v>
      </c>
      <c r="F100" s="232" t="s">
        <v>93</v>
      </c>
      <c r="G100" s="230"/>
      <c r="H100" s="233">
        <v>27.72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139</v>
      </c>
      <c r="AU100" s="239" t="s">
        <v>88</v>
      </c>
      <c r="AV100" s="14" t="s">
        <v>88</v>
      </c>
      <c r="AW100" s="14" t="s">
        <v>38</v>
      </c>
      <c r="AX100" s="14" t="s">
        <v>82</v>
      </c>
      <c r="AY100" s="239" t="s">
        <v>128</v>
      </c>
    </row>
    <row r="101" spans="1:65" s="2" customFormat="1" ht="16.5" customHeight="1">
      <c r="A101" s="40"/>
      <c r="B101" s="41"/>
      <c r="C101" s="200" t="s">
        <v>135</v>
      </c>
      <c r="D101" s="200" t="s">
        <v>130</v>
      </c>
      <c r="E101" s="201" t="s">
        <v>153</v>
      </c>
      <c r="F101" s="202" t="s">
        <v>154</v>
      </c>
      <c r="G101" s="203" t="s">
        <v>144</v>
      </c>
      <c r="H101" s="204">
        <v>55.44</v>
      </c>
      <c r="I101" s="205"/>
      <c r="J101" s="206">
        <f>ROUND(I101*H101,2)</f>
        <v>0</v>
      </c>
      <c r="K101" s="202" t="s">
        <v>134</v>
      </c>
      <c r="L101" s="46"/>
      <c r="M101" s="207" t="s">
        <v>21</v>
      </c>
      <c r="N101" s="208" t="s">
        <v>48</v>
      </c>
      <c r="O101" s="86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1" t="s">
        <v>135</v>
      </c>
      <c r="AT101" s="211" t="s">
        <v>130</v>
      </c>
      <c r="AU101" s="211" t="s">
        <v>88</v>
      </c>
      <c r="AY101" s="19" t="s">
        <v>128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9" t="s">
        <v>82</v>
      </c>
      <c r="BK101" s="212">
        <f>ROUND(I101*H101,2)</f>
        <v>0</v>
      </c>
      <c r="BL101" s="19" t="s">
        <v>135</v>
      </c>
      <c r="BM101" s="211" t="s">
        <v>155</v>
      </c>
    </row>
    <row r="102" spans="1:47" s="2" customFormat="1" ht="12">
      <c r="A102" s="40"/>
      <c r="B102" s="41"/>
      <c r="C102" s="42"/>
      <c r="D102" s="213" t="s">
        <v>137</v>
      </c>
      <c r="E102" s="42"/>
      <c r="F102" s="214" t="s">
        <v>156</v>
      </c>
      <c r="G102" s="42"/>
      <c r="H102" s="42"/>
      <c r="I102" s="215"/>
      <c r="J102" s="42"/>
      <c r="K102" s="42"/>
      <c r="L102" s="46"/>
      <c r="M102" s="216"/>
      <c r="N102" s="21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137</v>
      </c>
      <c r="AU102" s="19" t="s">
        <v>88</v>
      </c>
    </row>
    <row r="103" spans="1:51" s="13" customFormat="1" ht="12">
      <c r="A103" s="13"/>
      <c r="B103" s="218"/>
      <c r="C103" s="219"/>
      <c r="D103" s="220" t="s">
        <v>139</v>
      </c>
      <c r="E103" s="221" t="s">
        <v>21</v>
      </c>
      <c r="F103" s="222" t="s">
        <v>157</v>
      </c>
      <c r="G103" s="219"/>
      <c r="H103" s="221" t="s">
        <v>21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139</v>
      </c>
      <c r="AU103" s="228" t="s">
        <v>88</v>
      </c>
      <c r="AV103" s="13" t="s">
        <v>82</v>
      </c>
      <c r="AW103" s="13" t="s">
        <v>38</v>
      </c>
      <c r="AX103" s="13" t="s">
        <v>77</v>
      </c>
      <c r="AY103" s="228" t="s">
        <v>128</v>
      </c>
    </row>
    <row r="104" spans="1:51" s="14" customFormat="1" ht="12">
      <c r="A104" s="14"/>
      <c r="B104" s="229"/>
      <c r="C104" s="230"/>
      <c r="D104" s="220" t="s">
        <v>139</v>
      </c>
      <c r="E104" s="240" t="s">
        <v>21</v>
      </c>
      <c r="F104" s="231" t="s">
        <v>158</v>
      </c>
      <c r="G104" s="230"/>
      <c r="H104" s="233">
        <v>55.44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139</v>
      </c>
      <c r="AU104" s="239" t="s">
        <v>88</v>
      </c>
      <c r="AV104" s="14" t="s">
        <v>88</v>
      </c>
      <c r="AW104" s="14" t="s">
        <v>38</v>
      </c>
      <c r="AX104" s="14" t="s">
        <v>82</v>
      </c>
      <c r="AY104" s="239" t="s">
        <v>128</v>
      </c>
    </row>
    <row r="105" spans="1:65" s="2" customFormat="1" ht="24.15" customHeight="1">
      <c r="A105" s="40"/>
      <c r="B105" s="41"/>
      <c r="C105" s="200" t="s">
        <v>159</v>
      </c>
      <c r="D105" s="200" t="s">
        <v>130</v>
      </c>
      <c r="E105" s="201" t="s">
        <v>160</v>
      </c>
      <c r="F105" s="202" t="s">
        <v>161</v>
      </c>
      <c r="G105" s="203" t="s">
        <v>144</v>
      </c>
      <c r="H105" s="204">
        <v>27.72</v>
      </c>
      <c r="I105" s="205"/>
      <c r="J105" s="206">
        <f>ROUND(I105*H105,2)</f>
        <v>0</v>
      </c>
      <c r="K105" s="202" t="s">
        <v>134</v>
      </c>
      <c r="L105" s="46"/>
      <c r="M105" s="207" t="s">
        <v>21</v>
      </c>
      <c r="N105" s="208" t="s">
        <v>48</v>
      </c>
      <c r="O105" s="86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1" t="s">
        <v>135</v>
      </c>
      <c r="AT105" s="211" t="s">
        <v>130</v>
      </c>
      <c r="AU105" s="211" t="s">
        <v>88</v>
      </c>
      <c r="AY105" s="19" t="s">
        <v>128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9" t="s">
        <v>82</v>
      </c>
      <c r="BK105" s="212">
        <f>ROUND(I105*H105,2)</f>
        <v>0</v>
      </c>
      <c r="BL105" s="19" t="s">
        <v>135</v>
      </c>
      <c r="BM105" s="211" t="s">
        <v>162</v>
      </c>
    </row>
    <row r="106" spans="1:47" s="2" customFormat="1" ht="12">
      <c r="A106" s="40"/>
      <c r="B106" s="41"/>
      <c r="C106" s="42"/>
      <c r="D106" s="213" t="s">
        <v>137</v>
      </c>
      <c r="E106" s="42"/>
      <c r="F106" s="214" t="s">
        <v>163</v>
      </c>
      <c r="G106" s="42"/>
      <c r="H106" s="42"/>
      <c r="I106" s="215"/>
      <c r="J106" s="42"/>
      <c r="K106" s="42"/>
      <c r="L106" s="46"/>
      <c r="M106" s="216"/>
      <c r="N106" s="217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137</v>
      </c>
      <c r="AU106" s="19" t="s">
        <v>88</v>
      </c>
    </row>
    <row r="107" spans="1:51" s="14" customFormat="1" ht="12">
      <c r="A107" s="14"/>
      <c r="B107" s="229"/>
      <c r="C107" s="230"/>
      <c r="D107" s="220" t="s">
        <v>139</v>
      </c>
      <c r="E107" s="240" t="s">
        <v>21</v>
      </c>
      <c r="F107" s="231" t="s">
        <v>95</v>
      </c>
      <c r="G107" s="230"/>
      <c r="H107" s="233">
        <v>27.72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139</v>
      </c>
      <c r="AU107" s="239" t="s">
        <v>88</v>
      </c>
      <c r="AV107" s="14" t="s">
        <v>88</v>
      </c>
      <c r="AW107" s="14" t="s">
        <v>38</v>
      </c>
      <c r="AX107" s="14" t="s">
        <v>82</v>
      </c>
      <c r="AY107" s="239" t="s">
        <v>128</v>
      </c>
    </row>
    <row r="108" spans="1:65" s="2" customFormat="1" ht="16.5" customHeight="1">
      <c r="A108" s="40"/>
      <c r="B108" s="41"/>
      <c r="C108" s="200" t="s">
        <v>164</v>
      </c>
      <c r="D108" s="200" t="s">
        <v>130</v>
      </c>
      <c r="E108" s="201" t="s">
        <v>165</v>
      </c>
      <c r="F108" s="202" t="s">
        <v>166</v>
      </c>
      <c r="G108" s="203" t="s">
        <v>167</v>
      </c>
      <c r="H108" s="204">
        <v>119</v>
      </c>
      <c r="I108" s="205"/>
      <c r="J108" s="206">
        <f>ROUND(I108*H108,2)</f>
        <v>0</v>
      </c>
      <c r="K108" s="202" t="s">
        <v>134</v>
      </c>
      <c r="L108" s="46"/>
      <c r="M108" s="207" t="s">
        <v>21</v>
      </c>
      <c r="N108" s="208" t="s">
        <v>48</v>
      </c>
      <c r="O108" s="86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1" t="s">
        <v>135</v>
      </c>
      <c r="AT108" s="211" t="s">
        <v>130</v>
      </c>
      <c r="AU108" s="211" t="s">
        <v>88</v>
      </c>
      <c r="AY108" s="19" t="s">
        <v>128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9" t="s">
        <v>82</v>
      </c>
      <c r="BK108" s="212">
        <f>ROUND(I108*H108,2)</f>
        <v>0</v>
      </c>
      <c r="BL108" s="19" t="s">
        <v>135</v>
      </c>
      <c r="BM108" s="211" t="s">
        <v>168</v>
      </c>
    </row>
    <row r="109" spans="1:47" s="2" customFormat="1" ht="12">
      <c r="A109" s="40"/>
      <c r="B109" s="41"/>
      <c r="C109" s="42"/>
      <c r="D109" s="213" t="s">
        <v>137</v>
      </c>
      <c r="E109" s="42"/>
      <c r="F109" s="214" t="s">
        <v>169</v>
      </c>
      <c r="G109" s="42"/>
      <c r="H109" s="42"/>
      <c r="I109" s="215"/>
      <c r="J109" s="42"/>
      <c r="K109" s="42"/>
      <c r="L109" s="46"/>
      <c r="M109" s="216"/>
      <c r="N109" s="21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137</v>
      </c>
      <c r="AU109" s="19" t="s">
        <v>88</v>
      </c>
    </row>
    <row r="110" spans="1:51" s="14" customFormat="1" ht="12">
      <c r="A110" s="14"/>
      <c r="B110" s="229"/>
      <c r="C110" s="230"/>
      <c r="D110" s="220" t="s">
        <v>139</v>
      </c>
      <c r="E110" s="240" t="s">
        <v>21</v>
      </c>
      <c r="F110" s="231" t="s">
        <v>170</v>
      </c>
      <c r="G110" s="230"/>
      <c r="H110" s="233">
        <v>119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139</v>
      </c>
      <c r="AU110" s="239" t="s">
        <v>88</v>
      </c>
      <c r="AV110" s="14" t="s">
        <v>88</v>
      </c>
      <c r="AW110" s="14" t="s">
        <v>38</v>
      </c>
      <c r="AX110" s="14" t="s">
        <v>82</v>
      </c>
      <c r="AY110" s="239" t="s">
        <v>128</v>
      </c>
    </row>
    <row r="111" spans="1:65" s="2" customFormat="1" ht="21.75" customHeight="1">
      <c r="A111" s="40"/>
      <c r="B111" s="41"/>
      <c r="C111" s="200" t="s">
        <v>171</v>
      </c>
      <c r="D111" s="200" t="s">
        <v>130</v>
      </c>
      <c r="E111" s="201" t="s">
        <v>172</v>
      </c>
      <c r="F111" s="202" t="s">
        <v>173</v>
      </c>
      <c r="G111" s="203" t="s">
        <v>167</v>
      </c>
      <c r="H111" s="204">
        <v>100.158</v>
      </c>
      <c r="I111" s="205"/>
      <c r="J111" s="206">
        <f>ROUND(I111*H111,2)</f>
        <v>0</v>
      </c>
      <c r="K111" s="202" t="s">
        <v>134</v>
      </c>
      <c r="L111" s="46"/>
      <c r="M111" s="207" t="s">
        <v>21</v>
      </c>
      <c r="N111" s="208" t="s">
        <v>48</v>
      </c>
      <c r="O111" s="86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1" t="s">
        <v>135</v>
      </c>
      <c r="AT111" s="211" t="s">
        <v>130</v>
      </c>
      <c r="AU111" s="211" t="s">
        <v>88</v>
      </c>
      <c r="AY111" s="19" t="s">
        <v>128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9" t="s">
        <v>82</v>
      </c>
      <c r="BK111" s="212">
        <f>ROUND(I111*H111,2)</f>
        <v>0</v>
      </c>
      <c r="BL111" s="19" t="s">
        <v>135</v>
      </c>
      <c r="BM111" s="211" t="s">
        <v>174</v>
      </c>
    </row>
    <row r="112" spans="1:47" s="2" customFormat="1" ht="12">
      <c r="A112" s="40"/>
      <c r="B112" s="41"/>
      <c r="C112" s="42"/>
      <c r="D112" s="213" t="s">
        <v>137</v>
      </c>
      <c r="E112" s="42"/>
      <c r="F112" s="214" t="s">
        <v>175</v>
      </c>
      <c r="G112" s="42"/>
      <c r="H112" s="42"/>
      <c r="I112" s="215"/>
      <c r="J112" s="42"/>
      <c r="K112" s="42"/>
      <c r="L112" s="46"/>
      <c r="M112" s="216"/>
      <c r="N112" s="217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88</v>
      </c>
    </row>
    <row r="113" spans="1:51" s="13" customFormat="1" ht="12">
      <c r="A113" s="13"/>
      <c r="B113" s="218"/>
      <c r="C113" s="219"/>
      <c r="D113" s="220" t="s">
        <v>139</v>
      </c>
      <c r="E113" s="221" t="s">
        <v>21</v>
      </c>
      <c r="F113" s="222" t="s">
        <v>140</v>
      </c>
      <c r="G113" s="219"/>
      <c r="H113" s="221" t="s">
        <v>21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8" t="s">
        <v>139</v>
      </c>
      <c r="AU113" s="228" t="s">
        <v>88</v>
      </c>
      <c r="AV113" s="13" t="s">
        <v>82</v>
      </c>
      <c r="AW113" s="13" t="s">
        <v>38</v>
      </c>
      <c r="AX113" s="13" t="s">
        <v>77</v>
      </c>
      <c r="AY113" s="228" t="s">
        <v>128</v>
      </c>
    </row>
    <row r="114" spans="1:51" s="13" customFormat="1" ht="12">
      <c r="A114" s="13"/>
      <c r="B114" s="218"/>
      <c r="C114" s="219"/>
      <c r="D114" s="220" t="s">
        <v>139</v>
      </c>
      <c r="E114" s="221" t="s">
        <v>21</v>
      </c>
      <c r="F114" s="222" t="s">
        <v>176</v>
      </c>
      <c r="G114" s="219"/>
      <c r="H114" s="221" t="s">
        <v>21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139</v>
      </c>
      <c r="AU114" s="228" t="s">
        <v>88</v>
      </c>
      <c r="AV114" s="13" t="s">
        <v>82</v>
      </c>
      <c r="AW114" s="13" t="s">
        <v>38</v>
      </c>
      <c r="AX114" s="13" t="s">
        <v>77</v>
      </c>
      <c r="AY114" s="228" t="s">
        <v>128</v>
      </c>
    </row>
    <row r="115" spans="1:51" s="14" customFormat="1" ht="12">
      <c r="A115" s="14"/>
      <c r="B115" s="229"/>
      <c r="C115" s="230"/>
      <c r="D115" s="220" t="s">
        <v>139</v>
      </c>
      <c r="E115" s="231" t="s">
        <v>21</v>
      </c>
      <c r="F115" s="232" t="s">
        <v>96</v>
      </c>
      <c r="G115" s="230"/>
      <c r="H115" s="233">
        <v>100.158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9" t="s">
        <v>139</v>
      </c>
      <c r="AU115" s="239" t="s">
        <v>88</v>
      </c>
      <c r="AV115" s="14" t="s">
        <v>88</v>
      </c>
      <c r="AW115" s="14" t="s">
        <v>38</v>
      </c>
      <c r="AX115" s="14" t="s">
        <v>82</v>
      </c>
      <c r="AY115" s="239" t="s">
        <v>128</v>
      </c>
    </row>
    <row r="116" spans="1:65" s="2" customFormat="1" ht="24.15" customHeight="1">
      <c r="A116" s="40"/>
      <c r="B116" s="41"/>
      <c r="C116" s="200" t="s">
        <v>177</v>
      </c>
      <c r="D116" s="200" t="s">
        <v>130</v>
      </c>
      <c r="E116" s="201" t="s">
        <v>178</v>
      </c>
      <c r="F116" s="202" t="s">
        <v>179</v>
      </c>
      <c r="G116" s="203" t="s">
        <v>180</v>
      </c>
      <c r="H116" s="204">
        <v>245</v>
      </c>
      <c r="I116" s="205"/>
      <c r="J116" s="206">
        <f>ROUND(I116*H116,2)</f>
        <v>0</v>
      </c>
      <c r="K116" s="202" t="s">
        <v>134</v>
      </c>
      <c r="L116" s="46"/>
      <c r="M116" s="207" t="s">
        <v>21</v>
      </c>
      <c r="N116" s="208" t="s">
        <v>48</v>
      </c>
      <c r="O116" s="86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1" t="s">
        <v>135</v>
      </c>
      <c r="AT116" s="211" t="s">
        <v>130</v>
      </c>
      <c r="AU116" s="211" t="s">
        <v>88</v>
      </c>
      <c r="AY116" s="19" t="s">
        <v>128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9" t="s">
        <v>82</v>
      </c>
      <c r="BK116" s="212">
        <f>ROUND(I116*H116,2)</f>
        <v>0</v>
      </c>
      <c r="BL116" s="19" t="s">
        <v>135</v>
      </c>
      <c r="BM116" s="211" t="s">
        <v>181</v>
      </c>
    </row>
    <row r="117" spans="1:47" s="2" customFormat="1" ht="12">
      <c r="A117" s="40"/>
      <c r="B117" s="41"/>
      <c r="C117" s="42"/>
      <c r="D117" s="213" t="s">
        <v>137</v>
      </c>
      <c r="E117" s="42"/>
      <c r="F117" s="214" t="s">
        <v>182</v>
      </c>
      <c r="G117" s="42"/>
      <c r="H117" s="42"/>
      <c r="I117" s="215"/>
      <c r="J117" s="42"/>
      <c r="K117" s="42"/>
      <c r="L117" s="46"/>
      <c r="M117" s="216"/>
      <c r="N117" s="217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88</v>
      </c>
    </row>
    <row r="118" spans="1:51" s="14" customFormat="1" ht="12">
      <c r="A118" s="14"/>
      <c r="B118" s="229"/>
      <c r="C118" s="230"/>
      <c r="D118" s="220" t="s">
        <v>139</v>
      </c>
      <c r="E118" s="240" t="s">
        <v>21</v>
      </c>
      <c r="F118" s="231" t="s">
        <v>183</v>
      </c>
      <c r="G118" s="230"/>
      <c r="H118" s="233">
        <v>245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139</v>
      </c>
      <c r="AU118" s="239" t="s">
        <v>88</v>
      </c>
      <c r="AV118" s="14" t="s">
        <v>88</v>
      </c>
      <c r="AW118" s="14" t="s">
        <v>38</v>
      </c>
      <c r="AX118" s="14" t="s">
        <v>82</v>
      </c>
      <c r="AY118" s="239" t="s">
        <v>128</v>
      </c>
    </row>
    <row r="119" spans="1:65" s="2" customFormat="1" ht="21.75" customHeight="1">
      <c r="A119" s="40"/>
      <c r="B119" s="41"/>
      <c r="C119" s="200" t="s">
        <v>184</v>
      </c>
      <c r="D119" s="200" t="s">
        <v>130</v>
      </c>
      <c r="E119" s="201" t="s">
        <v>185</v>
      </c>
      <c r="F119" s="202" t="s">
        <v>186</v>
      </c>
      <c r="G119" s="203" t="s">
        <v>180</v>
      </c>
      <c r="H119" s="204">
        <v>245</v>
      </c>
      <c r="I119" s="205"/>
      <c r="J119" s="206">
        <f>ROUND(I119*H119,2)</f>
        <v>0</v>
      </c>
      <c r="K119" s="202" t="s">
        <v>134</v>
      </c>
      <c r="L119" s="46"/>
      <c r="M119" s="207" t="s">
        <v>21</v>
      </c>
      <c r="N119" s="208" t="s">
        <v>48</v>
      </c>
      <c r="O119" s="86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1" t="s">
        <v>135</v>
      </c>
      <c r="AT119" s="211" t="s">
        <v>130</v>
      </c>
      <c r="AU119" s="211" t="s">
        <v>88</v>
      </c>
      <c r="AY119" s="19" t="s">
        <v>128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9" t="s">
        <v>82</v>
      </c>
      <c r="BK119" s="212">
        <f>ROUND(I119*H119,2)</f>
        <v>0</v>
      </c>
      <c r="BL119" s="19" t="s">
        <v>135</v>
      </c>
      <c r="BM119" s="211" t="s">
        <v>187</v>
      </c>
    </row>
    <row r="120" spans="1:47" s="2" customFormat="1" ht="12">
      <c r="A120" s="40"/>
      <c r="B120" s="41"/>
      <c r="C120" s="42"/>
      <c r="D120" s="213" t="s">
        <v>137</v>
      </c>
      <c r="E120" s="42"/>
      <c r="F120" s="214" t="s">
        <v>188</v>
      </c>
      <c r="G120" s="42"/>
      <c r="H120" s="42"/>
      <c r="I120" s="215"/>
      <c r="J120" s="42"/>
      <c r="K120" s="42"/>
      <c r="L120" s="46"/>
      <c r="M120" s="216"/>
      <c r="N120" s="21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88</v>
      </c>
    </row>
    <row r="121" spans="1:65" s="2" customFormat="1" ht="16.5" customHeight="1">
      <c r="A121" s="40"/>
      <c r="B121" s="41"/>
      <c r="C121" s="241" t="s">
        <v>189</v>
      </c>
      <c r="D121" s="241" t="s">
        <v>190</v>
      </c>
      <c r="E121" s="242" t="s">
        <v>191</v>
      </c>
      <c r="F121" s="243" t="s">
        <v>192</v>
      </c>
      <c r="G121" s="244" t="s">
        <v>180</v>
      </c>
      <c r="H121" s="245">
        <v>245</v>
      </c>
      <c r="I121" s="246"/>
      <c r="J121" s="247">
        <f>ROUND(I121*H121,2)</f>
        <v>0</v>
      </c>
      <c r="K121" s="243" t="s">
        <v>21</v>
      </c>
      <c r="L121" s="248"/>
      <c r="M121" s="249" t="s">
        <v>21</v>
      </c>
      <c r="N121" s="250" t="s">
        <v>48</v>
      </c>
      <c r="O121" s="86"/>
      <c r="P121" s="209">
        <f>O121*H121</f>
        <v>0</v>
      </c>
      <c r="Q121" s="209">
        <v>8E-05</v>
      </c>
      <c r="R121" s="209">
        <f>Q121*H121</f>
        <v>0.019600000000000003</v>
      </c>
      <c r="S121" s="209">
        <v>0</v>
      </c>
      <c r="T121" s="21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1" t="s">
        <v>177</v>
      </c>
      <c r="AT121" s="211" t="s">
        <v>190</v>
      </c>
      <c r="AU121" s="211" t="s">
        <v>88</v>
      </c>
      <c r="AY121" s="19" t="s">
        <v>128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9" t="s">
        <v>82</v>
      </c>
      <c r="BK121" s="212">
        <f>ROUND(I121*H121,2)</f>
        <v>0</v>
      </c>
      <c r="BL121" s="19" t="s">
        <v>135</v>
      </c>
      <c r="BM121" s="211" t="s">
        <v>193</v>
      </c>
    </row>
    <row r="122" spans="1:65" s="2" customFormat="1" ht="33" customHeight="1">
      <c r="A122" s="40"/>
      <c r="B122" s="41"/>
      <c r="C122" s="200" t="s">
        <v>194</v>
      </c>
      <c r="D122" s="200" t="s">
        <v>130</v>
      </c>
      <c r="E122" s="201" t="s">
        <v>195</v>
      </c>
      <c r="F122" s="202" t="s">
        <v>196</v>
      </c>
      <c r="G122" s="203" t="s">
        <v>144</v>
      </c>
      <c r="H122" s="204">
        <v>44.1</v>
      </c>
      <c r="I122" s="205"/>
      <c r="J122" s="206">
        <f>ROUND(I122*H122,2)</f>
        <v>0</v>
      </c>
      <c r="K122" s="202" t="s">
        <v>21</v>
      </c>
      <c r="L122" s="46"/>
      <c r="M122" s="207" t="s">
        <v>21</v>
      </c>
      <c r="N122" s="208" t="s">
        <v>48</v>
      </c>
      <c r="O122" s="86"/>
      <c r="P122" s="209">
        <f>O122*H122</f>
        <v>0</v>
      </c>
      <c r="Q122" s="209">
        <v>1.8634</v>
      </c>
      <c r="R122" s="209">
        <f>Q122*H122</f>
        <v>82.17594</v>
      </c>
      <c r="S122" s="209">
        <v>0</v>
      </c>
      <c r="T122" s="21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1" t="s">
        <v>135</v>
      </c>
      <c r="AT122" s="211" t="s">
        <v>130</v>
      </c>
      <c r="AU122" s="211" t="s">
        <v>88</v>
      </c>
      <c r="AY122" s="19" t="s">
        <v>128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9" t="s">
        <v>82</v>
      </c>
      <c r="BK122" s="212">
        <f>ROUND(I122*H122,2)</f>
        <v>0</v>
      </c>
      <c r="BL122" s="19" t="s">
        <v>135</v>
      </c>
      <c r="BM122" s="211" t="s">
        <v>197</v>
      </c>
    </row>
    <row r="123" spans="1:51" s="14" customFormat="1" ht="12">
      <c r="A123" s="14"/>
      <c r="B123" s="229"/>
      <c r="C123" s="230"/>
      <c r="D123" s="220" t="s">
        <v>139</v>
      </c>
      <c r="E123" s="240" t="s">
        <v>21</v>
      </c>
      <c r="F123" s="231" t="s">
        <v>198</v>
      </c>
      <c r="G123" s="230"/>
      <c r="H123" s="233">
        <v>44.1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139</v>
      </c>
      <c r="AU123" s="239" t="s">
        <v>88</v>
      </c>
      <c r="AV123" s="14" t="s">
        <v>88</v>
      </c>
      <c r="AW123" s="14" t="s">
        <v>38</v>
      </c>
      <c r="AX123" s="14" t="s">
        <v>82</v>
      </c>
      <c r="AY123" s="239" t="s">
        <v>128</v>
      </c>
    </row>
    <row r="124" spans="1:63" s="12" customFormat="1" ht="22.8" customHeight="1">
      <c r="A124" s="12"/>
      <c r="B124" s="184"/>
      <c r="C124" s="185"/>
      <c r="D124" s="186" t="s">
        <v>76</v>
      </c>
      <c r="E124" s="198" t="s">
        <v>177</v>
      </c>
      <c r="F124" s="198" t="s">
        <v>199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P125</f>
        <v>0</v>
      </c>
      <c r="Q124" s="192"/>
      <c r="R124" s="193">
        <f>R125</f>
        <v>0.45731</v>
      </c>
      <c r="S124" s="192"/>
      <c r="T124" s="194">
        <f>T125</f>
        <v>0.08064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5" t="s">
        <v>82</v>
      </c>
      <c r="AT124" s="196" t="s">
        <v>76</v>
      </c>
      <c r="AU124" s="196" t="s">
        <v>82</v>
      </c>
      <c r="AY124" s="195" t="s">
        <v>128</v>
      </c>
      <c r="BK124" s="197">
        <f>BK125</f>
        <v>0</v>
      </c>
    </row>
    <row r="125" spans="1:63" s="12" customFormat="1" ht="20.85" customHeight="1">
      <c r="A125" s="12"/>
      <c r="B125" s="184"/>
      <c r="C125" s="185"/>
      <c r="D125" s="186" t="s">
        <v>76</v>
      </c>
      <c r="E125" s="198" t="s">
        <v>200</v>
      </c>
      <c r="F125" s="198" t="s">
        <v>201</v>
      </c>
      <c r="G125" s="185"/>
      <c r="H125" s="185"/>
      <c r="I125" s="188"/>
      <c r="J125" s="199">
        <f>BK125</f>
        <v>0</v>
      </c>
      <c r="K125" s="185"/>
      <c r="L125" s="190"/>
      <c r="M125" s="191"/>
      <c r="N125" s="192"/>
      <c r="O125" s="192"/>
      <c r="P125" s="193">
        <f>SUM(P126:P180)</f>
        <v>0</v>
      </c>
      <c r="Q125" s="192"/>
      <c r="R125" s="193">
        <f>SUM(R126:R180)</f>
        <v>0.45731</v>
      </c>
      <c r="S125" s="192"/>
      <c r="T125" s="194">
        <f>SUM(T126:T180)</f>
        <v>0.08064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5" t="s">
        <v>82</v>
      </c>
      <c r="AT125" s="196" t="s">
        <v>76</v>
      </c>
      <c r="AU125" s="196" t="s">
        <v>88</v>
      </c>
      <c r="AY125" s="195" t="s">
        <v>128</v>
      </c>
      <c r="BK125" s="197">
        <f>SUM(BK126:BK180)</f>
        <v>0</v>
      </c>
    </row>
    <row r="126" spans="1:65" s="2" customFormat="1" ht="16.5" customHeight="1">
      <c r="A126" s="40"/>
      <c r="B126" s="41"/>
      <c r="C126" s="200" t="s">
        <v>8</v>
      </c>
      <c r="D126" s="200" t="s">
        <v>130</v>
      </c>
      <c r="E126" s="201" t="s">
        <v>202</v>
      </c>
      <c r="F126" s="202" t="s">
        <v>203</v>
      </c>
      <c r="G126" s="203" t="s">
        <v>204</v>
      </c>
      <c r="H126" s="204">
        <v>2.7</v>
      </c>
      <c r="I126" s="205"/>
      <c r="J126" s="206">
        <f>ROUND(I126*H126,2)</f>
        <v>0</v>
      </c>
      <c r="K126" s="202" t="s">
        <v>21</v>
      </c>
      <c r="L126" s="46"/>
      <c r="M126" s="207" t="s">
        <v>21</v>
      </c>
      <c r="N126" s="208" t="s">
        <v>48</v>
      </c>
      <c r="O126" s="86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1" t="s">
        <v>135</v>
      </c>
      <c r="AT126" s="211" t="s">
        <v>130</v>
      </c>
      <c r="AU126" s="211" t="s">
        <v>87</v>
      </c>
      <c r="AY126" s="19" t="s">
        <v>128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9" t="s">
        <v>82</v>
      </c>
      <c r="BK126" s="212">
        <f>ROUND(I126*H126,2)</f>
        <v>0</v>
      </c>
      <c r="BL126" s="19" t="s">
        <v>135</v>
      </c>
      <c r="BM126" s="211" t="s">
        <v>205</v>
      </c>
    </row>
    <row r="127" spans="1:65" s="2" customFormat="1" ht="24.15" customHeight="1">
      <c r="A127" s="40"/>
      <c r="B127" s="41"/>
      <c r="C127" s="200" t="s">
        <v>206</v>
      </c>
      <c r="D127" s="200" t="s">
        <v>130</v>
      </c>
      <c r="E127" s="201" t="s">
        <v>207</v>
      </c>
      <c r="F127" s="202" t="s">
        <v>208</v>
      </c>
      <c r="G127" s="203" t="s">
        <v>204</v>
      </c>
      <c r="H127" s="204">
        <v>22.4</v>
      </c>
      <c r="I127" s="205"/>
      <c r="J127" s="206">
        <f>ROUND(I127*H127,2)</f>
        <v>0</v>
      </c>
      <c r="K127" s="202" t="s">
        <v>134</v>
      </c>
      <c r="L127" s="46"/>
      <c r="M127" s="207" t="s">
        <v>21</v>
      </c>
      <c r="N127" s="208" t="s">
        <v>48</v>
      </c>
      <c r="O127" s="86"/>
      <c r="P127" s="209">
        <f>O127*H127</f>
        <v>0</v>
      </c>
      <c r="Q127" s="209">
        <v>0.0015</v>
      </c>
      <c r="R127" s="209">
        <f>Q127*H127</f>
        <v>0.0336</v>
      </c>
      <c r="S127" s="209">
        <v>0</v>
      </c>
      <c r="T127" s="21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1" t="s">
        <v>135</v>
      </c>
      <c r="AT127" s="211" t="s">
        <v>130</v>
      </c>
      <c r="AU127" s="211" t="s">
        <v>87</v>
      </c>
      <c r="AY127" s="19" t="s">
        <v>128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9" t="s">
        <v>82</v>
      </c>
      <c r="BK127" s="212">
        <f>ROUND(I127*H127,2)</f>
        <v>0</v>
      </c>
      <c r="BL127" s="19" t="s">
        <v>135</v>
      </c>
      <c r="BM127" s="211" t="s">
        <v>209</v>
      </c>
    </row>
    <row r="128" spans="1:47" s="2" customFormat="1" ht="12">
      <c r="A128" s="40"/>
      <c r="B128" s="41"/>
      <c r="C128" s="42"/>
      <c r="D128" s="213" t="s">
        <v>137</v>
      </c>
      <c r="E128" s="42"/>
      <c r="F128" s="214" t="s">
        <v>210</v>
      </c>
      <c r="G128" s="42"/>
      <c r="H128" s="42"/>
      <c r="I128" s="215"/>
      <c r="J128" s="42"/>
      <c r="K128" s="42"/>
      <c r="L128" s="46"/>
      <c r="M128" s="216"/>
      <c r="N128" s="217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137</v>
      </c>
      <c r="AU128" s="19" t="s">
        <v>87</v>
      </c>
    </row>
    <row r="129" spans="1:51" s="13" customFormat="1" ht="12">
      <c r="A129" s="13"/>
      <c r="B129" s="218"/>
      <c r="C129" s="219"/>
      <c r="D129" s="220" t="s">
        <v>139</v>
      </c>
      <c r="E129" s="221" t="s">
        <v>21</v>
      </c>
      <c r="F129" s="222" t="s">
        <v>211</v>
      </c>
      <c r="G129" s="219"/>
      <c r="H129" s="221" t="s">
        <v>21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139</v>
      </c>
      <c r="AU129" s="228" t="s">
        <v>87</v>
      </c>
      <c r="AV129" s="13" t="s">
        <v>82</v>
      </c>
      <c r="AW129" s="13" t="s">
        <v>38</v>
      </c>
      <c r="AX129" s="13" t="s">
        <v>77</v>
      </c>
      <c r="AY129" s="228" t="s">
        <v>128</v>
      </c>
    </row>
    <row r="130" spans="1:51" s="14" customFormat="1" ht="12">
      <c r="A130" s="14"/>
      <c r="B130" s="229"/>
      <c r="C130" s="230"/>
      <c r="D130" s="220" t="s">
        <v>139</v>
      </c>
      <c r="E130" s="240" t="s">
        <v>21</v>
      </c>
      <c r="F130" s="231" t="s">
        <v>212</v>
      </c>
      <c r="G130" s="230"/>
      <c r="H130" s="233">
        <v>5.5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139</v>
      </c>
      <c r="AU130" s="239" t="s">
        <v>87</v>
      </c>
      <c r="AV130" s="14" t="s">
        <v>88</v>
      </c>
      <c r="AW130" s="14" t="s">
        <v>38</v>
      </c>
      <c r="AX130" s="14" t="s">
        <v>77</v>
      </c>
      <c r="AY130" s="239" t="s">
        <v>128</v>
      </c>
    </row>
    <row r="131" spans="1:51" s="13" customFormat="1" ht="12">
      <c r="A131" s="13"/>
      <c r="B131" s="218"/>
      <c r="C131" s="219"/>
      <c r="D131" s="220" t="s">
        <v>139</v>
      </c>
      <c r="E131" s="221" t="s">
        <v>21</v>
      </c>
      <c r="F131" s="222" t="s">
        <v>213</v>
      </c>
      <c r="G131" s="219"/>
      <c r="H131" s="221" t="s">
        <v>21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139</v>
      </c>
      <c r="AU131" s="228" t="s">
        <v>87</v>
      </c>
      <c r="AV131" s="13" t="s">
        <v>82</v>
      </c>
      <c r="AW131" s="13" t="s">
        <v>38</v>
      </c>
      <c r="AX131" s="13" t="s">
        <v>77</v>
      </c>
      <c r="AY131" s="228" t="s">
        <v>128</v>
      </c>
    </row>
    <row r="132" spans="1:51" s="14" customFormat="1" ht="12">
      <c r="A132" s="14"/>
      <c r="B132" s="229"/>
      <c r="C132" s="230"/>
      <c r="D132" s="220" t="s">
        <v>139</v>
      </c>
      <c r="E132" s="240" t="s">
        <v>21</v>
      </c>
      <c r="F132" s="231" t="s">
        <v>214</v>
      </c>
      <c r="G132" s="230"/>
      <c r="H132" s="233">
        <v>15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9" t="s">
        <v>139</v>
      </c>
      <c r="AU132" s="239" t="s">
        <v>87</v>
      </c>
      <c r="AV132" s="14" t="s">
        <v>88</v>
      </c>
      <c r="AW132" s="14" t="s">
        <v>38</v>
      </c>
      <c r="AX132" s="14" t="s">
        <v>77</v>
      </c>
      <c r="AY132" s="239" t="s">
        <v>128</v>
      </c>
    </row>
    <row r="133" spans="1:51" s="13" customFormat="1" ht="12">
      <c r="A133" s="13"/>
      <c r="B133" s="218"/>
      <c r="C133" s="219"/>
      <c r="D133" s="220" t="s">
        <v>139</v>
      </c>
      <c r="E133" s="221" t="s">
        <v>21</v>
      </c>
      <c r="F133" s="222" t="s">
        <v>215</v>
      </c>
      <c r="G133" s="219"/>
      <c r="H133" s="221" t="s">
        <v>21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139</v>
      </c>
      <c r="AU133" s="228" t="s">
        <v>87</v>
      </c>
      <c r="AV133" s="13" t="s">
        <v>82</v>
      </c>
      <c r="AW133" s="13" t="s">
        <v>38</v>
      </c>
      <c r="AX133" s="13" t="s">
        <v>77</v>
      </c>
      <c r="AY133" s="228" t="s">
        <v>128</v>
      </c>
    </row>
    <row r="134" spans="1:51" s="14" customFormat="1" ht="12">
      <c r="A134" s="14"/>
      <c r="B134" s="229"/>
      <c r="C134" s="230"/>
      <c r="D134" s="220" t="s">
        <v>139</v>
      </c>
      <c r="E134" s="240" t="s">
        <v>21</v>
      </c>
      <c r="F134" s="231" t="s">
        <v>216</v>
      </c>
      <c r="G134" s="230"/>
      <c r="H134" s="233">
        <v>0.5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9" t="s">
        <v>139</v>
      </c>
      <c r="AU134" s="239" t="s">
        <v>87</v>
      </c>
      <c r="AV134" s="14" t="s">
        <v>88</v>
      </c>
      <c r="AW134" s="14" t="s">
        <v>38</v>
      </c>
      <c r="AX134" s="14" t="s">
        <v>77</v>
      </c>
      <c r="AY134" s="239" t="s">
        <v>128</v>
      </c>
    </row>
    <row r="135" spans="1:51" s="13" customFormat="1" ht="12">
      <c r="A135" s="13"/>
      <c r="B135" s="218"/>
      <c r="C135" s="219"/>
      <c r="D135" s="220" t="s">
        <v>139</v>
      </c>
      <c r="E135" s="221" t="s">
        <v>21</v>
      </c>
      <c r="F135" s="222" t="s">
        <v>217</v>
      </c>
      <c r="G135" s="219"/>
      <c r="H135" s="221" t="s">
        <v>21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8" t="s">
        <v>139</v>
      </c>
      <c r="AU135" s="228" t="s">
        <v>87</v>
      </c>
      <c r="AV135" s="13" t="s">
        <v>82</v>
      </c>
      <c r="AW135" s="13" t="s">
        <v>38</v>
      </c>
      <c r="AX135" s="13" t="s">
        <v>77</v>
      </c>
      <c r="AY135" s="228" t="s">
        <v>128</v>
      </c>
    </row>
    <row r="136" spans="1:51" s="14" customFormat="1" ht="12">
      <c r="A136" s="14"/>
      <c r="B136" s="229"/>
      <c r="C136" s="230"/>
      <c r="D136" s="220" t="s">
        <v>139</v>
      </c>
      <c r="E136" s="240" t="s">
        <v>21</v>
      </c>
      <c r="F136" s="231" t="s">
        <v>218</v>
      </c>
      <c r="G136" s="230"/>
      <c r="H136" s="233">
        <v>1.4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9" t="s">
        <v>139</v>
      </c>
      <c r="AU136" s="239" t="s">
        <v>87</v>
      </c>
      <c r="AV136" s="14" t="s">
        <v>88</v>
      </c>
      <c r="AW136" s="14" t="s">
        <v>38</v>
      </c>
      <c r="AX136" s="14" t="s">
        <v>77</v>
      </c>
      <c r="AY136" s="239" t="s">
        <v>128</v>
      </c>
    </row>
    <row r="137" spans="1:51" s="15" customFormat="1" ht="12">
      <c r="A137" s="15"/>
      <c r="B137" s="251"/>
      <c r="C137" s="252"/>
      <c r="D137" s="220" t="s">
        <v>139</v>
      </c>
      <c r="E137" s="253" t="s">
        <v>21</v>
      </c>
      <c r="F137" s="254" t="s">
        <v>219</v>
      </c>
      <c r="G137" s="252"/>
      <c r="H137" s="255">
        <v>22.4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1" t="s">
        <v>139</v>
      </c>
      <c r="AU137" s="261" t="s">
        <v>87</v>
      </c>
      <c r="AV137" s="15" t="s">
        <v>135</v>
      </c>
      <c r="AW137" s="15" t="s">
        <v>38</v>
      </c>
      <c r="AX137" s="15" t="s">
        <v>82</v>
      </c>
      <c r="AY137" s="261" t="s">
        <v>128</v>
      </c>
    </row>
    <row r="138" spans="1:65" s="2" customFormat="1" ht="24.15" customHeight="1">
      <c r="A138" s="40"/>
      <c r="B138" s="41"/>
      <c r="C138" s="200" t="s">
        <v>220</v>
      </c>
      <c r="D138" s="200" t="s">
        <v>130</v>
      </c>
      <c r="E138" s="201" t="s">
        <v>221</v>
      </c>
      <c r="F138" s="202" t="s">
        <v>222</v>
      </c>
      <c r="G138" s="203" t="s">
        <v>204</v>
      </c>
      <c r="H138" s="204">
        <v>1</v>
      </c>
      <c r="I138" s="205"/>
      <c r="J138" s="206">
        <f>ROUND(I138*H138,2)</f>
        <v>0</v>
      </c>
      <c r="K138" s="202" t="s">
        <v>134</v>
      </c>
      <c r="L138" s="46"/>
      <c r="M138" s="207" t="s">
        <v>21</v>
      </c>
      <c r="N138" s="208" t="s">
        <v>48</v>
      </c>
      <c r="O138" s="86"/>
      <c r="P138" s="209">
        <f>O138*H138</f>
        <v>0</v>
      </c>
      <c r="Q138" s="209">
        <v>0.00276</v>
      </c>
      <c r="R138" s="209">
        <f>Q138*H138</f>
        <v>0.00276</v>
      </c>
      <c r="S138" s="209">
        <v>0</v>
      </c>
      <c r="T138" s="21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1" t="s">
        <v>135</v>
      </c>
      <c r="AT138" s="211" t="s">
        <v>130</v>
      </c>
      <c r="AU138" s="211" t="s">
        <v>87</v>
      </c>
      <c r="AY138" s="19" t="s">
        <v>128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9" t="s">
        <v>82</v>
      </c>
      <c r="BK138" s="212">
        <f>ROUND(I138*H138,2)</f>
        <v>0</v>
      </c>
      <c r="BL138" s="19" t="s">
        <v>135</v>
      </c>
      <c r="BM138" s="211" t="s">
        <v>223</v>
      </c>
    </row>
    <row r="139" spans="1:47" s="2" customFormat="1" ht="12">
      <c r="A139" s="40"/>
      <c r="B139" s="41"/>
      <c r="C139" s="42"/>
      <c r="D139" s="213" t="s">
        <v>137</v>
      </c>
      <c r="E139" s="42"/>
      <c r="F139" s="214" t="s">
        <v>224</v>
      </c>
      <c r="G139" s="42"/>
      <c r="H139" s="42"/>
      <c r="I139" s="215"/>
      <c r="J139" s="42"/>
      <c r="K139" s="42"/>
      <c r="L139" s="46"/>
      <c r="M139" s="216"/>
      <c r="N139" s="217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87</v>
      </c>
    </row>
    <row r="140" spans="1:51" s="14" customFormat="1" ht="12">
      <c r="A140" s="14"/>
      <c r="B140" s="229"/>
      <c r="C140" s="230"/>
      <c r="D140" s="220" t="s">
        <v>139</v>
      </c>
      <c r="E140" s="240" t="s">
        <v>21</v>
      </c>
      <c r="F140" s="231" t="s">
        <v>82</v>
      </c>
      <c r="G140" s="230"/>
      <c r="H140" s="233">
        <v>1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9" t="s">
        <v>139</v>
      </c>
      <c r="AU140" s="239" t="s">
        <v>87</v>
      </c>
      <c r="AV140" s="14" t="s">
        <v>88</v>
      </c>
      <c r="AW140" s="14" t="s">
        <v>38</v>
      </c>
      <c r="AX140" s="14" t="s">
        <v>82</v>
      </c>
      <c r="AY140" s="239" t="s">
        <v>128</v>
      </c>
    </row>
    <row r="141" spans="1:65" s="2" customFormat="1" ht="24.15" customHeight="1">
      <c r="A141" s="40"/>
      <c r="B141" s="41"/>
      <c r="C141" s="200" t="s">
        <v>214</v>
      </c>
      <c r="D141" s="200" t="s">
        <v>130</v>
      </c>
      <c r="E141" s="201" t="s">
        <v>225</v>
      </c>
      <c r="F141" s="202" t="s">
        <v>226</v>
      </c>
      <c r="G141" s="203" t="s">
        <v>180</v>
      </c>
      <c r="H141" s="204">
        <v>8</v>
      </c>
      <c r="I141" s="205"/>
      <c r="J141" s="206">
        <f>ROUND(I141*H141,2)</f>
        <v>0</v>
      </c>
      <c r="K141" s="202" t="s">
        <v>134</v>
      </c>
      <c r="L141" s="46"/>
      <c r="M141" s="207" t="s">
        <v>21</v>
      </c>
      <c r="N141" s="208" t="s">
        <v>48</v>
      </c>
      <c r="O141" s="86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1" t="s">
        <v>135</v>
      </c>
      <c r="AT141" s="211" t="s">
        <v>130</v>
      </c>
      <c r="AU141" s="211" t="s">
        <v>87</v>
      </c>
      <c r="AY141" s="19" t="s">
        <v>128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9" t="s">
        <v>82</v>
      </c>
      <c r="BK141" s="212">
        <f>ROUND(I141*H141,2)</f>
        <v>0</v>
      </c>
      <c r="BL141" s="19" t="s">
        <v>135</v>
      </c>
      <c r="BM141" s="211" t="s">
        <v>227</v>
      </c>
    </row>
    <row r="142" spans="1:47" s="2" customFormat="1" ht="12">
      <c r="A142" s="40"/>
      <c r="B142" s="41"/>
      <c r="C142" s="42"/>
      <c r="D142" s="213" t="s">
        <v>137</v>
      </c>
      <c r="E142" s="42"/>
      <c r="F142" s="214" t="s">
        <v>228</v>
      </c>
      <c r="G142" s="42"/>
      <c r="H142" s="42"/>
      <c r="I142" s="215"/>
      <c r="J142" s="42"/>
      <c r="K142" s="42"/>
      <c r="L142" s="46"/>
      <c r="M142" s="216"/>
      <c r="N142" s="217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137</v>
      </c>
      <c r="AU142" s="19" t="s">
        <v>87</v>
      </c>
    </row>
    <row r="143" spans="1:65" s="2" customFormat="1" ht="16.5" customHeight="1">
      <c r="A143" s="40"/>
      <c r="B143" s="41"/>
      <c r="C143" s="241" t="s">
        <v>229</v>
      </c>
      <c r="D143" s="241" t="s">
        <v>190</v>
      </c>
      <c r="E143" s="242" t="s">
        <v>230</v>
      </c>
      <c r="F143" s="243" t="s">
        <v>231</v>
      </c>
      <c r="G143" s="244" t="s">
        <v>180</v>
      </c>
      <c r="H143" s="245">
        <v>6</v>
      </c>
      <c r="I143" s="246"/>
      <c r="J143" s="247">
        <f>ROUND(I143*H143,2)</f>
        <v>0</v>
      </c>
      <c r="K143" s="243" t="s">
        <v>134</v>
      </c>
      <c r="L143" s="248"/>
      <c r="M143" s="249" t="s">
        <v>21</v>
      </c>
      <c r="N143" s="250" t="s">
        <v>48</v>
      </c>
      <c r="O143" s="86"/>
      <c r="P143" s="209">
        <f>O143*H143</f>
        <v>0</v>
      </c>
      <c r="Q143" s="209">
        <v>0.00028</v>
      </c>
      <c r="R143" s="209">
        <f>Q143*H143</f>
        <v>0.0016799999999999999</v>
      </c>
      <c r="S143" s="209">
        <v>0</v>
      </c>
      <c r="T143" s="21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1" t="s">
        <v>177</v>
      </c>
      <c r="AT143" s="211" t="s">
        <v>190</v>
      </c>
      <c r="AU143" s="211" t="s">
        <v>87</v>
      </c>
      <c r="AY143" s="19" t="s">
        <v>128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9" t="s">
        <v>82</v>
      </c>
      <c r="BK143" s="212">
        <f>ROUND(I143*H143,2)</f>
        <v>0</v>
      </c>
      <c r="BL143" s="19" t="s">
        <v>135</v>
      </c>
      <c r="BM143" s="211" t="s">
        <v>232</v>
      </c>
    </row>
    <row r="144" spans="1:65" s="2" customFormat="1" ht="16.5" customHeight="1">
      <c r="A144" s="40"/>
      <c r="B144" s="41"/>
      <c r="C144" s="241" t="s">
        <v>233</v>
      </c>
      <c r="D144" s="241" t="s">
        <v>190</v>
      </c>
      <c r="E144" s="242" t="s">
        <v>234</v>
      </c>
      <c r="F144" s="243" t="s">
        <v>235</v>
      </c>
      <c r="G144" s="244" t="s">
        <v>180</v>
      </c>
      <c r="H144" s="245">
        <v>2</v>
      </c>
      <c r="I144" s="246"/>
      <c r="J144" s="247">
        <f>ROUND(I144*H144,2)</f>
        <v>0</v>
      </c>
      <c r="K144" s="243" t="s">
        <v>134</v>
      </c>
      <c r="L144" s="248"/>
      <c r="M144" s="249" t="s">
        <v>21</v>
      </c>
      <c r="N144" s="250" t="s">
        <v>48</v>
      </c>
      <c r="O144" s="86"/>
      <c r="P144" s="209">
        <f>O144*H144</f>
        <v>0</v>
      </c>
      <c r="Q144" s="209">
        <v>0.00012</v>
      </c>
      <c r="R144" s="209">
        <f>Q144*H144</f>
        <v>0.00024</v>
      </c>
      <c r="S144" s="209">
        <v>0</v>
      </c>
      <c r="T144" s="21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1" t="s">
        <v>177</v>
      </c>
      <c r="AT144" s="211" t="s">
        <v>190</v>
      </c>
      <c r="AU144" s="211" t="s">
        <v>87</v>
      </c>
      <c r="AY144" s="19" t="s">
        <v>128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9" t="s">
        <v>82</v>
      </c>
      <c r="BK144" s="212">
        <f>ROUND(I144*H144,2)</f>
        <v>0</v>
      </c>
      <c r="BL144" s="19" t="s">
        <v>135</v>
      </c>
      <c r="BM144" s="211" t="s">
        <v>236</v>
      </c>
    </row>
    <row r="145" spans="1:65" s="2" customFormat="1" ht="24.15" customHeight="1">
      <c r="A145" s="40"/>
      <c r="B145" s="41"/>
      <c r="C145" s="200" t="s">
        <v>237</v>
      </c>
      <c r="D145" s="200" t="s">
        <v>130</v>
      </c>
      <c r="E145" s="201" t="s">
        <v>238</v>
      </c>
      <c r="F145" s="202" t="s">
        <v>239</v>
      </c>
      <c r="G145" s="203" t="s">
        <v>180</v>
      </c>
      <c r="H145" s="204">
        <v>1</v>
      </c>
      <c r="I145" s="205"/>
      <c r="J145" s="206">
        <f>ROUND(I145*H145,2)</f>
        <v>0</v>
      </c>
      <c r="K145" s="202" t="s">
        <v>134</v>
      </c>
      <c r="L145" s="46"/>
      <c r="M145" s="207" t="s">
        <v>21</v>
      </c>
      <c r="N145" s="208" t="s">
        <v>48</v>
      </c>
      <c r="O145" s="86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1" t="s">
        <v>135</v>
      </c>
      <c r="AT145" s="211" t="s">
        <v>130</v>
      </c>
      <c r="AU145" s="211" t="s">
        <v>87</v>
      </c>
      <c r="AY145" s="19" t="s">
        <v>128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9" t="s">
        <v>82</v>
      </c>
      <c r="BK145" s="212">
        <f>ROUND(I145*H145,2)</f>
        <v>0</v>
      </c>
      <c r="BL145" s="19" t="s">
        <v>135</v>
      </c>
      <c r="BM145" s="211" t="s">
        <v>240</v>
      </c>
    </row>
    <row r="146" spans="1:47" s="2" customFormat="1" ht="12">
      <c r="A146" s="40"/>
      <c r="B146" s="41"/>
      <c r="C146" s="42"/>
      <c r="D146" s="213" t="s">
        <v>137</v>
      </c>
      <c r="E146" s="42"/>
      <c r="F146" s="214" t="s">
        <v>241</v>
      </c>
      <c r="G146" s="42"/>
      <c r="H146" s="42"/>
      <c r="I146" s="215"/>
      <c r="J146" s="42"/>
      <c r="K146" s="42"/>
      <c r="L146" s="46"/>
      <c r="M146" s="216"/>
      <c r="N146" s="21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137</v>
      </c>
      <c r="AU146" s="19" t="s">
        <v>87</v>
      </c>
    </row>
    <row r="147" spans="1:65" s="2" customFormat="1" ht="16.5" customHeight="1">
      <c r="A147" s="40"/>
      <c r="B147" s="41"/>
      <c r="C147" s="241" t="s">
        <v>242</v>
      </c>
      <c r="D147" s="241" t="s">
        <v>190</v>
      </c>
      <c r="E147" s="242" t="s">
        <v>243</v>
      </c>
      <c r="F147" s="243" t="s">
        <v>244</v>
      </c>
      <c r="G147" s="244" t="s">
        <v>180</v>
      </c>
      <c r="H147" s="245">
        <v>1</v>
      </c>
      <c r="I147" s="246"/>
      <c r="J147" s="247">
        <f>ROUND(I147*H147,2)</f>
        <v>0</v>
      </c>
      <c r="K147" s="243" t="s">
        <v>134</v>
      </c>
      <c r="L147" s="248"/>
      <c r="M147" s="249" t="s">
        <v>21</v>
      </c>
      <c r="N147" s="250" t="s">
        <v>48</v>
      </c>
      <c r="O147" s="86"/>
      <c r="P147" s="209">
        <f>O147*H147</f>
        <v>0</v>
      </c>
      <c r="Q147" s="209">
        <v>0.00062</v>
      </c>
      <c r="R147" s="209">
        <f>Q147*H147</f>
        <v>0.00062</v>
      </c>
      <c r="S147" s="209">
        <v>0</v>
      </c>
      <c r="T147" s="21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1" t="s">
        <v>177</v>
      </c>
      <c r="AT147" s="211" t="s">
        <v>190</v>
      </c>
      <c r="AU147" s="211" t="s">
        <v>87</v>
      </c>
      <c r="AY147" s="19" t="s">
        <v>128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9" t="s">
        <v>82</v>
      </c>
      <c r="BK147" s="212">
        <f>ROUND(I147*H147,2)</f>
        <v>0</v>
      </c>
      <c r="BL147" s="19" t="s">
        <v>135</v>
      </c>
      <c r="BM147" s="211" t="s">
        <v>245</v>
      </c>
    </row>
    <row r="148" spans="1:65" s="2" customFormat="1" ht="24.15" customHeight="1">
      <c r="A148" s="40"/>
      <c r="B148" s="41"/>
      <c r="C148" s="200" t="s">
        <v>246</v>
      </c>
      <c r="D148" s="200" t="s">
        <v>130</v>
      </c>
      <c r="E148" s="201" t="s">
        <v>247</v>
      </c>
      <c r="F148" s="202" t="s">
        <v>248</v>
      </c>
      <c r="G148" s="203" t="s">
        <v>180</v>
      </c>
      <c r="H148" s="204">
        <v>1</v>
      </c>
      <c r="I148" s="205"/>
      <c r="J148" s="206">
        <f>ROUND(I148*H148,2)</f>
        <v>0</v>
      </c>
      <c r="K148" s="202" t="s">
        <v>134</v>
      </c>
      <c r="L148" s="46"/>
      <c r="M148" s="207" t="s">
        <v>21</v>
      </c>
      <c r="N148" s="208" t="s">
        <v>48</v>
      </c>
      <c r="O148" s="86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1" t="s">
        <v>135</v>
      </c>
      <c r="AT148" s="211" t="s">
        <v>130</v>
      </c>
      <c r="AU148" s="211" t="s">
        <v>87</v>
      </c>
      <c r="AY148" s="19" t="s">
        <v>128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9" t="s">
        <v>82</v>
      </c>
      <c r="BK148" s="212">
        <f>ROUND(I148*H148,2)</f>
        <v>0</v>
      </c>
      <c r="BL148" s="19" t="s">
        <v>135</v>
      </c>
      <c r="BM148" s="211" t="s">
        <v>249</v>
      </c>
    </row>
    <row r="149" spans="1:47" s="2" customFormat="1" ht="12">
      <c r="A149" s="40"/>
      <c r="B149" s="41"/>
      <c r="C149" s="42"/>
      <c r="D149" s="213" t="s">
        <v>137</v>
      </c>
      <c r="E149" s="42"/>
      <c r="F149" s="214" t="s">
        <v>250</v>
      </c>
      <c r="G149" s="42"/>
      <c r="H149" s="42"/>
      <c r="I149" s="215"/>
      <c r="J149" s="42"/>
      <c r="K149" s="42"/>
      <c r="L149" s="46"/>
      <c r="M149" s="216"/>
      <c r="N149" s="217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87</v>
      </c>
    </row>
    <row r="150" spans="1:65" s="2" customFormat="1" ht="16.5" customHeight="1">
      <c r="A150" s="40"/>
      <c r="B150" s="41"/>
      <c r="C150" s="241" t="s">
        <v>7</v>
      </c>
      <c r="D150" s="241" t="s">
        <v>190</v>
      </c>
      <c r="E150" s="242" t="s">
        <v>251</v>
      </c>
      <c r="F150" s="243" t="s">
        <v>252</v>
      </c>
      <c r="G150" s="244" t="s">
        <v>180</v>
      </c>
      <c r="H150" s="245">
        <v>1</v>
      </c>
      <c r="I150" s="246"/>
      <c r="J150" s="247">
        <f>ROUND(I150*H150,2)</f>
        <v>0</v>
      </c>
      <c r="K150" s="243" t="s">
        <v>134</v>
      </c>
      <c r="L150" s="248"/>
      <c r="M150" s="249" t="s">
        <v>21</v>
      </c>
      <c r="N150" s="250" t="s">
        <v>48</v>
      </c>
      <c r="O150" s="86"/>
      <c r="P150" s="209">
        <f>O150*H150</f>
        <v>0</v>
      </c>
      <c r="Q150" s="209">
        <v>0.00023</v>
      </c>
      <c r="R150" s="209">
        <f>Q150*H150</f>
        <v>0.00023</v>
      </c>
      <c r="S150" s="209">
        <v>0</v>
      </c>
      <c r="T150" s="21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1" t="s">
        <v>177</v>
      </c>
      <c r="AT150" s="211" t="s">
        <v>190</v>
      </c>
      <c r="AU150" s="211" t="s">
        <v>87</v>
      </c>
      <c r="AY150" s="19" t="s">
        <v>128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9" t="s">
        <v>82</v>
      </c>
      <c r="BK150" s="212">
        <f>ROUND(I150*H150,2)</f>
        <v>0</v>
      </c>
      <c r="BL150" s="19" t="s">
        <v>135</v>
      </c>
      <c r="BM150" s="211" t="s">
        <v>253</v>
      </c>
    </row>
    <row r="151" spans="1:65" s="2" customFormat="1" ht="16.5" customHeight="1">
      <c r="A151" s="40"/>
      <c r="B151" s="41"/>
      <c r="C151" s="200" t="s">
        <v>254</v>
      </c>
      <c r="D151" s="200" t="s">
        <v>130</v>
      </c>
      <c r="E151" s="201" t="s">
        <v>255</v>
      </c>
      <c r="F151" s="202" t="s">
        <v>256</v>
      </c>
      <c r="G151" s="203" t="s">
        <v>144</v>
      </c>
      <c r="H151" s="204">
        <v>0.252</v>
      </c>
      <c r="I151" s="205"/>
      <c r="J151" s="206">
        <f>ROUND(I151*H151,2)</f>
        <v>0</v>
      </c>
      <c r="K151" s="202" t="s">
        <v>134</v>
      </c>
      <c r="L151" s="46"/>
      <c r="M151" s="207" t="s">
        <v>21</v>
      </c>
      <c r="N151" s="208" t="s">
        <v>48</v>
      </c>
      <c r="O151" s="86"/>
      <c r="P151" s="209">
        <f>O151*H151</f>
        <v>0</v>
      </c>
      <c r="Q151" s="209">
        <v>0</v>
      </c>
      <c r="R151" s="209">
        <f>Q151*H151</f>
        <v>0</v>
      </c>
      <c r="S151" s="209">
        <v>0.32</v>
      </c>
      <c r="T151" s="210">
        <f>S151*H151</f>
        <v>0.08064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1" t="s">
        <v>135</v>
      </c>
      <c r="AT151" s="211" t="s">
        <v>130</v>
      </c>
      <c r="AU151" s="211" t="s">
        <v>87</v>
      </c>
      <c r="AY151" s="19" t="s">
        <v>128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9" t="s">
        <v>82</v>
      </c>
      <c r="BK151" s="212">
        <f>ROUND(I151*H151,2)</f>
        <v>0</v>
      </c>
      <c r="BL151" s="19" t="s">
        <v>135</v>
      </c>
      <c r="BM151" s="211" t="s">
        <v>257</v>
      </c>
    </row>
    <row r="152" spans="1:47" s="2" customFormat="1" ht="12">
      <c r="A152" s="40"/>
      <c r="B152" s="41"/>
      <c r="C152" s="42"/>
      <c r="D152" s="213" t="s">
        <v>137</v>
      </c>
      <c r="E152" s="42"/>
      <c r="F152" s="214" t="s">
        <v>258</v>
      </c>
      <c r="G152" s="42"/>
      <c r="H152" s="42"/>
      <c r="I152" s="215"/>
      <c r="J152" s="42"/>
      <c r="K152" s="42"/>
      <c r="L152" s="46"/>
      <c r="M152" s="216"/>
      <c r="N152" s="217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137</v>
      </c>
      <c r="AU152" s="19" t="s">
        <v>87</v>
      </c>
    </row>
    <row r="153" spans="1:51" s="14" customFormat="1" ht="12">
      <c r="A153" s="14"/>
      <c r="B153" s="229"/>
      <c r="C153" s="230"/>
      <c r="D153" s="220" t="s">
        <v>139</v>
      </c>
      <c r="E153" s="240" t="s">
        <v>21</v>
      </c>
      <c r="F153" s="231" t="s">
        <v>259</v>
      </c>
      <c r="G153" s="230"/>
      <c r="H153" s="233">
        <v>0.252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9" t="s">
        <v>139</v>
      </c>
      <c r="AU153" s="239" t="s">
        <v>87</v>
      </c>
      <c r="AV153" s="14" t="s">
        <v>88</v>
      </c>
      <c r="AW153" s="14" t="s">
        <v>38</v>
      </c>
      <c r="AX153" s="14" t="s">
        <v>82</v>
      </c>
      <c r="AY153" s="239" t="s">
        <v>128</v>
      </c>
    </row>
    <row r="154" spans="1:65" s="2" customFormat="1" ht="16.5" customHeight="1">
      <c r="A154" s="40"/>
      <c r="B154" s="41"/>
      <c r="C154" s="200" t="s">
        <v>260</v>
      </c>
      <c r="D154" s="200" t="s">
        <v>130</v>
      </c>
      <c r="E154" s="201" t="s">
        <v>261</v>
      </c>
      <c r="F154" s="202" t="s">
        <v>262</v>
      </c>
      <c r="G154" s="203" t="s">
        <v>204</v>
      </c>
      <c r="H154" s="204">
        <v>23.4</v>
      </c>
      <c r="I154" s="205"/>
      <c r="J154" s="206">
        <f>ROUND(I154*H154,2)</f>
        <v>0</v>
      </c>
      <c r="K154" s="202" t="s">
        <v>134</v>
      </c>
      <c r="L154" s="46"/>
      <c r="M154" s="207" t="s">
        <v>21</v>
      </c>
      <c r="N154" s="208" t="s">
        <v>48</v>
      </c>
      <c r="O154" s="86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1" t="s">
        <v>135</v>
      </c>
      <c r="AT154" s="211" t="s">
        <v>130</v>
      </c>
      <c r="AU154" s="211" t="s">
        <v>87</v>
      </c>
      <c r="AY154" s="19" t="s">
        <v>128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9" t="s">
        <v>82</v>
      </c>
      <c r="BK154" s="212">
        <f>ROUND(I154*H154,2)</f>
        <v>0</v>
      </c>
      <c r="BL154" s="19" t="s">
        <v>135</v>
      </c>
      <c r="BM154" s="211" t="s">
        <v>263</v>
      </c>
    </row>
    <row r="155" spans="1:47" s="2" customFormat="1" ht="12">
      <c r="A155" s="40"/>
      <c r="B155" s="41"/>
      <c r="C155" s="42"/>
      <c r="D155" s="213" t="s">
        <v>137</v>
      </c>
      <c r="E155" s="42"/>
      <c r="F155" s="214" t="s">
        <v>264</v>
      </c>
      <c r="G155" s="42"/>
      <c r="H155" s="42"/>
      <c r="I155" s="215"/>
      <c r="J155" s="42"/>
      <c r="K155" s="42"/>
      <c r="L155" s="46"/>
      <c r="M155" s="216"/>
      <c r="N155" s="217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87</v>
      </c>
    </row>
    <row r="156" spans="1:51" s="14" customFormat="1" ht="12">
      <c r="A156" s="14"/>
      <c r="B156" s="229"/>
      <c r="C156" s="230"/>
      <c r="D156" s="220" t="s">
        <v>139</v>
      </c>
      <c r="E156" s="240" t="s">
        <v>21</v>
      </c>
      <c r="F156" s="231" t="s">
        <v>265</v>
      </c>
      <c r="G156" s="230"/>
      <c r="H156" s="233">
        <v>22.4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139</v>
      </c>
      <c r="AU156" s="239" t="s">
        <v>87</v>
      </c>
      <c r="AV156" s="14" t="s">
        <v>88</v>
      </c>
      <c r="AW156" s="14" t="s">
        <v>38</v>
      </c>
      <c r="AX156" s="14" t="s">
        <v>77</v>
      </c>
      <c r="AY156" s="239" t="s">
        <v>128</v>
      </c>
    </row>
    <row r="157" spans="1:51" s="14" customFormat="1" ht="12">
      <c r="A157" s="14"/>
      <c r="B157" s="229"/>
      <c r="C157" s="230"/>
      <c r="D157" s="220" t="s">
        <v>139</v>
      </c>
      <c r="E157" s="240" t="s">
        <v>21</v>
      </c>
      <c r="F157" s="231" t="s">
        <v>82</v>
      </c>
      <c r="G157" s="230"/>
      <c r="H157" s="233">
        <v>1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9" t="s">
        <v>139</v>
      </c>
      <c r="AU157" s="239" t="s">
        <v>87</v>
      </c>
      <c r="AV157" s="14" t="s">
        <v>88</v>
      </c>
      <c r="AW157" s="14" t="s">
        <v>38</v>
      </c>
      <c r="AX157" s="14" t="s">
        <v>77</v>
      </c>
      <c r="AY157" s="239" t="s">
        <v>128</v>
      </c>
    </row>
    <row r="158" spans="1:51" s="15" customFormat="1" ht="12">
      <c r="A158" s="15"/>
      <c r="B158" s="251"/>
      <c r="C158" s="252"/>
      <c r="D158" s="220" t="s">
        <v>139</v>
      </c>
      <c r="E158" s="253" t="s">
        <v>21</v>
      </c>
      <c r="F158" s="254" t="s">
        <v>219</v>
      </c>
      <c r="G158" s="252"/>
      <c r="H158" s="255">
        <v>23.4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139</v>
      </c>
      <c r="AU158" s="261" t="s">
        <v>87</v>
      </c>
      <c r="AV158" s="15" t="s">
        <v>135</v>
      </c>
      <c r="AW158" s="15" t="s">
        <v>38</v>
      </c>
      <c r="AX158" s="15" t="s">
        <v>82</v>
      </c>
      <c r="AY158" s="261" t="s">
        <v>128</v>
      </c>
    </row>
    <row r="159" spans="1:65" s="2" customFormat="1" ht="24.15" customHeight="1">
      <c r="A159" s="40"/>
      <c r="B159" s="41"/>
      <c r="C159" s="200" t="s">
        <v>266</v>
      </c>
      <c r="D159" s="200" t="s">
        <v>130</v>
      </c>
      <c r="E159" s="201" t="s">
        <v>267</v>
      </c>
      <c r="F159" s="202" t="s">
        <v>268</v>
      </c>
      <c r="G159" s="203" t="s">
        <v>180</v>
      </c>
      <c r="H159" s="204">
        <v>1</v>
      </c>
      <c r="I159" s="205"/>
      <c r="J159" s="206">
        <f>ROUND(I159*H159,2)</f>
        <v>0</v>
      </c>
      <c r="K159" s="202" t="s">
        <v>21</v>
      </c>
      <c r="L159" s="46"/>
      <c r="M159" s="207" t="s">
        <v>21</v>
      </c>
      <c r="N159" s="208" t="s">
        <v>48</v>
      </c>
      <c r="O159" s="86"/>
      <c r="P159" s="209">
        <f>O159*H159</f>
        <v>0</v>
      </c>
      <c r="Q159" s="209">
        <v>0.3217</v>
      </c>
      <c r="R159" s="209">
        <f>Q159*H159</f>
        <v>0.3217</v>
      </c>
      <c r="S159" s="209">
        <v>0</v>
      </c>
      <c r="T159" s="21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1" t="s">
        <v>135</v>
      </c>
      <c r="AT159" s="211" t="s">
        <v>130</v>
      </c>
      <c r="AU159" s="211" t="s">
        <v>87</v>
      </c>
      <c r="AY159" s="19" t="s">
        <v>128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9" t="s">
        <v>82</v>
      </c>
      <c r="BK159" s="212">
        <f>ROUND(I159*H159,2)</f>
        <v>0</v>
      </c>
      <c r="BL159" s="19" t="s">
        <v>135</v>
      </c>
      <c r="BM159" s="211" t="s">
        <v>269</v>
      </c>
    </row>
    <row r="160" spans="1:65" s="2" customFormat="1" ht="16.5" customHeight="1">
      <c r="A160" s="40"/>
      <c r="B160" s="41"/>
      <c r="C160" s="241" t="s">
        <v>270</v>
      </c>
      <c r="D160" s="241" t="s">
        <v>190</v>
      </c>
      <c r="E160" s="242" t="s">
        <v>271</v>
      </c>
      <c r="F160" s="243" t="s">
        <v>272</v>
      </c>
      <c r="G160" s="244" t="s">
        <v>180</v>
      </c>
      <c r="H160" s="245">
        <v>1</v>
      </c>
      <c r="I160" s="246"/>
      <c r="J160" s="247">
        <f>ROUND(I160*H160,2)</f>
        <v>0</v>
      </c>
      <c r="K160" s="243" t="s">
        <v>21</v>
      </c>
      <c r="L160" s="248"/>
      <c r="M160" s="249" t="s">
        <v>21</v>
      </c>
      <c r="N160" s="250" t="s">
        <v>48</v>
      </c>
      <c r="O160" s="86"/>
      <c r="P160" s="209">
        <f>O160*H160</f>
        <v>0</v>
      </c>
      <c r="Q160" s="209">
        <v>0.063</v>
      </c>
      <c r="R160" s="209">
        <f>Q160*H160</f>
        <v>0.063</v>
      </c>
      <c r="S160" s="209">
        <v>0</v>
      </c>
      <c r="T160" s="21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1" t="s">
        <v>177</v>
      </c>
      <c r="AT160" s="211" t="s">
        <v>190</v>
      </c>
      <c r="AU160" s="211" t="s">
        <v>87</v>
      </c>
      <c r="AY160" s="19" t="s">
        <v>128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9" t="s">
        <v>82</v>
      </c>
      <c r="BK160" s="212">
        <f>ROUND(I160*H160,2)</f>
        <v>0</v>
      </c>
      <c r="BL160" s="19" t="s">
        <v>135</v>
      </c>
      <c r="BM160" s="211" t="s">
        <v>273</v>
      </c>
    </row>
    <row r="161" spans="1:65" s="2" customFormat="1" ht="24.15" customHeight="1">
      <c r="A161" s="40"/>
      <c r="B161" s="41"/>
      <c r="C161" s="200" t="s">
        <v>274</v>
      </c>
      <c r="D161" s="200" t="s">
        <v>130</v>
      </c>
      <c r="E161" s="201" t="s">
        <v>275</v>
      </c>
      <c r="F161" s="202" t="s">
        <v>276</v>
      </c>
      <c r="G161" s="203" t="s">
        <v>180</v>
      </c>
      <c r="H161" s="204">
        <v>2</v>
      </c>
      <c r="I161" s="205"/>
      <c r="J161" s="206">
        <f>ROUND(I161*H161,2)</f>
        <v>0</v>
      </c>
      <c r="K161" s="202" t="s">
        <v>134</v>
      </c>
      <c r="L161" s="46"/>
      <c r="M161" s="207" t="s">
        <v>21</v>
      </c>
      <c r="N161" s="208" t="s">
        <v>48</v>
      </c>
      <c r="O161" s="86"/>
      <c r="P161" s="209">
        <f>O161*H161</f>
        <v>0</v>
      </c>
      <c r="Q161" s="209">
        <v>0.01136</v>
      </c>
      <c r="R161" s="209">
        <f>Q161*H161</f>
        <v>0.02272</v>
      </c>
      <c r="S161" s="209">
        <v>0</v>
      </c>
      <c r="T161" s="21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1" t="s">
        <v>135</v>
      </c>
      <c r="AT161" s="211" t="s">
        <v>130</v>
      </c>
      <c r="AU161" s="211" t="s">
        <v>87</v>
      </c>
      <c r="AY161" s="19" t="s">
        <v>128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9" t="s">
        <v>82</v>
      </c>
      <c r="BK161" s="212">
        <f>ROUND(I161*H161,2)</f>
        <v>0</v>
      </c>
      <c r="BL161" s="19" t="s">
        <v>135</v>
      </c>
      <c r="BM161" s="211" t="s">
        <v>277</v>
      </c>
    </row>
    <row r="162" spans="1:47" s="2" customFormat="1" ht="12">
      <c r="A162" s="40"/>
      <c r="B162" s="41"/>
      <c r="C162" s="42"/>
      <c r="D162" s="213" t="s">
        <v>137</v>
      </c>
      <c r="E162" s="42"/>
      <c r="F162" s="214" t="s">
        <v>278</v>
      </c>
      <c r="G162" s="42"/>
      <c r="H162" s="42"/>
      <c r="I162" s="215"/>
      <c r="J162" s="42"/>
      <c r="K162" s="42"/>
      <c r="L162" s="46"/>
      <c r="M162" s="216"/>
      <c r="N162" s="217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137</v>
      </c>
      <c r="AU162" s="19" t="s">
        <v>87</v>
      </c>
    </row>
    <row r="163" spans="1:65" s="2" customFormat="1" ht="24.15" customHeight="1">
      <c r="A163" s="40"/>
      <c r="B163" s="41"/>
      <c r="C163" s="200" t="s">
        <v>279</v>
      </c>
      <c r="D163" s="200" t="s">
        <v>130</v>
      </c>
      <c r="E163" s="201" t="s">
        <v>280</v>
      </c>
      <c r="F163" s="202" t="s">
        <v>281</v>
      </c>
      <c r="G163" s="203" t="s">
        <v>180</v>
      </c>
      <c r="H163" s="204">
        <v>2</v>
      </c>
      <c r="I163" s="205"/>
      <c r="J163" s="206">
        <f>ROUND(I163*H163,2)</f>
        <v>0</v>
      </c>
      <c r="K163" s="202" t="s">
        <v>134</v>
      </c>
      <c r="L163" s="46"/>
      <c r="M163" s="207" t="s">
        <v>21</v>
      </c>
      <c r="N163" s="208" t="s">
        <v>48</v>
      </c>
      <c r="O163" s="86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1" t="s">
        <v>135</v>
      </c>
      <c r="AT163" s="211" t="s">
        <v>130</v>
      </c>
      <c r="AU163" s="211" t="s">
        <v>87</v>
      </c>
      <c r="AY163" s="19" t="s">
        <v>128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9" t="s">
        <v>82</v>
      </c>
      <c r="BK163" s="212">
        <f>ROUND(I163*H163,2)</f>
        <v>0</v>
      </c>
      <c r="BL163" s="19" t="s">
        <v>135</v>
      </c>
      <c r="BM163" s="211" t="s">
        <v>282</v>
      </c>
    </row>
    <row r="164" spans="1:47" s="2" customFormat="1" ht="12">
      <c r="A164" s="40"/>
      <c r="B164" s="41"/>
      <c r="C164" s="42"/>
      <c r="D164" s="213" t="s">
        <v>137</v>
      </c>
      <c r="E164" s="42"/>
      <c r="F164" s="214" t="s">
        <v>283</v>
      </c>
      <c r="G164" s="42"/>
      <c r="H164" s="42"/>
      <c r="I164" s="215"/>
      <c r="J164" s="42"/>
      <c r="K164" s="42"/>
      <c r="L164" s="46"/>
      <c r="M164" s="216"/>
      <c r="N164" s="217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137</v>
      </c>
      <c r="AU164" s="19" t="s">
        <v>87</v>
      </c>
    </row>
    <row r="165" spans="1:65" s="2" customFormat="1" ht="24.15" customHeight="1">
      <c r="A165" s="40"/>
      <c r="B165" s="41"/>
      <c r="C165" s="200" t="s">
        <v>284</v>
      </c>
      <c r="D165" s="200" t="s">
        <v>130</v>
      </c>
      <c r="E165" s="201" t="s">
        <v>285</v>
      </c>
      <c r="F165" s="202" t="s">
        <v>286</v>
      </c>
      <c r="G165" s="203" t="s">
        <v>180</v>
      </c>
      <c r="H165" s="204">
        <v>2</v>
      </c>
      <c r="I165" s="205"/>
      <c r="J165" s="206">
        <f>ROUND(I165*H165,2)</f>
        <v>0</v>
      </c>
      <c r="K165" s="202" t="s">
        <v>134</v>
      </c>
      <c r="L165" s="46"/>
      <c r="M165" s="207" t="s">
        <v>21</v>
      </c>
      <c r="N165" s="208" t="s">
        <v>48</v>
      </c>
      <c r="O165" s="86"/>
      <c r="P165" s="209">
        <f>O165*H165</f>
        <v>0</v>
      </c>
      <c r="Q165" s="209">
        <v>0.00203</v>
      </c>
      <c r="R165" s="209">
        <f>Q165*H165</f>
        <v>0.00406</v>
      </c>
      <c r="S165" s="209">
        <v>0</v>
      </c>
      <c r="T165" s="21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1" t="s">
        <v>135</v>
      </c>
      <c r="AT165" s="211" t="s">
        <v>130</v>
      </c>
      <c r="AU165" s="211" t="s">
        <v>87</v>
      </c>
      <c r="AY165" s="19" t="s">
        <v>128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9" t="s">
        <v>82</v>
      </c>
      <c r="BK165" s="212">
        <f>ROUND(I165*H165,2)</f>
        <v>0</v>
      </c>
      <c r="BL165" s="19" t="s">
        <v>135</v>
      </c>
      <c r="BM165" s="211" t="s">
        <v>287</v>
      </c>
    </row>
    <row r="166" spans="1:47" s="2" customFormat="1" ht="12">
      <c r="A166" s="40"/>
      <c r="B166" s="41"/>
      <c r="C166" s="42"/>
      <c r="D166" s="213" t="s">
        <v>137</v>
      </c>
      <c r="E166" s="42"/>
      <c r="F166" s="214" t="s">
        <v>288</v>
      </c>
      <c r="G166" s="42"/>
      <c r="H166" s="42"/>
      <c r="I166" s="215"/>
      <c r="J166" s="42"/>
      <c r="K166" s="42"/>
      <c r="L166" s="46"/>
      <c r="M166" s="216"/>
      <c r="N166" s="21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137</v>
      </c>
      <c r="AU166" s="19" t="s">
        <v>87</v>
      </c>
    </row>
    <row r="167" spans="1:65" s="2" customFormat="1" ht="24.15" customHeight="1">
      <c r="A167" s="40"/>
      <c r="B167" s="41"/>
      <c r="C167" s="200" t="s">
        <v>289</v>
      </c>
      <c r="D167" s="200" t="s">
        <v>130</v>
      </c>
      <c r="E167" s="201" t="s">
        <v>290</v>
      </c>
      <c r="F167" s="202" t="s">
        <v>291</v>
      </c>
      <c r="G167" s="203" t="s">
        <v>180</v>
      </c>
      <c r="H167" s="204">
        <v>2</v>
      </c>
      <c r="I167" s="205"/>
      <c r="J167" s="206">
        <f>ROUND(I167*H167,2)</f>
        <v>0</v>
      </c>
      <c r="K167" s="202" t="s">
        <v>134</v>
      </c>
      <c r="L167" s="46"/>
      <c r="M167" s="207" t="s">
        <v>21</v>
      </c>
      <c r="N167" s="208" t="s">
        <v>48</v>
      </c>
      <c r="O167" s="86"/>
      <c r="P167" s="209">
        <f>O167*H167</f>
        <v>0</v>
      </c>
      <c r="Q167" s="209">
        <v>0.00268</v>
      </c>
      <c r="R167" s="209">
        <f>Q167*H167</f>
        <v>0.00536</v>
      </c>
      <c r="S167" s="209">
        <v>0</v>
      </c>
      <c r="T167" s="21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1" t="s">
        <v>135</v>
      </c>
      <c r="AT167" s="211" t="s">
        <v>130</v>
      </c>
      <c r="AU167" s="211" t="s">
        <v>87</v>
      </c>
      <c r="AY167" s="19" t="s">
        <v>128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9" t="s">
        <v>82</v>
      </c>
      <c r="BK167" s="212">
        <f>ROUND(I167*H167,2)</f>
        <v>0</v>
      </c>
      <c r="BL167" s="19" t="s">
        <v>135</v>
      </c>
      <c r="BM167" s="211" t="s">
        <v>292</v>
      </c>
    </row>
    <row r="168" spans="1:47" s="2" customFormat="1" ht="12">
      <c r="A168" s="40"/>
      <c r="B168" s="41"/>
      <c r="C168" s="42"/>
      <c r="D168" s="213" t="s">
        <v>137</v>
      </c>
      <c r="E168" s="42"/>
      <c r="F168" s="214" t="s">
        <v>293</v>
      </c>
      <c r="G168" s="42"/>
      <c r="H168" s="42"/>
      <c r="I168" s="215"/>
      <c r="J168" s="42"/>
      <c r="K168" s="42"/>
      <c r="L168" s="46"/>
      <c r="M168" s="216"/>
      <c r="N168" s="217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137</v>
      </c>
      <c r="AU168" s="19" t="s">
        <v>87</v>
      </c>
    </row>
    <row r="169" spans="1:65" s="2" customFormat="1" ht="16.5" customHeight="1">
      <c r="A169" s="40"/>
      <c r="B169" s="41"/>
      <c r="C169" s="200" t="s">
        <v>294</v>
      </c>
      <c r="D169" s="200" t="s">
        <v>130</v>
      </c>
      <c r="E169" s="201" t="s">
        <v>295</v>
      </c>
      <c r="F169" s="202" t="s">
        <v>296</v>
      </c>
      <c r="G169" s="203" t="s">
        <v>180</v>
      </c>
      <c r="H169" s="204">
        <v>3</v>
      </c>
      <c r="I169" s="205"/>
      <c r="J169" s="206">
        <f>ROUND(I169*H169,2)</f>
        <v>0</v>
      </c>
      <c r="K169" s="202" t="s">
        <v>134</v>
      </c>
      <c r="L169" s="46"/>
      <c r="M169" s="207" t="s">
        <v>21</v>
      </c>
      <c r="N169" s="208" t="s">
        <v>48</v>
      </c>
      <c r="O169" s="86"/>
      <c r="P169" s="209">
        <f>O169*H169</f>
        <v>0</v>
      </c>
      <c r="Q169" s="209">
        <v>0.00024</v>
      </c>
      <c r="R169" s="209">
        <f>Q169*H169</f>
        <v>0.00072</v>
      </c>
      <c r="S169" s="209">
        <v>0</v>
      </c>
      <c r="T169" s="21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1" t="s">
        <v>135</v>
      </c>
      <c r="AT169" s="211" t="s">
        <v>130</v>
      </c>
      <c r="AU169" s="211" t="s">
        <v>87</v>
      </c>
      <c r="AY169" s="19" t="s">
        <v>128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9" t="s">
        <v>82</v>
      </c>
      <c r="BK169" s="212">
        <f>ROUND(I169*H169,2)</f>
        <v>0</v>
      </c>
      <c r="BL169" s="19" t="s">
        <v>135</v>
      </c>
      <c r="BM169" s="211" t="s">
        <v>297</v>
      </c>
    </row>
    <row r="170" spans="1:47" s="2" customFormat="1" ht="12">
      <c r="A170" s="40"/>
      <c r="B170" s="41"/>
      <c r="C170" s="42"/>
      <c r="D170" s="213" t="s">
        <v>137</v>
      </c>
      <c r="E170" s="42"/>
      <c r="F170" s="214" t="s">
        <v>298</v>
      </c>
      <c r="G170" s="42"/>
      <c r="H170" s="42"/>
      <c r="I170" s="215"/>
      <c r="J170" s="42"/>
      <c r="K170" s="42"/>
      <c r="L170" s="46"/>
      <c r="M170" s="216"/>
      <c r="N170" s="217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137</v>
      </c>
      <c r="AU170" s="19" t="s">
        <v>87</v>
      </c>
    </row>
    <row r="171" spans="1:65" s="2" customFormat="1" ht="16.5" customHeight="1">
      <c r="A171" s="40"/>
      <c r="B171" s="41"/>
      <c r="C171" s="200" t="s">
        <v>299</v>
      </c>
      <c r="D171" s="200" t="s">
        <v>130</v>
      </c>
      <c r="E171" s="201" t="s">
        <v>300</v>
      </c>
      <c r="F171" s="202" t="s">
        <v>301</v>
      </c>
      <c r="G171" s="203" t="s">
        <v>180</v>
      </c>
      <c r="H171" s="204">
        <v>1</v>
      </c>
      <c r="I171" s="205"/>
      <c r="J171" s="206">
        <f>ROUND(I171*H171,2)</f>
        <v>0</v>
      </c>
      <c r="K171" s="202" t="s">
        <v>134</v>
      </c>
      <c r="L171" s="46"/>
      <c r="M171" s="207" t="s">
        <v>21</v>
      </c>
      <c r="N171" s="208" t="s">
        <v>48</v>
      </c>
      <c r="O171" s="86"/>
      <c r="P171" s="209">
        <f>O171*H171</f>
        <v>0</v>
      </c>
      <c r="Q171" s="209">
        <v>0.00062</v>
      </c>
      <c r="R171" s="209">
        <f>Q171*H171</f>
        <v>0.00062</v>
      </c>
      <c r="S171" s="209">
        <v>0</v>
      </c>
      <c r="T171" s="21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1" t="s">
        <v>135</v>
      </c>
      <c r="AT171" s="211" t="s">
        <v>130</v>
      </c>
      <c r="AU171" s="211" t="s">
        <v>87</v>
      </c>
      <c r="AY171" s="19" t="s">
        <v>128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9" t="s">
        <v>82</v>
      </c>
      <c r="BK171" s="212">
        <f>ROUND(I171*H171,2)</f>
        <v>0</v>
      </c>
      <c r="BL171" s="19" t="s">
        <v>135</v>
      </c>
      <c r="BM171" s="211" t="s">
        <v>302</v>
      </c>
    </row>
    <row r="172" spans="1:47" s="2" customFormat="1" ht="12">
      <c r="A172" s="40"/>
      <c r="B172" s="41"/>
      <c r="C172" s="42"/>
      <c r="D172" s="213" t="s">
        <v>137</v>
      </c>
      <c r="E172" s="42"/>
      <c r="F172" s="214" t="s">
        <v>303</v>
      </c>
      <c r="G172" s="42"/>
      <c r="H172" s="42"/>
      <c r="I172" s="215"/>
      <c r="J172" s="42"/>
      <c r="K172" s="42"/>
      <c r="L172" s="46"/>
      <c r="M172" s="216"/>
      <c r="N172" s="217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137</v>
      </c>
      <c r="AU172" s="19" t="s">
        <v>87</v>
      </c>
    </row>
    <row r="173" spans="1:65" s="2" customFormat="1" ht="21.75" customHeight="1">
      <c r="A173" s="40"/>
      <c r="B173" s="41"/>
      <c r="C173" s="200" t="s">
        <v>304</v>
      </c>
      <c r="D173" s="200" t="s">
        <v>130</v>
      </c>
      <c r="E173" s="201" t="s">
        <v>305</v>
      </c>
      <c r="F173" s="202" t="s">
        <v>306</v>
      </c>
      <c r="G173" s="203" t="s">
        <v>307</v>
      </c>
      <c r="H173" s="204">
        <v>0.081</v>
      </c>
      <c r="I173" s="205"/>
      <c r="J173" s="206">
        <f>ROUND(I173*H173,2)</f>
        <v>0</v>
      </c>
      <c r="K173" s="202" t="s">
        <v>134</v>
      </c>
      <c r="L173" s="46"/>
      <c r="M173" s="207" t="s">
        <v>21</v>
      </c>
      <c r="N173" s="208" t="s">
        <v>48</v>
      </c>
      <c r="O173" s="86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1" t="s">
        <v>135</v>
      </c>
      <c r="AT173" s="211" t="s">
        <v>130</v>
      </c>
      <c r="AU173" s="211" t="s">
        <v>87</v>
      </c>
      <c r="AY173" s="19" t="s">
        <v>128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9" t="s">
        <v>82</v>
      </c>
      <c r="BK173" s="212">
        <f>ROUND(I173*H173,2)</f>
        <v>0</v>
      </c>
      <c r="BL173" s="19" t="s">
        <v>135</v>
      </c>
      <c r="BM173" s="211" t="s">
        <v>308</v>
      </c>
    </row>
    <row r="174" spans="1:47" s="2" customFormat="1" ht="12">
      <c r="A174" s="40"/>
      <c r="B174" s="41"/>
      <c r="C174" s="42"/>
      <c r="D174" s="213" t="s">
        <v>137</v>
      </c>
      <c r="E174" s="42"/>
      <c r="F174" s="214" t="s">
        <v>309</v>
      </c>
      <c r="G174" s="42"/>
      <c r="H174" s="42"/>
      <c r="I174" s="215"/>
      <c r="J174" s="42"/>
      <c r="K174" s="42"/>
      <c r="L174" s="46"/>
      <c r="M174" s="216"/>
      <c r="N174" s="217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137</v>
      </c>
      <c r="AU174" s="19" t="s">
        <v>87</v>
      </c>
    </row>
    <row r="175" spans="1:65" s="2" customFormat="1" ht="24.15" customHeight="1">
      <c r="A175" s="40"/>
      <c r="B175" s="41"/>
      <c r="C175" s="200" t="s">
        <v>310</v>
      </c>
      <c r="D175" s="200" t="s">
        <v>130</v>
      </c>
      <c r="E175" s="201" t="s">
        <v>311</v>
      </c>
      <c r="F175" s="202" t="s">
        <v>312</v>
      </c>
      <c r="G175" s="203" t="s">
        <v>307</v>
      </c>
      <c r="H175" s="204">
        <v>0.81</v>
      </c>
      <c r="I175" s="205"/>
      <c r="J175" s="206">
        <f>ROUND(I175*H175,2)</f>
        <v>0</v>
      </c>
      <c r="K175" s="202" t="s">
        <v>134</v>
      </c>
      <c r="L175" s="46"/>
      <c r="M175" s="207" t="s">
        <v>21</v>
      </c>
      <c r="N175" s="208" t="s">
        <v>48</v>
      </c>
      <c r="O175" s="86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1" t="s">
        <v>135</v>
      </c>
      <c r="AT175" s="211" t="s">
        <v>130</v>
      </c>
      <c r="AU175" s="211" t="s">
        <v>87</v>
      </c>
      <c r="AY175" s="19" t="s">
        <v>128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9" t="s">
        <v>82</v>
      </c>
      <c r="BK175" s="212">
        <f>ROUND(I175*H175,2)</f>
        <v>0</v>
      </c>
      <c r="BL175" s="19" t="s">
        <v>135</v>
      </c>
      <c r="BM175" s="211" t="s">
        <v>313</v>
      </c>
    </row>
    <row r="176" spans="1:47" s="2" customFormat="1" ht="12">
      <c r="A176" s="40"/>
      <c r="B176" s="41"/>
      <c r="C176" s="42"/>
      <c r="D176" s="213" t="s">
        <v>137</v>
      </c>
      <c r="E176" s="42"/>
      <c r="F176" s="214" t="s">
        <v>314</v>
      </c>
      <c r="G176" s="42"/>
      <c r="H176" s="42"/>
      <c r="I176" s="215"/>
      <c r="J176" s="42"/>
      <c r="K176" s="42"/>
      <c r="L176" s="46"/>
      <c r="M176" s="216"/>
      <c r="N176" s="217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137</v>
      </c>
      <c r="AU176" s="19" t="s">
        <v>87</v>
      </c>
    </row>
    <row r="177" spans="1:51" s="14" customFormat="1" ht="12">
      <c r="A177" s="14"/>
      <c r="B177" s="229"/>
      <c r="C177" s="230"/>
      <c r="D177" s="220" t="s">
        <v>139</v>
      </c>
      <c r="E177" s="240" t="s">
        <v>21</v>
      </c>
      <c r="F177" s="231" t="s">
        <v>315</v>
      </c>
      <c r="G177" s="230"/>
      <c r="H177" s="233">
        <v>0.81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9" t="s">
        <v>139</v>
      </c>
      <c r="AU177" s="239" t="s">
        <v>87</v>
      </c>
      <c r="AV177" s="14" t="s">
        <v>88</v>
      </c>
      <c r="AW177" s="14" t="s">
        <v>38</v>
      </c>
      <c r="AX177" s="14" t="s">
        <v>82</v>
      </c>
      <c r="AY177" s="239" t="s">
        <v>128</v>
      </c>
    </row>
    <row r="178" spans="1:65" s="2" customFormat="1" ht="24.15" customHeight="1">
      <c r="A178" s="40"/>
      <c r="B178" s="41"/>
      <c r="C178" s="200" t="s">
        <v>316</v>
      </c>
      <c r="D178" s="200" t="s">
        <v>130</v>
      </c>
      <c r="E178" s="201" t="s">
        <v>317</v>
      </c>
      <c r="F178" s="202" t="s">
        <v>318</v>
      </c>
      <c r="G178" s="203" t="s">
        <v>307</v>
      </c>
      <c r="H178" s="204">
        <v>0.457</v>
      </c>
      <c r="I178" s="205"/>
      <c r="J178" s="206">
        <f>ROUND(I178*H178,2)</f>
        <v>0</v>
      </c>
      <c r="K178" s="202" t="s">
        <v>134</v>
      </c>
      <c r="L178" s="46"/>
      <c r="M178" s="207" t="s">
        <v>21</v>
      </c>
      <c r="N178" s="208" t="s">
        <v>48</v>
      </c>
      <c r="O178" s="86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1" t="s">
        <v>135</v>
      </c>
      <c r="AT178" s="211" t="s">
        <v>130</v>
      </c>
      <c r="AU178" s="211" t="s">
        <v>87</v>
      </c>
      <c r="AY178" s="19" t="s">
        <v>128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9" t="s">
        <v>82</v>
      </c>
      <c r="BK178" s="212">
        <f>ROUND(I178*H178,2)</f>
        <v>0</v>
      </c>
      <c r="BL178" s="19" t="s">
        <v>135</v>
      </c>
      <c r="BM178" s="211" t="s">
        <v>319</v>
      </c>
    </row>
    <row r="179" spans="1:47" s="2" customFormat="1" ht="12">
      <c r="A179" s="40"/>
      <c r="B179" s="41"/>
      <c r="C179" s="42"/>
      <c r="D179" s="213" t="s">
        <v>137</v>
      </c>
      <c r="E179" s="42"/>
      <c r="F179" s="214" t="s">
        <v>320</v>
      </c>
      <c r="G179" s="42"/>
      <c r="H179" s="42"/>
      <c r="I179" s="215"/>
      <c r="J179" s="42"/>
      <c r="K179" s="42"/>
      <c r="L179" s="46"/>
      <c r="M179" s="216"/>
      <c r="N179" s="217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137</v>
      </c>
      <c r="AU179" s="19" t="s">
        <v>87</v>
      </c>
    </row>
    <row r="180" spans="1:51" s="14" customFormat="1" ht="12">
      <c r="A180" s="14"/>
      <c r="B180" s="229"/>
      <c r="C180" s="230"/>
      <c r="D180" s="220" t="s">
        <v>139</v>
      </c>
      <c r="E180" s="240" t="s">
        <v>21</v>
      </c>
      <c r="F180" s="231" t="s">
        <v>321</v>
      </c>
      <c r="G180" s="230"/>
      <c r="H180" s="233">
        <v>0.457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139</v>
      </c>
      <c r="AU180" s="239" t="s">
        <v>87</v>
      </c>
      <c r="AV180" s="14" t="s">
        <v>88</v>
      </c>
      <c r="AW180" s="14" t="s">
        <v>38</v>
      </c>
      <c r="AX180" s="14" t="s">
        <v>82</v>
      </c>
      <c r="AY180" s="239" t="s">
        <v>128</v>
      </c>
    </row>
    <row r="181" spans="1:63" s="12" customFormat="1" ht="25.9" customHeight="1">
      <c r="A181" s="12"/>
      <c r="B181" s="184"/>
      <c r="C181" s="185"/>
      <c r="D181" s="186" t="s">
        <v>76</v>
      </c>
      <c r="E181" s="187" t="s">
        <v>322</v>
      </c>
      <c r="F181" s="187" t="s">
        <v>323</v>
      </c>
      <c r="G181" s="185"/>
      <c r="H181" s="185"/>
      <c r="I181" s="188"/>
      <c r="J181" s="189">
        <f>BK181</f>
        <v>0</v>
      </c>
      <c r="K181" s="185"/>
      <c r="L181" s="190"/>
      <c r="M181" s="191"/>
      <c r="N181" s="192"/>
      <c r="O181" s="192"/>
      <c r="P181" s="193">
        <f>P182+P218+P236+P253</f>
        <v>0</v>
      </c>
      <c r="Q181" s="192"/>
      <c r="R181" s="193">
        <f>R182+R218+R236+R253</f>
        <v>2.2672689999999998</v>
      </c>
      <c r="S181" s="192"/>
      <c r="T181" s="194">
        <f>T182+T218+T236+T253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5" t="s">
        <v>88</v>
      </c>
      <c r="AT181" s="196" t="s">
        <v>76</v>
      </c>
      <c r="AU181" s="196" t="s">
        <v>77</v>
      </c>
      <c r="AY181" s="195" t="s">
        <v>128</v>
      </c>
      <c r="BK181" s="197">
        <f>BK182+BK218+BK236+BK253</f>
        <v>0</v>
      </c>
    </row>
    <row r="182" spans="1:63" s="12" customFormat="1" ht="22.8" customHeight="1">
      <c r="A182" s="12"/>
      <c r="B182" s="184"/>
      <c r="C182" s="185"/>
      <c r="D182" s="186" t="s">
        <v>76</v>
      </c>
      <c r="E182" s="198" t="s">
        <v>324</v>
      </c>
      <c r="F182" s="198" t="s">
        <v>325</v>
      </c>
      <c r="G182" s="185"/>
      <c r="H182" s="185"/>
      <c r="I182" s="188"/>
      <c r="J182" s="199">
        <f>BK182</f>
        <v>0</v>
      </c>
      <c r="K182" s="185"/>
      <c r="L182" s="190"/>
      <c r="M182" s="191"/>
      <c r="N182" s="192"/>
      <c r="O182" s="192"/>
      <c r="P182" s="193">
        <f>SUM(P183:P217)</f>
        <v>0</v>
      </c>
      <c r="Q182" s="192"/>
      <c r="R182" s="193">
        <f>SUM(R183:R217)</f>
        <v>1.220834</v>
      </c>
      <c r="S182" s="192"/>
      <c r="T182" s="194">
        <f>SUM(T183:T217)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5" t="s">
        <v>88</v>
      </c>
      <c r="AT182" s="196" t="s">
        <v>76</v>
      </c>
      <c r="AU182" s="196" t="s">
        <v>82</v>
      </c>
      <c r="AY182" s="195" t="s">
        <v>128</v>
      </c>
      <c r="BK182" s="197">
        <f>SUM(BK183:BK217)</f>
        <v>0</v>
      </c>
    </row>
    <row r="183" spans="1:65" s="2" customFormat="1" ht="24.15" customHeight="1">
      <c r="A183" s="40"/>
      <c r="B183" s="41"/>
      <c r="C183" s="200" t="s">
        <v>326</v>
      </c>
      <c r="D183" s="200" t="s">
        <v>130</v>
      </c>
      <c r="E183" s="201" t="s">
        <v>327</v>
      </c>
      <c r="F183" s="202" t="s">
        <v>328</v>
      </c>
      <c r="G183" s="203" t="s">
        <v>167</v>
      </c>
      <c r="H183" s="204">
        <v>58.8</v>
      </c>
      <c r="I183" s="205"/>
      <c r="J183" s="206">
        <f>ROUND(I183*H183,2)</f>
        <v>0</v>
      </c>
      <c r="K183" s="202" t="s">
        <v>21</v>
      </c>
      <c r="L183" s="46"/>
      <c r="M183" s="207" t="s">
        <v>21</v>
      </c>
      <c r="N183" s="208" t="s">
        <v>48</v>
      </c>
      <c r="O183" s="86"/>
      <c r="P183" s="209">
        <f>O183*H183</f>
        <v>0</v>
      </c>
      <c r="Q183" s="209">
        <v>3E-05</v>
      </c>
      <c r="R183" s="209">
        <f>Q183*H183</f>
        <v>0.001764</v>
      </c>
      <c r="S183" s="209">
        <v>0</v>
      </c>
      <c r="T183" s="21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1" t="s">
        <v>229</v>
      </c>
      <c r="AT183" s="211" t="s">
        <v>130</v>
      </c>
      <c r="AU183" s="211" t="s">
        <v>88</v>
      </c>
      <c r="AY183" s="19" t="s">
        <v>128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9" t="s">
        <v>82</v>
      </c>
      <c r="BK183" s="212">
        <f>ROUND(I183*H183,2)</f>
        <v>0</v>
      </c>
      <c r="BL183" s="19" t="s">
        <v>229</v>
      </c>
      <c r="BM183" s="211" t="s">
        <v>329</v>
      </c>
    </row>
    <row r="184" spans="1:51" s="14" customFormat="1" ht="12">
      <c r="A184" s="14"/>
      <c r="B184" s="229"/>
      <c r="C184" s="230"/>
      <c r="D184" s="220" t="s">
        <v>139</v>
      </c>
      <c r="E184" s="240" t="s">
        <v>21</v>
      </c>
      <c r="F184" s="231" t="s">
        <v>330</v>
      </c>
      <c r="G184" s="230"/>
      <c r="H184" s="233">
        <v>58.8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9" t="s">
        <v>139</v>
      </c>
      <c r="AU184" s="239" t="s">
        <v>88</v>
      </c>
      <c r="AV184" s="14" t="s">
        <v>88</v>
      </c>
      <c r="AW184" s="14" t="s">
        <v>38</v>
      </c>
      <c r="AX184" s="14" t="s">
        <v>82</v>
      </c>
      <c r="AY184" s="239" t="s">
        <v>128</v>
      </c>
    </row>
    <row r="185" spans="1:65" s="2" customFormat="1" ht="21.75" customHeight="1">
      <c r="A185" s="40"/>
      <c r="B185" s="41"/>
      <c r="C185" s="200" t="s">
        <v>331</v>
      </c>
      <c r="D185" s="200" t="s">
        <v>130</v>
      </c>
      <c r="E185" s="201" t="s">
        <v>332</v>
      </c>
      <c r="F185" s="202" t="s">
        <v>333</v>
      </c>
      <c r="G185" s="203" t="s">
        <v>167</v>
      </c>
      <c r="H185" s="204">
        <v>37.8</v>
      </c>
      <c r="I185" s="205"/>
      <c r="J185" s="206">
        <f>ROUND(I185*H185,2)</f>
        <v>0</v>
      </c>
      <c r="K185" s="202" t="s">
        <v>134</v>
      </c>
      <c r="L185" s="46"/>
      <c r="M185" s="207" t="s">
        <v>21</v>
      </c>
      <c r="N185" s="208" t="s">
        <v>48</v>
      </c>
      <c r="O185" s="86"/>
      <c r="P185" s="209">
        <f>O185*H185</f>
        <v>0</v>
      </c>
      <c r="Q185" s="209">
        <v>5E-05</v>
      </c>
      <c r="R185" s="209">
        <f>Q185*H185</f>
        <v>0.00189</v>
      </c>
      <c r="S185" s="209">
        <v>0</v>
      </c>
      <c r="T185" s="21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1" t="s">
        <v>229</v>
      </c>
      <c r="AT185" s="211" t="s">
        <v>130</v>
      </c>
      <c r="AU185" s="211" t="s">
        <v>88</v>
      </c>
      <c r="AY185" s="19" t="s">
        <v>128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9" t="s">
        <v>82</v>
      </c>
      <c r="BK185" s="212">
        <f>ROUND(I185*H185,2)</f>
        <v>0</v>
      </c>
      <c r="BL185" s="19" t="s">
        <v>229</v>
      </c>
      <c r="BM185" s="211" t="s">
        <v>334</v>
      </c>
    </row>
    <row r="186" spans="1:47" s="2" customFormat="1" ht="12">
      <c r="A186" s="40"/>
      <c r="B186" s="41"/>
      <c r="C186" s="42"/>
      <c r="D186" s="213" t="s">
        <v>137</v>
      </c>
      <c r="E186" s="42"/>
      <c r="F186" s="214" t="s">
        <v>335</v>
      </c>
      <c r="G186" s="42"/>
      <c r="H186" s="42"/>
      <c r="I186" s="215"/>
      <c r="J186" s="42"/>
      <c r="K186" s="42"/>
      <c r="L186" s="46"/>
      <c r="M186" s="216"/>
      <c r="N186" s="217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137</v>
      </c>
      <c r="AU186" s="19" t="s">
        <v>88</v>
      </c>
    </row>
    <row r="187" spans="1:51" s="14" customFormat="1" ht="12">
      <c r="A187" s="14"/>
      <c r="B187" s="229"/>
      <c r="C187" s="230"/>
      <c r="D187" s="220" t="s">
        <v>139</v>
      </c>
      <c r="E187" s="240" t="s">
        <v>21</v>
      </c>
      <c r="F187" s="231" t="s">
        <v>336</v>
      </c>
      <c r="G187" s="230"/>
      <c r="H187" s="233">
        <v>37.8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9" t="s">
        <v>139</v>
      </c>
      <c r="AU187" s="239" t="s">
        <v>88</v>
      </c>
      <c r="AV187" s="14" t="s">
        <v>88</v>
      </c>
      <c r="AW187" s="14" t="s">
        <v>38</v>
      </c>
      <c r="AX187" s="14" t="s">
        <v>82</v>
      </c>
      <c r="AY187" s="239" t="s">
        <v>128</v>
      </c>
    </row>
    <row r="188" spans="1:65" s="2" customFormat="1" ht="24.15" customHeight="1">
      <c r="A188" s="40"/>
      <c r="B188" s="41"/>
      <c r="C188" s="241" t="s">
        <v>337</v>
      </c>
      <c r="D188" s="241" t="s">
        <v>190</v>
      </c>
      <c r="E188" s="242" t="s">
        <v>338</v>
      </c>
      <c r="F188" s="243" t="s">
        <v>339</v>
      </c>
      <c r="G188" s="244" t="s">
        <v>167</v>
      </c>
      <c r="H188" s="245">
        <v>96.6</v>
      </c>
      <c r="I188" s="246"/>
      <c r="J188" s="247">
        <f>ROUND(I188*H188,2)</f>
        <v>0</v>
      </c>
      <c r="K188" s="243" t="s">
        <v>21</v>
      </c>
      <c r="L188" s="248"/>
      <c r="M188" s="249" t="s">
        <v>21</v>
      </c>
      <c r="N188" s="250" t="s">
        <v>48</v>
      </c>
      <c r="O188" s="86"/>
      <c r="P188" s="209">
        <f>O188*H188</f>
        <v>0</v>
      </c>
      <c r="Q188" s="209">
        <v>0.012</v>
      </c>
      <c r="R188" s="209">
        <f>Q188*H188</f>
        <v>1.1592</v>
      </c>
      <c r="S188" s="209">
        <v>0</v>
      </c>
      <c r="T188" s="21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1" t="s">
        <v>304</v>
      </c>
      <c r="AT188" s="211" t="s">
        <v>190</v>
      </c>
      <c r="AU188" s="211" t="s">
        <v>88</v>
      </c>
      <c r="AY188" s="19" t="s">
        <v>128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9" t="s">
        <v>82</v>
      </c>
      <c r="BK188" s="212">
        <f>ROUND(I188*H188,2)</f>
        <v>0</v>
      </c>
      <c r="BL188" s="19" t="s">
        <v>229</v>
      </c>
      <c r="BM188" s="211" t="s">
        <v>340</v>
      </c>
    </row>
    <row r="189" spans="1:51" s="14" customFormat="1" ht="12">
      <c r="A189" s="14"/>
      <c r="B189" s="229"/>
      <c r="C189" s="230"/>
      <c r="D189" s="220" t="s">
        <v>139</v>
      </c>
      <c r="E189" s="240" t="s">
        <v>21</v>
      </c>
      <c r="F189" s="231" t="s">
        <v>330</v>
      </c>
      <c r="G189" s="230"/>
      <c r="H189" s="233">
        <v>58.8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9" t="s">
        <v>139</v>
      </c>
      <c r="AU189" s="239" t="s">
        <v>88</v>
      </c>
      <c r="AV189" s="14" t="s">
        <v>88</v>
      </c>
      <c r="AW189" s="14" t="s">
        <v>38</v>
      </c>
      <c r="AX189" s="14" t="s">
        <v>77</v>
      </c>
      <c r="AY189" s="239" t="s">
        <v>128</v>
      </c>
    </row>
    <row r="190" spans="1:51" s="14" customFormat="1" ht="12">
      <c r="A190" s="14"/>
      <c r="B190" s="229"/>
      <c r="C190" s="230"/>
      <c r="D190" s="220" t="s">
        <v>139</v>
      </c>
      <c r="E190" s="240" t="s">
        <v>21</v>
      </c>
      <c r="F190" s="231" t="s">
        <v>336</v>
      </c>
      <c r="G190" s="230"/>
      <c r="H190" s="233">
        <v>37.8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139</v>
      </c>
      <c r="AU190" s="239" t="s">
        <v>88</v>
      </c>
      <c r="AV190" s="14" t="s">
        <v>88</v>
      </c>
      <c r="AW190" s="14" t="s">
        <v>38</v>
      </c>
      <c r="AX190" s="14" t="s">
        <v>77</v>
      </c>
      <c r="AY190" s="239" t="s">
        <v>128</v>
      </c>
    </row>
    <row r="191" spans="1:51" s="15" customFormat="1" ht="12">
      <c r="A191" s="15"/>
      <c r="B191" s="251"/>
      <c r="C191" s="252"/>
      <c r="D191" s="220" t="s">
        <v>139</v>
      </c>
      <c r="E191" s="253" t="s">
        <v>21</v>
      </c>
      <c r="F191" s="254" t="s">
        <v>219</v>
      </c>
      <c r="G191" s="252"/>
      <c r="H191" s="255">
        <v>96.6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1" t="s">
        <v>139</v>
      </c>
      <c r="AU191" s="261" t="s">
        <v>88</v>
      </c>
      <c r="AV191" s="15" t="s">
        <v>135</v>
      </c>
      <c r="AW191" s="15" t="s">
        <v>38</v>
      </c>
      <c r="AX191" s="15" t="s">
        <v>82</v>
      </c>
      <c r="AY191" s="261" t="s">
        <v>128</v>
      </c>
    </row>
    <row r="192" spans="1:65" s="2" customFormat="1" ht="16.5" customHeight="1">
      <c r="A192" s="40"/>
      <c r="B192" s="41"/>
      <c r="C192" s="200" t="s">
        <v>341</v>
      </c>
      <c r="D192" s="200" t="s">
        <v>130</v>
      </c>
      <c r="E192" s="201" t="s">
        <v>342</v>
      </c>
      <c r="F192" s="202" t="s">
        <v>343</v>
      </c>
      <c r="G192" s="203" t="s">
        <v>167</v>
      </c>
      <c r="H192" s="204">
        <v>58.8</v>
      </c>
      <c r="I192" s="205"/>
      <c r="J192" s="206">
        <f>ROUND(I192*H192,2)</f>
        <v>0</v>
      </c>
      <c r="K192" s="202" t="s">
        <v>134</v>
      </c>
      <c r="L192" s="46"/>
      <c r="M192" s="207" t="s">
        <v>21</v>
      </c>
      <c r="N192" s="208" t="s">
        <v>48</v>
      </c>
      <c r="O192" s="86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1" t="s">
        <v>229</v>
      </c>
      <c r="AT192" s="211" t="s">
        <v>130</v>
      </c>
      <c r="AU192" s="211" t="s">
        <v>88</v>
      </c>
      <c r="AY192" s="19" t="s">
        <v>128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9" t="s">
        <v>82</v>
      </c>
      <c r="BK192" s="212">
        <f>ROUND(I192*H192,2)</f>
        <v>0</v>
      </c>
      <c r="BL192" s="19" t="s">
        <v>229</v>
      </c>
      <c r="BM192" s="211" t="s">
        <v>344</v>
      </c>
    </row>
    <row r="193" spans="1:47" s="2" customFormat="1" ht="12">
      <c r="A193" s="40"/>
      <c r="B193" s="41"/>
      <c r="C193" s="42"/>
      <c r="D193" s="213" t="s">
        <v>137</v>
      </c>
      <c r="E193" s="42"/>
      <c r="F193" s="214" t="s">
        <v>345</v>
      </c>
      <c r="G193" s="42"/>
      <c r="H193" s="42"/>
      <c r="I193" s="215"/>
      <c r="J193" s="42"/>
      <c r="K193" s="42"/>
      <c r="L193" s="46"/>
      <c r="M193" s="216"/>
      <c r="N193" s="21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137</v>
      </c>
      <c r="AU193" s="19" t="s">
        <v>88</v>
      </c>
    </row>
    <row r="194" spans="1:51" s="14" customFormat="1" ht="12">
      <c r="A194" s="14"/>
      <c r="B194" s="229"/>
      <c r="C194" s="230"/>
      <c r="D194" s="220" t="s">
        <v>139</v>
      </c>
      <c r="E194" s="240" t="s">
        <v>21</v>
      </c>
      <c r="F194" s="231" t="s">
        <v>330</v>
      </c>
      <c r="G194" s="230"/>
      <c r="H194" s="233">
        <v>58.8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9" t="s">
        <v>139</v>
      </c>
      <c r="AU194" s="239" t="s">
        <v>88</v>
      </c>
      <c r="AV194" s="14" t="s">
        <v>88</v>
      </c>
      <c r="AW194" s="14" t="s">
        <v>38</v>
      </c>
      <c r="AX194" s="14" t="s">
        <v>82</v>
      </c>
      <c r="AY194" s="239" t="s">
        <v>128</v>
      </c>
    </row>
    <row r="195" spans="1:65" s="2" customFormat="1" ht="16.5" customHeight="1">
      <c r="A195" s="40"/>
      <c r="B195" s="41"/>
      <c r="C195" s="200" t="s">
        <v>346</v>
      </c>
      <c r="D195" s="200" t="s">
        <v>130</v>
      </c>
      <c r="E195" s="201" t="s">
        <v>347</v>
      </c>
      <c r="F195" s="202" t="s">
        <v>348</v>
      </c>
      <c r="G195" s="203" t="s">
        <v>167</v>
      </c>
      <c r="H195" s="204">
        <v>58.8</v>
      </c>
      <c r="I195" s="205"/>
      <c r="J195" s="206">
        <f>ROUND(I195*H195,2)</f>
        <v>0</v>
      </c>
      <c r="K195" s="202" t="s">
        <v>134</v>
      </c>
      <c r="L195" s="46"/>
      <c r="M195" s="207" t="s">
        <v>21</v>
      </c>
      <c r="N195" s="208" t="s">
        <v>48</v>
      </c>
      <c r="O195" s="86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1" t="s">
        <v>229</v>
      </c>
      <c r="AT195" s="211" t="s">
        <v>130</v>
      </c>
      <c r="AU195" s="211" t="s">
        <v>88</v>
      </c>
      <c r="AY195" s="19" t="s">
        <v>128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9" t="s">
        <v>82</v>
      </c>
      <c r="BK195" s="212">
        <f>ROUND(I195*H195,2)</f>
        <v>0</v>
      </c>
      <c r="BL195" s="19" t="s">
        <v>229</v>
      </c>
      <c r="BM195" s="211" t="s">
        <v>349</v>
      </c>
    </row>
    <row r="196" spans="1:47" s="2" customFormat="1" ht="12">
      <c r="A196" s="40"/>
      <c r="B196" s="41"/>
      <c r="C196" s="42"/>
      <c r="D196" s="213" t="s">
        <v>137</v>
      </c>
      <c r="E196" s="42"/>
      <c r="F196" s="214" t="s">
        <v>350</v>
      </c>
      <c r="G196" s="42"/>
      <c r="H196" s="42"/>
      <c r="I196" s="215"/>
      <c r="J196" s="42"/>
      <c r="K196" s="42"/>
      <c r="L196" s="46"/>
      <c r="M196" s="216"/>
      <c r="N196" s="217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137</v>
      </c>
      <c r="AU196" s="19" t="s">
        <v>88</v>
      </c>
    </row>
    <row r="197" spans="1:51" s="14" customFormat="1" ht="12">
      <c r="A197" s="14"/>
      <c r="B197" s="229"/>
      <c r="C197" s="230"/>
      <c r="D197" s="220" t="s">
        <v>139</v>
      </c>
      <c r="E197" s="240" t="s">
        <v>21</v>
      </c>
      <c r="F197" s="231" t="s">
        <v>330</v>
      </c>
      <c r="G197" s="230"/>
      <c r="H197" s="233">
        <v>58.8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9" t="s">
        <v>139</v>
      </c>
      <c r="AU197" s="239" t="s">
        <v>88</v>
      </c>
      <c r="AV197" s="14" t="s">
        <v>88</v>
      </c>
      <c r="AW197" s="14" t="s">
        <v>38</v>
      </c>
      <c r="AX197" s="14" t="s">
        <v>82</v>
      </c>
      <c r="AY197" s="239" t="s">
        <v>128</v>
      </c>
    </row>
    <row r="198" spans="1:65" s="2" customFormat="1" ht="16.5" customHeight="1">
      <c r="A198" s="40"/>
      <c r="B198" s="41"/>
      <c r="C198" s="200" t="s">
        <v>351</v>
      </c>
      <c r="D198" s="200" t="s">
        <v>130</v>
      </c>
      <c r="E198" s="201" t="s">
        <v>352</v>
      </c>
      <c r="F198" s="202" t="s">
        <v>353</v>
      </c>
      <c r="G198" s="203" t="s">
        <v>167</v>
      </c>
      <c r="H198" s="204">
        <v>37.8</v>
      </c>
      <c r="I198" s="205"/>
      <c r="J198" s="206">
        <f>ROUND(I198*H198,2)</f>
        <v>0</v>
      </c>
      <c r="K198" s="202" t="s">
        <v>134</v>
      </c>
      <c r="L198" s="46"/>
      <c r="M198" s="207" t="s">
        <v>21</v>
      </c>
      <c r="N198" s="208" t="s">
        <v>48</v>
      </c>
      <c r="O198" s="86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1" t="s">
        <v>229</v>
      </c>
      <c r="AT198" s="211" t="s">
        <v>130</v>
      </c>
      <c r="AU198" s="211" t="s">
        <v>88</v>
      </c>
      <c r="AY198" s="19" t="s">
        <v>128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9" t="s">
        <v>82</v>
      </c>
      <c r="BK198" s="212">
        <f>ROUND(I198*H198,2)</f>
        <v>0</v>
      </c>
      <c r="BL198" s="19" t="s">
        <v>229</v>
      </c>
      <c r="BM198" s="211" t="s">
        <v>354</v>
      </c>
    </row>
    <row r="199" spans="1:47" s="2" customFormat="1" ht="12">
      <c r="A199" s="40"/>
      <c r="B199" s="41"/>
      <c r="C199" s="42"/>
      <c r="D199" s="213" t="s">
        <v>137</v>
      </c>
      <c r="E199" s="42"/>
      <c r="F199" s="214" t="s">
        <v>355</v>
      </c>
      <c r="G199" s="42"/>
      <c r="H199" s="42"/>
      <c r="I199" s="215"/>
      <c r="J199" s="42"/>
      <c r="K199" s="42"/>
      <c r="L199" s="46"/>
      <c r="M199" s="216"/>
      <c r="N199" s="21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88</v>
      </c>
    </row>
    <row r="200" spans="1:51" s="14" customFormat="1" ht="12">
      <c r="A200" s="14"/>
      <c r="B200" s="229"/>
      <c r="C200" s="230"/>
      <c r="D200" s="220" t="s">
        <v>139</v>
      </c>
      <c r="E200" s="240" t="s">
        <v>21</v>
      </c>
      <c r="F200" s="231" t="s">
        <v>336</v>
      </c>
      <c r="G200" s="230"/>
      <c r="H200" s="233">
        <v>37.8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9" t="s">
        <v>139</v>
      </c>
      <c r="AU200" s="239" t="s">
        <v>88</v>
      </c>
      <c r="AV200" s="14" t="s">
        <v>88</v>
      </c>
      <c r="AW200" s="14" t="s">
        <v>38</v>
      </c>
      <c r="AX200" s="14" t="s">
        <v>82</v>
      </c>
      <c r="AY200" s="239" t="s">
        <v>128</v>
      </c>
    </row>
    <row r="201" spans="1:65" s="2" customFormat="1" ht="16.5" customHeight="1">
      <c r="A201" s="40"/>
      <c r="B201" s="41"/>
      <c r="C201" s="200" t="s">
        <v>356</v>
      </c>
      <c r="D201" s="200" t="s">
        <v>130</v>
      </c>
      <c r="E201" s="201" t="s">
        <v>357</v>
      </c>
      <c r="F201" s="202" t="s">
        <v>358</v>
      </c>
      <c r="G201" s="203" t="s">
        <v>167</v>
      </c>
      <c r="H201" s="204">
        <v>37.8</v>
      </c>
      <c r="I201" s="205"/>
      <c r="J201" s="206">
        <f>ROUND(I201*H201,2)</f>
        <v>0</v>
      </c>
      <c r="K201" s="202" t="s">
        <v>134</v>
      </c>
      <c r="L201" s="46"/>
      <c r="M201" s="207" t="s">
        <v>21</v>
      </c>
      <c r="N201" s="208" t="s">
        <v>48</v>
      </c>
      <c r="O201" s="86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1" t="s">
        <v>229</v>
      </c>
      <c r="AT201" s="211" t="s">
        <v>130</v>
      </c>
      <c r="AU201" s="211" t="s">
        <v>88</v>
      </c>
      <c r="AY201" s="19" t="s">
        <v>128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9" t="s">
        <v>82</v>
      </c>
      <c r="BK201" s="212">
        <f>ROUND(I201*H201,2)</f>
        <v>0</v>
      </c>
      <c r="BL201" s="19" t="s">
        <v>229</v>
      </c>
      <c r="BM201" s="211" t="s">
        <v>359</v>
      </c>
    </row>
    <row r="202" spans="1:47" s="2" customFormat="1" ht="12">
      <c r="A202" s="40"/>
      <c r="B202" s="41"/>
      <c r="C202" s="42"/>
      <c r="D202" s="213" t="s">
        <v>137</v>
      </c>
      <c r="E202" s="42"/>
      <c r="F202" s="214" t="s">
        <v>360</v>
      </c>
      <c r="G202" s="42"/>
      <c r="H202" s="42"/>
      <c r="I202" s="215"/>
      <c r="J202" s="42"/>
      <c r="K202" s="42"/>
      <c r="L202" s="46"/>
      <c r="M202" s="216"/>
      <c r="N202" s="217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137</v>
      </c>
      <c r="AU202" s="19" t="s">
        <v>88</v>
      </c>
    </row>
    <row r="203" spans="1:51" s="14" customFormat="1" ht="12">
      <c r="A203" s="14"/>
      <c r="B203" s="229"/>
      <c r="C203" s="230"/>
      <c r="D203" s="220" t="s">
        <v>139</v>
      </c>
      <c r="E203" s="240" t="s">
        <v>21</v>
      </c>
      <c r="F203" s="231" t="s">
        <v>336</v>
      </c>
      <c r="G203" s="230"/>
      <c r="H203" s="233">
        <v>37.8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9" t="s">
        <v>139</v>
      </c>
      <c r="AU203" s="239" t="s">
        <v>88</v>
      </c>
      <c r="AV203" s="14" t="s">
        <v>88</v>
      </c>
      <c r="AW203" s="14" t="s">
        <v>38</v>
      </c>
      <c r="AX203" s="14" t="s">
        <v>82</v>
      </c>
      <c r="AY203" s="239" t="s">
        <v>128</v>
      </c>
    </row>
    <row r="204" spans="1:65" s="2" customFormat="1" ht="16.5" customHeight="1">
      <c r="A204" s="40"/>
      <c r="B204" s="41"/>
      <c r="C204" s="241" t="s">
        <v>361</v>
      </c>
      <c r="D204" s="241" t="s">
        <v>190</v>
      </c>
      <c r="E204" s="242" t="s">
        <v>362</v>
      </c>
      <c r="F204" s="243" t="s">
        <v>363</v>
      </c>
      <c r="G204" s="244" t="s">
        <v>167</v>
      </c>
      <c r="H204" s="245">
        <v>193.2</v>
      </c>
      <c r="I204" s="246"/>
      <c r="J204" s="247">
        <f>ROUND(I204*H204,2)</f>
        <v>0</v>
      </c>
      <c r="K204" s="243" t="s">
        <v>134</v>
      </c>
      <c r="L204" s="248"/>
      <c r="M204" s="249" t="s">
        <v>21</v>
      </c>
      <c r="N204" s="250" t="s">
        <v>48</v>
      </c>
      <c r="O204" s="86"/>
      <c r="P204" s="209">
        <f>O204*H204</f>
        <v>0</v>
      </c>
      <c r="Q204" s="209">
        <v>0.0003</v>
      </c>
      <c r="R204" s="209">
        <f>Q204*H204</f>
        <v>0.05795999999999999</v>
      </c>
      <c r="S204" s="209">
        <v>0</v>
      </c>
      <c r="T204" s="21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1" t="s">
        <v>304</v>
      </c>
      <c r="AT204" s="211" t="s">
        <v>190</v>
      </c>
      <c r="AU204" s="211" t="s">
        <v>88</v>
      </c>
      <c r="AY204" s="19" t="s">
        <v>128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9" t="s">
        <v>82</v>
      </c>
      <c r="BK204" s="212">
        <f>ROUND(I204*H204,2)</f>
        <v>0</v>
      </c>
      <c r="BL204" s="19" t="s">
        <v>229</v>
      </c>
      <c r="BM204" s="211" t="s">
        <v>364</v>
      </c>
    </row>
    <row r="205" spans="1:51" s="14" customFormat="1" ht="12">
      <c r="A205" s="14"/>
      <c r="B205" s="229"/>
      <c r="C205" s="230"/>
      <c r="D205" s="220" t="s">
        <v>139</v>
      </c>
      <c r="E205" s="240" t="s">
        <v>21</v>
      </c>
      <c r="F205" s="231" t="s">
        <v>365</v>
      </c>
      <c r="G205" s="230"/>
      <c r="H205" s="233">
        <v>58.8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9" t="s">
        <v>139</v>
      </c>
      <c r="AU205" s="239" t="s">
        <v>88</v>
      </c>
      <c r="AV205" s="14" t="s">
        <v>88</v>
      </c>
      <c r="AW205" s="14" t="s">
        <v>38</v>
      </c>
      <c r="AX205" s="14" t="s">
        <v>77</v>
      </c>
      <c r="AY205" s="239" t="s">
        <v>128</v>
      </c>
    </row>
    <row r="206" spans="1:51" s="14" customFormat="1" ht="12">
      <c r="A206" s="14"/>
      <c r="B206" s="229"/>
      <c r="C206" s="230"/>
      <c r="D206" s="220" t="s">
        <v>139</v>
      </c>
      <c r="E206" s="240" t="s">
        <v>21</v>
      </c>
      <c r="F206" s="231" t="s">
        <v>365</v>
      </c>
      <c r="G206" s="230"/>
      <c r="H206" s="233">
        <v>58.8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9" t="s">
        <v>139</v>
      </c>
      <c r="AU206" s="239" t="s">
        <v>88</v>
      </c>
      <c r="AV206" s="14" t="s">
        <v>88</v>
      </c>
      <c r="AW206" s="14" t="s">
        <v>38</v>
      </c>
      <c r="AX206" s="14" t="s">
        <v>77</v>
      </c>
      <c r="AY206" s="239" t="s">
        <v>128</v>
      </c>
    </row>
    <row r="207" spans="1:51" s="14" customFormat="1" ht="12">
      <c r="A207" s="14"/>
      <c r="B207" s="229"/>
      <c r="C207" s="230"/>
      <c r="D207" s="220" t="s">
        <v>139</v>
      </c>
      <c r="E207" s="240" t="s">
        <v>21</v>
      </c>
      <c r="F207" s="231" t="s">
        <v>366</v>
      </c>
      <c r="G207" s="230"/>
      <c r="H207" s="233">
        <v>37.8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9" t="s">
        <v>139</v>
      </c>
      <c r="AU207" s="239" t="s">
        <v>88</v>
      </c>
      <c r="AV207" s="14" t="s">
        <v>88</v>
      </c>
      <c r="AW207" s="14" t="s">
        <v>38</v>
      </c>
      <c r="AX207" s="14" t="s">
        <v>77</v>
      </c>
      <c r="AY207" s="239" t="s">
        <v>128</v>
      </c>
    </row>
    <row r="208" spans="1:51" s="14" customFormat="1" ht="12">
      <c r="A208" s="14"/>
      <c r="B208" s="229"/>
      <c r="C208" s="230"/>
      <c r="D208" s="220" t="s">
        <v>139</v>
      </c>
      <c r="E208" s="240" t="s">
        <v>21</v>
      </c>
      <c r="F208" s="231" t="s">
        <v>366</v>
      </c>
      <c r="G208" s="230"/>
      <c r="H208" s="233">
        <v>37.8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39" t="s">
        <v>139</v>
      </c>
      <c r="AU208" s="239" t="s">
        <v>88</v>
      </c>
      <c r="AV208" s="14" t="s">
        <v>88</v>
      </c>
      <c r="AW208" s="14" t="s">
        <v>38</v>
      </c>
      <c r="AX208" s="14" t="s">
        <v>77</v>
      </c>
      <c r="AY208" s="239" t="s">
        <v>128</v>
      </c>
    </row>
    <row r="209" spans="1:51" s="15" customFormat="1" ht="12">
      <c r="A209" s="15"/>
      <c r="B209" s="251"/>
      <c r="C209" s="252"/>
      <c r="D209" s="220" t="s">
        <v>139</v>
      </c>
      <c r="E209" s="253" t="s">
        <v>21</v>
      </c>
      <c r="F209" s="254" t="s">
        <v>219</v>
      </c>
      <c r="G209" s="252"/>
      <c r="H209" s="255">
        <v>193.2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139</v>
      </c>
      <c r="AU209" s="261" t="s">
        <v>88</v>
      </c>
      <c r="AV209" s="15" t="s">
        <v>135</v>
      </c>
      <c r="AW209" s="15" t="s">
        <v>38</v>
      </c>
      <c r="AX209" s="15" t="s">
        <v>82</v>
      </c>
      <c r="AY209" s="261" t="s">
        <v>128</v>
      </c>
    </row>
    <row r="210" spans="1:65" s="2" customFormat="1" ht="24.15" customHeight="1">
      <c r="A210" s="40"/>
      <c r="B210" s="41"/>
      <c r="C210" s="200" t="s">
        <v>367</v>
      </c>
      <c r="D210" s="200" t="s">
        <v>130</v>
      </c>
      <c r="E210" s="201" t="s">
        <v>368</v>
      </c>
      <c r="F210" s="202" t="s">
        <v>369</v>
      </c>
      <c r="G210" s="203" t="s">
        <v>180</v>
      </c>
      <c r="H210" s="204">
        <v>1</v>
      </c>
      <c r="I210" s="205"/>
      <c r="J210" s="206">
        <f>ROUND(I210*H210,2)</f>
        <v>0</v>
      </c>
      <c r="K210" s="202" t="s">
        <v>134</v>
      </c>
      <c r="L210" s="46"/>
      <c r="M210" s="207" t="s">
        <v>21</v>
      </c>
      <c r="N210" s="208" t="s">
        <v>48</v>
      </c>
      <c r="O210" s="86"/>
      <c r="P210" s="209">
        <f>O210*H210</f>
        <v>0</v>
      </c>
      <c r="Q210" s="209">
        <v>2E-05</v>
      </c>
      <c r="R210" s="209">
        <f>Q210*H210</f>
        <v>2E-05</v>
      </c>
      <c r="S210" s="209">
        <v>0</v>
      </c>
      <c r="T210" s="21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1" t="s">
        <v>229</v>
      </c>
      <c r="AT210" s="211" t="s">
        <v>130</v>
      </c>
      <c r="AU210" s="211" t="s">
        <v>88</v>
      </c>
      <c r="AY210" s="19" t="s">
        <v>128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9" t="s">
        <v>82</v>
      </c>
      <c r="BK210" s="212">
        <f>ROUND(I210*H210,2)</f>
        <v>0</v>
      </c>
      <c r="BL210" s="19" t="s">
        <v>229</v>
      </c>
      <c r="BM210" s="211" t="s">
        <v>370</v>
      </c>
    </row>
    <row r="211" spans="1:47" s="2" customFormat="1" ht="12">
      <c r="A211" s="40"/>
      <c r="B211" s="41"/>
      <c r="C211" s="42"/>
      <c r="D211" s="213" t="s">
        <v>137</v>
      </c>
      <c r="E211" s="42"/>
      <c r="F211" s="214" t="s">
        <v>371</v>
      </c>
      <c r="G211" s="42"/>
      <c r="H211" s="42"/>
      <c r="I211" s="215"/>
      <c r="J211" s="42"/>
      <c r="K211" s="42"/>
      <c r="L211" s="46"/>
      <c r="M211" s="216"/>
      <c r="N211" s="21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137</v>
      </c>
      <c r="AU211" s="19" t="s">
        <v>88</v>
      </c>
    </row>
    <row r="212" spans="1:51" s="14" customFormat="1" ht="12">
      <c r="A212" s="14"/>
      <c r="B212" s="229"/>
      <c r="C212" s="230"/>
      <c r="D212" s="220" t="s">
        <v>139</v>
      </c>
      <c r="E212" s="240" t="s">
        <v>21</v>
      </c>
      <c r="F212" s="231" t="s">
        <v>82</v>
      </c>
      <c r="G212" s="230"/>
      <c r="H212" s="233">
        <v>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9" t="s">
        <v>139</v>
      </c>
      <c r="AU212" s="239" t="s">
        <v>88</v>
      </c>
      <c r="AV212" s="14" t="s">
        <v>88</v>
      </c>
      <c r="AW212" s="14" t="s">
        <v>38</v>
      </c>
      <c r="AX212" s="14" t="s">
        <v>82</v>
      </c>
      <c r="AY212" s="239" t="s">
        <v>128</v>
      </c>
    </row>
    <row r="213" spans="1:65" s="2" customFormat="1" ht="24.15" customHeight="1">
      <c r="A213" s="40"/>
      <c r="B213" s="41"/>
      <c r="C213" s="200" t="s">
        <v>372</v>
      </c>
      <c r="D213" s="200" t="s">
        <v>130</v>
      </c>
      <c r="E213" s="201" t="s">
        <v>373</v>
      </c>
      <c r="F213" s="202" t="s">
        <v>374</v>
      </c>
      <c r="G213" s="203" t="s">
        <v>144</v>
      </c>
      <c r="H213" s="204">
        <v>39.2</v>
      </c>
      <c r="I213" s="205"/>
      <c r="J213" s="206">
        <f>ROUND(I213*H213,2)</f>
        <v>0</v>
      </c>
      <c r="K213" s="202" t="s">
        <v>134</v>
      </c>
      <c r="L213" s="46"/>
      <c r="M213" s="207" t="s">
        <v>21</v>
      </c>
      <c r="N213" s="208" t="s">
        <v>48</v>
      </c>
      <c r="O213" s="86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1" t="s">
        <v>229</v>
      </c>
      <c r="AT213" s="211" t="s">
        <v>130</v>
      </c>
      <c r="AU213" s="211" t="s">
        <v>88</v>
      </c>
      <c r="AY213" s="19" t="s">
        <v>128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9" t="s">
        <v>82</v>
      </c>
      <c r="BK213" s="212">
        <f>ROUND(I213*H213,2)</f>
        <v>0</v>
      </c>
      <c r="BL213" s="19" t="s">
        <v>229</v>
      </c>
      <c r="BM213" s="211" t="s">
        <v>375</v>
      </c>
    </row>
    <row r="214" spans="1:47" s="2" customFormat="1" ht="12">
      <c r="A214" s="40"/>
      <c r="B214" s="41"/>
      <c r="C214" s="42"/>
      <c r="D214" s="213" t="s">
        <v>137</v>
      </c>
      <c r="E214" s="42"/>
      <c r="F214" s="214" t="s">
        <v>376</v>
      </c>
      <c r="G214" s="42"/>
      <c r="H214" s="42"/>
      <c r="I214" s="215"/>
      <c r="J214" s="42"/>
      <c r="K214" s="42"/>
      <c r="L214" s="46"/>
      <c r="M214" s="216"/>
      <c r="N214" s="217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137</v>
      </c>
      <c r="AU214" s="19" t="s">
        <v>88</v>
      </c>
    </row>
    <row r="215" spans="1:51" s="14" customFormat="1" ht="12">
      <c r="A215" s="14"/>
      <c r="B215" s="229"/>
      <c r="C215" s="230"/>
      <c r="D215" s="220" t="s">
        <v>139</v>
      </c>
      <c r="E215" s="240" t="s">
        <v>21</v>
      </c>
      <c r="F215" s="231" t="s">
        <v>377</v>
      </c>
      <c r="G215" s="230"/>
      <c r="H215" s="233">
        <v>39.2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9" t="s">
        <v>139</v>
      </c>
      <c r="AU215" s="239" t="s">
        <v>88</v>
      </c>
      <c r="AV215" s="14" t="s">
        <v>88</v>
      </c>
      <c r="AW215" s="14" t="s">
        <v>38</v>
      </c>
      <c r="AX215" s="14" t="s">
        <v>82</v>
      </c>
      <c r="AY215" s="239" t="s">
        <v>128</v>
      </c>
    </row>
    <row r="216" spans="1:65" s="2" customFormat="1" ht="24.15" customHeight="1">
      <c r="A216" s="40"/>
      <c r="B216" s="41"/>
      <c r="C216" s="200" t="s">
        <v>378</v>
      </c>
      <c r="D216" s="200" t="s">
        <v>130</v>
      </c>
      <c r="E216" s="201" t="s">
        <v>379</v>
      </c>
      <c r="F216" s="202" t="s">
        <v>380</v>
      </c>
      <c r="G216" s="203" t="s">
        <v>307</v>
      </c>
      <c r="H216" s="204">
        <v>1.221</v>
      </c>
      <c r="I216" s="205"/>
      <c r="J216" s="206">
        <f>ROUND(I216*H216,2)</f>
        <v>0</v>
      </c>
      <c r="K216" s="202" t="s">
        <v>134</v>
      </c>
      <c r="L216" s="46"/>
      <c r="M216" s="207" t="s">
        <v>21</v>
      </c>
      <c r="N216" s="208" t="s">
        <v>48</v>
      </c>
      <c r="O216" s="86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1" t="s">
        <v>229</v>
      </c>
      <c r="AT216" s="211" t="s">
        <v>130</v>
      </c>
      <c r="AU216" s="211" t="s">
        <v>88</v>
      </c>
      <c r="AY216" s="19" t="s">
        <v>128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9" t="s">
        <v>82</v>
      </c>
      <c r="BK216" s="212">
        <f>ROUND(I216*H216,2)</f>
        <v>0</v>
      </c>
      <c r="BL216" s="19" t="s">
        <v>229</v>
      </c>
      <c r="BM216" s="211" t="s">
        <v>381</v>
      </c>
    </row>
    <row r="217" spans="1:47" s="2" customFormat="1" ht="12">
      <c r="A217" s="40"/>
      <c r="B217" s="41"/>
      <c r="C217" s="42"/>
      <c r="D217" s="213" t="s">
        <v>137</v>
      </c>
      <c r="E217" s="42"/>
      <c r="F217" s="214" t="s">
        <v>382</v>
      </c>
      <c r="G217" s="42"/>
      <c r="H217" s="42"/>
      <c r="I217" s="215"/>
      <c r="J217" s="42"/>
      <c r="K217" s="42"/>
      <c r="L217" s="46"/>
      <c r="M217" s="216"/>
      <c r="N217" s="21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137</v>
      </c>
      <c r="AU217" s="19" t="s">
        <v>88</v>
      </c>
    </row>
    <row r="218" spans="1:63" s="12" customFormat="1" ht="22.8" customHeight="1">
      <c r="A218" s="12"/>
      <c r="B218" s="184"/>
      <c r="C218" s="185"/>
      <c r="D218" s="186" t="s">
        <v>76</v>
      </c>
      <c r="E218" s="198" t="s">
        <v>383</v>
      </c>
      <c r="F218" s="198" t="s">
        <v>384</v>
      </c>
      <c r="G218" s="185"/>
      <c r="H218" s="185"/>
      <c r="I218" s="188"/>
      <c r="J218" s="199">
        <f>BK218</f>
        <v>0</v>
      </c>
      <c r="K218" s="185"/>
      <c r="L218" s="190"/>
      <c r="M218" s="191"/>
      <c r="N218" s="192"/>
      <c r="O218" s="192"/>
      <c r="P218" s="193">
        <f>SUM(P219:P235)</f>
        <v>0</v>
      </c>
      <c r="Q218" s="192"/>
      <c r="R218" s="193">
        <f>SUM(R219:R235)</f>
        <v>0.006957</v>
      </c>
      <c r="S218" s="192"/>
      <c r="T218" s="194">
        <f>SUM(T219:T235)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95" t="s">
        <v>88</v>
      </c>
      <c r="AT218" s="196" t="s">
        <v>76</v>
      </c>
      <c r="AU218" s="196" t="s">
        <v>82</v>
      </c>
      <c r="AY218" s="195" t="s">
        <v>128</v>
      </c>
      <c r="BK218" s="197">
        <f>SUM(BK219:BK235)</f>
        <v>0</v>
      </c>
    </row>
    <row r="219" spans="1:65" s="2" customFormat="1" ht="16.5" customHeight="1">
      <c r="A219" s="40"/>
      <c r="B219" s="41"/>
      <c r="C219" s="200" t="s">
        <v>385</v>
      </c>
      <c r="D219" s="200" t="s">
        <v>130</v>
      </c>
      <c r="E219" s="201" t="s">
        <v>386</v>
      </c>
      <c r="F219" s="202" t="s">
        <v>387</v>
      </c>
      <c r="G219" s="203" t="s">
        <v>204</v>
      </c>
      <c r="H219" s="204">
        <v>2.7</v>
      </c>
      <c r="I219" s="205"/>
      <c r="J219" s="206">
        <f>ROUND(I219*H219,2)</f>
        <v>0</v>
      </c>
      <c r="K219" s="202" t="s">
        <v>134</v>
      </c>
      <c r="L219" s="46"/>
      <c r="M219" s="207" t="s">
        <v>21</v>
      </c>
      <c r="N219" s="208" t="s">
        <v>48</v>
      </c>
      <c r="O219" s="86"/>
      <c r="P219" s="209">
        <f>O219*H219</f>
        <v>0</v>
      </c>
      <c r="Q219" s="209">
        <v>0.00071</v>
      </c>
      <c r="R219" s="209">
        <f>Q219*H219</f>
        <v>0.001917</v>
      </c>
      <c r="S219" s="209">
        <v>0</v>
      </c>
      <c r="T219" s="21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1" t="s">
        <v>229</v>
      </c>
      <c r="AT219" s="211" t="s">
        <v>130</v>
      </c>
      <c r="AU219" s="211" t="s">
        <v>88</v>
      </c>
      <c r="AY219" s="19" t="s">
        <v>128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9" t="s">
        <v>82</v>
      </c>
      <c r="BK219" s="212">
        <f>ROUND(I219*H219,2)</f>
        <v>0</v>
      </c>
      <c r="BL219" s="19" t="s">
        <v>229</v>
      </c>
      <c r="BM219" s="211" t="s">
        <v>388</v>
      </c>
    </row>
    <row r="220" spans="1:47" s="2" customFormat="1" ht="12">
      <c r="A220" s="40"/>
      <c r="B220" s="41"/>
      <c r="C220" s="42"/>
      <c r="D220" s="213" t="s">
        <v>137</v>
      </c>
      <c r="E220" s="42"/>
      <c r="F220" s="214" t="s">
        <v>389</v>
      </c>
      <c r="G220" s="42"/>
      <c r="H220" s="42"/>
      <c r="I220" s="215"/>
      <c r="J220" s="42"/>
      <c r="K220" s="42"/>
      <c r="L220" s="46"/>
      <c r="M220" s="216"/>
      <c r="N220" s="217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137</v>
      </c>
      <c r="AU220" s="19" t="s">
        <v>88</v>
      </c>
    </row>
    <row r="221" spans="1:65" s="2" customFormat="1" ht="16.5" customHeight="1">
      <c r="A221" s="40"/>
      <c r="B221" s="41"/>
      <c r="C221" s="200" t="s">
        <v>390</v>
      </c>
      <c r="D221" s="200" t="s">
        <v>130</v>
      </c>
      <c r="E221" s="201" t="s">
        <v>391</v>
      </c>
      <c r="F221" s="202" t="s">
        <v>392</v>
      </c>
      <c r="G221" s="203" t="s">
        <v>204</v>
      </c>
      <c r="H221" s="204">
        <v>8.25</v>
      </c>
      <c r="I221" s="205"/>
      <c r="J221" s="206">
        <f>ROUND(I221*H221,2)</f>
        <v>0</v>
      </c>
      <c r="K221" s="202" t="s">
        <v>134</v>
      </c>
      <c r="L221" s="46"/>
      <c r="M221" s="207" t="s">
        <v>21</v>
      </c>
      <c r="N221" s="208" t="s">
        <v>48</v>
      </c>
      <c r="O221" s="86"/>
      <c r="P221" s="209">
        <f>O221*H221</f>
        <v>0</v>
      </c>
      <c r="Q221" s="209">
        <v>0.00048</v>
      </c>
      <c r="R221" s="209">
        <f>Q221*H221</f>
        <v>0.00396</v>
      </c>
      <c r="S221" s="209">
        <v>0</v>
      </c>
      <c r="T221" s="21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1" t="s">
        <v>229</v>
      </c>
      <c r="AT221" s="211" t="s">
        <v>130</v>
      </c>
      <c r="AU221" s="211" t="s">
        <v>88</v>
      </c>
      <c r="AY221" s="19" t="s">
        <v>128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9" t="s">
        <v>82</v>
      </c>
      <c r="BK221" s="212">
        <f>ROUND(I221*H221,2)</f>
        <v>0</v>
      </c>
      <c r="BL221" s="19" t="s">
        <v>229</v>
      </c>
      <c r="BM221" s="211" t="s">
        <v>393</v>
      </c>
    </row>
    <row r="222" spans="1:47" s="2" customFormat="1" ht="12">
      <c r="A222" s="40"/>
      <c r="B222" s="41"/>
      <c r="C222" s="42"/>
      <c r="D222" s="213" t="s">
        <v>137</v>
      </c>
      <c r="E222" s="42"/>
      <c r="F222" s="214" t="s">
        <v>394</v>
      </c>
      <c r="G222" s="42"/>
      <c r="H222" s="42"/>
      <c r="I222" s="215"/>
      <c r="J222" s="42"/>
      <c r="K222" s="42"/>
      <c r="L222" s="46"/>
      <c r="M222" s="216"/>
      <c r="N222" s="217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137</v>
      </c>
      <c r="AU222" s="19" t="s">
        <v>88</v>
      </c>
    </row>
    <row r="223" spans="1:51" s="14" customFormat="1" ht="12">
      <c r="A223" s="14"/>
      <c r="B223" s="229"/>
      <c r="C223" s="230"/>
      <c r="D223" s="220" t="s">
        <v>139</v>
      </c>
      <c r="E223" s="240" t="s">
        <v>21</v>
      </c>
      <c r="F223" s="231" t="s">
        <v>395</v>
      </c>
      <c r="G223" s="230"/>
      <c r="H223" s="233">
        <v>7.8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9" t="s">
        <v>139</v>
      </c>
      <c r="AU223" s="239" t="s">
        <v>88</v>
      </c>
      <c r="AV223" s="14" t="s">
        <v>88</v>
      </c>
      <c r="AW223" s="14" t="s">
        <v>38</v>
      </c>
      <c r="AX223" s="14" t="s">
        <v>77</v>
      </c>
      <c r="AY223" s="239" t="s">
        <v>128</v>
      </c>
    </row>
    <row r="224" spans="1:51" s="14" customFormat="1" ht="12">
      <c r="A224" s="14"/>
      <c r="B224" s="229"/>
      <c r="C224" s="230"/>
      <c r="D224" s="220" t="s">
        <v>139</v>
      </c>
      <c r="E224" s="240" t="s">
        <v>21</v>
      </c>
      <c r="F224" s="231" t="s">
        <v>396</v>
      </c>
      <c r="G224" s="230"/>
      <c r="H224" s="233">
        <v>0.45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9" t="s">
        <v>139</v>
      </c>
      <c r="AU224" s="239" t="s">
        <v>88</v>
      </c>
      <c r="AV224" s="14" t="s">
        <v>88</v>
      </c>
      <c r="AW224" s="14" t="s">
        <v>38</v>
      </c>
      <c r="AX224" s="14" t="s">
        <v>77</v>
      </c>
      <c r="AY224" s="239" t="s">
        <v>128</v>
      </c>
    </row>
    <row r="225" spans="1:51" s="15" customFormat="1" ht="12">
      <c r="A225" s="15"/>
      <c r="B225" s="251"/>
      <c r="C225" s="252"/>
      <c r="D225" s="220" t="s">
        <v>139</v>
      </c>
      <c r="E225" s="253" t="s">
        <v>21</v>
      </c>
      <c r="F225" s="254" t="s">
        <v>219</v>
      </c>
      <c r="G225" s="252"/>
      <c r="H225" s="255">
        <v>8.25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1" t="s">
        <v>139</v>
      </c>
      <c r="AU225" s="261" t="s">
        <v>88</v>
      </c>
      <c r="AV225" s="15" t="s">
        <v>135</v>
      </c>
      <c r="AW225" s="15" t="s">
        <v>38</v>
      </c>
      <c r="AX225" s="15" t="s">
        <v>82</v>
      </c>
      <c r="AY225" s="261" t="s">
        <v>128</v>
      </c>
    </row>
    <row r="226" spans="1:65" s="2" customFormat="1" ht="16.5" customHeight="1">
      <c r="A226" s="40"/>
      <c r="B226" s="41"/>
      <c r="C226" s="241" t="s">
        <v>397</v>
      </c>
      <c r="D226" s="241" t="s">
        <v>190</v>
      </c>
      <c r="E226" s="242" t="s">
        <v>398</v>
      </c>
      <c r="F226" s="243" t="s">
        <v>399</v>
      </c>
      <c r="G226" s="244" t="s">
        <v>180</v>
      </c>
      <c r="H226" s="245">
        <v>4</v>
      </c>
      <c r="I226" s="246"/>
      <c r="J226" s="247">
        <f>ROUND(I226*H226,2)</f>
        <v>0</v>
      </c>
      <c r="K226" s="243" t="s">
        <v>134</v>
      </c>
      <c r="L226" s="248"/>
      <c r="M226" s="249" t="s">
        <v>21</v>
      </c>
      <c r="N226" s="250" t="s">
        <v>48</v>
      </c>
      <c r="O226" s="86"/>
      <c r="P226" s="209">
        <f>O226*H226</f>
        <v>0</v>
      </c>
      <c r="Q226" s="209">
        <v>0.0001</v>
      </c>
      <c r="R226" s="209">
        <f>Q226*H226</f>
        <v>0.0004</v>
      </c>
      <c r="S226" s="209">
        <v>0</v>
      </c>
      <c r="T226" s="21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1" t="s">
        <v>304</v>
      </c>
      <c r="AT226" s="211" t="s">
        <v>190</v>
      </c>
      <c r="AU226" s="211" t="s">
        <v>88</v>
      </c>
      <c r="AY226" s="19" t="s">
        <v>128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9" t="s">
        <v>82</v>
      </c>
      <c r="BK226" s="212">
        <f>ROUND(I226*H226,2)</f>
        <v>0</v>
      </c>
      <c r="BL226" s="19" t="s">
        <v>229</v>
      </c>
      <c r="BM226" s="211" t="s">
        <v>400</v>
      </c>
    </row>
    <row r="227" spans="1:65" s="2" customFormat="1" ht="16.5" customHeight="1">
      <c r="A227" s="40"/>
      <c r="B227" s="41"/>
      <c r="C227" s="241" t="s">
        <v>401</v>
      </c>
      <c r="D227" s="241" t="s">
        <v>190</v>
      </c>
      <c r="E227" s="242" t="s">
        <v>402</v>
      </c>
      <c r="F227" s="243" t="s">
        <v>403</v>
      </c>
      <c r="G227" s="244" t="s">
        <v>180</v>
      </c>
      <c r="H227" s="245">
        <v>4</v>
      </c>
      <c r="I227" s="246"/>
      <c r="J227" s="247">
        <f>ROUND(I227*H227,2)</f>
        <v>0</v>
      </c>
      <c r="K227" s="243" t="s">
        <v>134</v>
      </c>
      <c r="L227" s="248"/>
      <c r="M227" s="249" t="s">
        <v>21</v>
      </c>
      <c r="N227" s="250" t="s">
        <v>48</v>
      </c>
      <c r="O227" s="86"/>
      <c r="P227" s="209">
        <f>O227*H227</f>
        <v>0</v>
      </c>
      <c r="Q227" s="209">
        <v>8E-05</v>
      </c>
      <c r="R227" s="209">
        <f>Q227*H227</f>
        <v>0.00032</v>
      </c>
      <c r="S227" s="209">
        <v>0</v>
      </c>
      <c r="T227" s="21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1" t="s">
        <v>304</v>
      </c>
      <c r="AT227" s="211" t="s">
        <v>190</v>
      </c>
      <c r="AU227" s="211" t="s">
        <v>88</v>
      </c>
      <c r="AY227" s="19" t="s">
        <v>128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9" t="s">
        <v>82</v>
      </c>
      <c r="BK227" s="212">
        <f>ROUND(I227*H227,2)</f>
        <v>0</v>
      </c>
      <c r="BL227" s="19" t="s">
        <v>229</v>
      </c>
      <c r="BM227" s="211" t="s">
        <v>404</v>
      </c>
    </row>
    <row r="228" spans="1:65" s="2" customFormat="1" ht="16.5" customHeight="1">
      <c r="A228" s="40"/>
      <c r="B228" s="41"/>
      <c r="C228" s="241" t="s">
        <v>405</v>
      </c>
      <c r="D228" s="241" t="s">
        <v>190</v>
      </c>
      <c r="E228" s="242" t="s">
        <v>406</v>
      </c>
      <c r="F228" s="243" t="s">
        <v>407</v>
      </c>
      <c r="G228" s="244" t="s">
        <v>180</v>
      </c>
      <c r="H228" s="245">
        <v>2</v>
      </c>
      <c r="I228" s="246"/>
      <c r="J228" s="247">
        <f>ROUND(I228*H228,2)</f>
        <v>0</v>
      </c>
      <c r="K228" s="243" t="s">
        <v>134</v>
      </c>
      <c r="L228" s="248"/>
      <c r="M228" s="249" t="s">
        <v>21</v>
      </c>
      <c r="N228" s="250" t="s">
        <v>48</v>
      </c>
      <c r="O228" s="86"/>
      <c r="P228" s="209">
        <f>O228*H228</f>
        <v>0</v>
      </c>
      <c r="Q228" s="209">
        <v>3E-05</v>
      </c>
      <c r="R228" s="209">
        <f>Q228*H228</f>
        <v>6E-05</v>
      </c>
      <c r="S228" s="209">
        <v>0</v>
      </c>
      <c r="T228" s="21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1" t="s">
        <v>304</v>
      </c>
      <c r="AT228" s="211" t="s">
        <v>190</v>
      </c>
      <c r="AU228" s="211" t="s">
        <v>88</v>
      </c>
      <c r="AY228" s="19" t="s">
        <v>128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9" t="s">
        <v>82</v>
      </c>
      <c r="BK228" s="212">
        <f>ROUND(I228*H228,2)</f>
        <v>0</v>
      </c>
      <c r="BL228" s="19" t="s">
        <v>229</v>
      </c>
      <c r="BM228" s="211" t="s">
        <v>408</v>
      </c>
    </row>
    <row r="229" spans="1:65" s="2" customFormat="1" ht="16.5" customHeight="1">
      <c r="A229" s="40"/>
      <c r="B229" s="41"/>
      <c r="C229" s="241" t="s">
        <v>409</v>
      </c>
      <c r="D229" s="241" t="s">
        <v>190</v>
      </c>
      <c r="E229" s="242" t="s">
        <v>410</v>
      </c>
      <c r="F229" s="243" t="s">
        <v>411</v>
      </c>
      <c r="G229" s="244" t="s">
        <v>180</v>
      </c>
      <c r="H229" s="245">
        <v>3</v>
      </c>
      <c r="I229" s="246"/>
      <c r="J229" s="247">
        <f>ROUND(I229*H229,2)</f>
        <v>0</v>
      </c>
      <c r="K229" s="243" t="s">
        <v>134</v>
      </c>
      <c r="L229" s="248"/>
      <c r="M229" s="249" t="s">
        <v>21</v>
      </c>
      <c r="N229" s="250" t="s">
        <v>48</v>
      </c>
      <c r="O229" s="86"/>
      <c r="P229" s="209">
        <f>O229*H229</f>
        <v>0</v>
      </c>
      <c r="Q229" s="209">
        <v>1E-05</v>
      </c>
      <c r="R229" s="209">
        <f>Q229*H229</f>
        <v>3.0000000000000004E-05</v>
      </c>
      <c r="S229" s="209">
        <v>0</v>
      </c>
      <c r="T229" s="21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1" t="s">
        <v>304</v>
      </c>
      <c r="AT229" s="211" t="s">
        <v>190</v>
      </c>
      <c r="AU229" s="211" t="s">
        <v>88</v>
      </c>
      <c r="AY229" s="19" t="s">
        <v>128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9" t="s">
        <v>82</v>
      </c>
      <c r="BK229" s="212">
        <f>ROUND(I229*H229,2)</f>
        <v>0</v>
      </c>
      <c r="BL229" s="19" t="s">
        <v>229</v>
      </c>
      <c r="BM229" s="211" t="s">
        <v>412</v>
      </c>
    </row>
    <row r="230" spans="1:65" s="2" customFormat="1" ht="16.5" customHeight="1">
      <c r="A230" s="40"/>
      <c r="B230" s="41"/>
      <c r="C230" s="241" t="s">
        <v>413</v>
      </c>
      <c r="D230" s="241" t="s">
        <v>190</v>
      </c>
      <c r="E230" s="242" t="s">
        <v>414</v>
      </c>
      <c r="F230" s="243" t="s">
        <v>415</v>
      </c>
      <c r="G230" s="244" t="s">
        <v>180</v>
      </c>
      <c r="H230" s="245">
        <v>1</v>
      </c>
      <c r="I230" s="246"/>
      <c r="J230" s="247">
        <f>ROUND(I230*H230,2)</f>
        <v>0</v>
      </c>
      <c r="K230" s="243" t="s">
        <v>134</v>
      </c>
      <c r="L230" s="248"/>
      <c r="M230" s="249" t="s">
        <v>21</v>
      </c>
      <c r="N230" s="250" t="s">
        <v>48</v>
      </c>
      <c r="O230" s="86"/>
      <c r="P230" s="209">
        <f>O230*H230</f>
        <v>0</v>
      </c>
      <c r="Q230" s="209">
        <v>7E-05</v>
      </c>
      <c r="R230" s="209">
        <f>Q230*H230</f>
        <v>7E-05</v>
      </c>
      <c r="S230" s="209">
        <v>0</v>
      </c>
      <c r="T230" s="21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1" t="s">
        <v>304</v>
      </c>
      <c r="AT230" s="211" t="s">
        <v>190</v>
      </c>
      <c r="AU230" s="211" t="s">
        <v>88</v>
      </c>
      <c r="AY230" s="19" t="s">
        <v>128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9" t="s">
        <v>82</v>
      </c>
      <c r="BK230" s="212">
        <f>ROUND(I230*H230,2)</f>
        <v>0</v>
      </c>
      <c r="BL230" s="19" t="s">
        <v>229</v>
      </c>
      <c r="BM230" s="211" t="s">
        <v>416</v>
      </c>
    </row>
    <row r="231" spans="1:65" s="2" customFormat="1" ht="16.5" customHeight="1">
      <c r="A231" s="40"/>
      <c r="B231" s="41"/>
      <c r="C231" s="241" t="s">
        <v>417</v>
      </c>
      <c r="D231" s="241" t="s">
        <v>190</v>
      </c>
      <c r="E231" s="242" t="s">
        <v>418</v>
      </c>
      <c r="F231" s="243" t="s">
        <v>419</v>
      </c>
      <c r="G231" s="244" t="s">
        <v>180</v>
      </c>
      <c r="H231" s="245">
        <v>1</v>
      </c>
      <c r="I231" s="246"/>
      <c r="J231" s="247">
        <f>ROUND(I231*H231,2)</f>
        <v>0</v>
      </c>
      <c r="K231" s="243" t="s">
        <v>134</v>
      </c>
      <c r="L231" s="248"/>
      <c r="M231" s="249" t="s">
        <v>21</v>
      </c>
      <c r="N231" s="250" t="s">
        <v>48</v>
      </c>
      <c r="O231" s="86"/>
      <c r="P231" s="209">
        <f>O231*H231</f>
        <v>0</v>
      </c>
      <c r="Q231" s="209">
        <v>5E-05</v>
      </c>
      <c r="R231" s="209">
        <f>Q231*H231</f>
        <v>5E-05</v>
      </c>
      <c r="S231" s="209">
        <v>0</v>
      </c>
      <c r="T231" s="21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1" t="s">
        <v>304</v>
      </c>
      <c r="AT231" s="211" t="s">
        <v>190</v>
      </c>
      <c r="AU231" s="211" t="s">
        <v>88</v>
      </c>
      <c r="AY231" s="19" t="s">
        <v>128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9" t="s">
        <v>82</v>
      </c>
      <c r="BK231" s="212">
        <f>ROUND(I231*H231,2)</f>
        <v>0</v>
      </c>
      <c r="BL231" s="19" t="s">
        <v>229</v>
      </c>
      <c r="BM231" s="211" t="s">
        <v>420</v>
      </c>
    </row>
    <row r="232" spans="1:65" s="2" customFormat="1" ht="16.5" customHeight="1">
      <c r="A232" s="40"/>
      <c r="B232" s="41"/>
      <c r="C232" s="241" t="s">
        <v>421</v>
      </c>
      <c r="D232" s="241" t="s">
        <v>190</v>
      </c>
      <c r="E232" s="242" t="s">
        <v>422</v>
      </c>
      <c r="F232" s="243" t="s">
        <v>423</v>
      </c>
      <c r="G232" s="244" t="s">
        <v>180</v>
      </c>
      <c r="H232" s="245">
        <v>3</v>
      </c>
      <c r="I232" s="246"/>
      <c r="J232" s="247">
        <f>ROUND(I232*H232,2)</f>
        <v>0</v>
      </c>
      <c r="K232" s="243" t="s">
        <v>134</v>
      </c>
      <c r="L232" s="248"/>
      <c r="M232" s="249" t="s">
        <v>21</v>
      </c>
      <c r="N232" s="250" t="s">
        <v>48</v>
      </c>
      <c r="O232" s="86"/>
      <c r="P232" s="209">
        <f>O232*H232</f>
        <v>0</v>
      </c>
      <c r="Q232" s="209">
        <v>5E-05</v>
      </c>
      <c r="R232" s="209">
        <f>Q232*H232</f>
        <v>0.00015000000000000001</v>
      </c>
      <c r="S232" s="209">
        <v>0</v>
      </c>
      <c r="T232" s="21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1" t="s">
        <v>304</v>
      </c>
      <c r="AT232" s="211" t="s">
        <v>190</v>
      </c>
      <c r="AU232" s="211" t="s">
        <v>88</v>
      </c>
      <c r="AY232" s="19" t="s">
        <v>128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9" t="s">
        <v>82</v>
      </c>
      <c r="BK232" s="212">
        <f>ROUND(I232*H232,2)</f>
        <v>0</v>
      </c>
      <c r="BL232" s="19" t="s">
        <v>229</v>
      </c>
      <c r="BM232" s="211" t="s">
        <v>424</v>
      </c>
    </row>
    <row r="233" spans="1:65" s="2" customFormat="1" ht="16.5" customHeight="1">
      <c r="A233" s="40"/>
      <c r="B233" s="41"/>
      <c r="C233" s="200" t="s">
        <v>425</v>
      </c>
      <c r="D233" s="200" t="s">
        <v>130</v>
      </c>
      <c r="E233" s="201" t="s">
        <v>426</v>
      </c>
      <c r="F233" s="202" t="s">
        <v>427</v>
      </c>
      <c r="G233" s="203" t="s">
        <v>428</v>
      </c>
      <c r="H233" s="204">
        <v>1</v>
      </c>
      <c r="I233" s="205"/>
      <c r="J233" s="206">
        <f>ROUND(I233*H233,2)</f>
        <v>0</v>
      </c>
      <c r="K233" s="202" t="s">
        <v>21</v>
      </c>
      <c r="L233" s="46"/>
      <c r="M233" s="207" t="s">
        <v>21</v>
      </c>
      <c r="N233" s="208" t="s">
        <v>48</v>
      </c>
      <c r="O233" s="86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1" t="s">
        <v>229</v>
      </c>
      <c r="AT233" s="211" t="s">
        <v>130</v>
      </c>
      <c r="AU233" s="211" t="s">
        <v>88</v>
      </c>
      <c r="AY233" s="19" t="s">
        <v>128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9" t="s">
        <v>82</v>
      </c>
      <c r="BK233" s="212">
        <f>ROUND(I233*H233,2)</f>
        <v>0</v>
      </c>
      <c r="BL233" s="19" t="s">
        <v>229</v>
      </c>
      <c r="BM233" s="211" t="s">
        <v>429</v>
      </c>
    </row>
    <row r="234" spans="1:65" s="2" customFormat="1" ht="24.15" customHeight="1">
      <c r="A234" s="40"/>
      <c r="B234" s="41"/>
      <c r="C234" s="200" t="s">
        <v>430</v>
      </c>
      <c r="D234" s="200" t="s">
        <v>130</v>
      </c>
      <c r="E234" s="201" t="s">
        <v>431</v>
      </c>
      <c r="F234" s="202" t="s">
        <v>432</v>
      </c>
      <c r="G234" s="203" t="s">
        <v>307</v>
      </c>
      <c r="H234" s="204">
        <v>0.007</v>
      </c>
      <c r="I234" s="205"/>
      <c r="J234" s="206">
        <f>ROUND(I234*H234,2)</f>
        <v>0</v>
      </c>
      <c r="K234" s="202" t="s">
        <v>134</v>
      </c>
      <c r="L234" s="46"/>
      <c r="M234" s="207" t="s">
        <v>21</v>
      </c>
      <c r="N234" s="208" t="s">
        <v>48</v>
      </c>
      <c r="O234" s="86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1" t="s">
        <v>229</v>
      </c>
      <c r="AT234" s="211" t="s">
        <v>130</v>
      </c>
      <c r="AU234" s="211" t="s">
        <v>88</v>
      </c>
      <c r="AY234" s="19" t="s">
        <v>128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9" t="s">
        <v>82</v>
      </c>
      <c r="BK234" s="212">
        <f>ROUND(I234*H234,2)</f>
        <v>0</v>
      </c>
      <c r="BL234" s="19" t="s">
        <v>229</v>
      </c>
      <c r="BM234" s="211" t="s">
        <v>433</v>
      </c>
    </row>
    <row r="235" spans="1:47" s="2" customFormat="1" ht="12">
      <c r="A235" s="40"/>
      <c r="B235" s="41"/>
      <c r="C235" s="42"/>
      <c r="D235" s="213" t="s">
        <v>137</v>
      </c>
      <c r="E235" s="42"/>
      <c r="F235" s="214" t="s">
        <v>434</v>
      </c>
      <c r="G235" s="42"/>
      <c r="H235" s="42"/>
      <c r="I235" s="215"/>
      <c r="J235" s="42"/>
      <c r="K235" s="42"/>
      <c r="L235" s="46"/>
      <c r="M235" s="216"/>
      <c r="N235" s="217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137</v>
      </c>
      <c r="AU235" s="19" t="s">
        <v>88</v>
      </c>
    </row>
    <row r="236" spans="1:63" s="12" customFormat="1" ht="22.8" customHeight="1">
      <c r="A236" s="12"/>
      <c r="B236" s="184"/>
      <c r="C236" s="185"/>
      <c r="D236" s="186" t="s">
        <v>76</v>
      </c>
      <c r="E236" s="198" t="s">
        <v>435</v>
      </c>
      <c r="F236" s="198" t="s">
        <v>436</v>
      </c>
      <c r="G236" s="185"/>
      <c r="H236" s="185"/>
      <c r="I236" s="188"/>
      <c r="J236" s="199">
        <f>BK236</f>
        <v>0</v>
      </c>
      <c r="K236" s="185"/>
      <c r="L236" s="190"/>
      <c r="M236" s="191"/>
      <c r="N236" s="192"/>
      <c r="O236" s="192"/>
      <c r="P236" s="193">
        <f>SUM(P237:P252)</f>
        <v>0</v>
      </c>
      <c r="Q236" s="192"/>
      <c r="R236" s="193">
        <f>SUM(R237:R252)</f>
        <v>0.429088</v>
      </c>
      <c r="S236" s="192"/>
      <c r="T236" s="194">
        <f>SUM(T237:T252)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5" t="s">
        <v>88</v>
      </c>
      <c r="AT236" s="196" t="s">
        <v>76</v>
      </c>
      <c r="AU236" s="196" t="s">
        <v>82</v>
      </c>
      <c r="AY236" s="195" t="s">
        <v>128</v>
      </c>
      <c r="BK236" s="197">
        <f>SUM(BK237:BK252)</f>
        <v>0</v>
      </c>
    </row>
    <row r="237" spans="1:65" s="2" customFormat="1" ht="21.75" customHeight="1">
      <c r="A237" s="40"/>
      <c r="B237" s="41"/>
      <c r="C237" s="200" t="s">
        <v>437</v>
      </c>
      <c r="D237" s="200" t="s">
        <v>130</v>
      </c>
      <c r="E237" s="201" t="s">
        <v>438</v>
      </c>
      <c r="F237" s="202" t="s">
        <v>439</v>
      </c>
      <c r="G237" s="203" t="s">
        <v>204</v>
      </c>
      <c r="H237" s="204">
        <v>42.2</v>
      </c>
      <c r="I237" s="205"/>
      <c r="J237" s="206">
        <f>ROUND(I237*H237,2)</f>
        <v>0</v>
      </c>
      <c r="K237" s="202" t="s">
        <v>134</v>
      </c>
      <c r="L237" s="46"/>
      <c r="M237" s="207" t="s">
        <v>21</v>
      </c>
      <c r="N237" s="208" t="s">
        <v>48</v>
      </c>
      <c r="O237" s="86"/>
      <c r="P237" s="209">
        <f>O237*H237</f>
        <v>0</v>
      </c>
      <c r="Q237" s="209">
        <v>0.00144</v>
      </c>
      <c r="R237" s="209">
        <f>Q237*H237</f>
        <v>0.06076800000000001</v>
      </c>
      <c r="S237" s="209">
        <v>0</v>
      </c>
      <c r="T237" s="21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1" t="s">
        <v>229</v>
      </c>
      <c r="AT237" s="211" t="s">
        <v>130</v>
      </c>
      <c r="AU237" s="211" t="s">
        <v>88</v>
      </c>
      <c r="AY237" s="19" t="s">
        <v>128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9" t="s">
        <v>82</v>
      </c>
      <c r="BK237" s="212">
        <f>ROUND(I237*H237,2)</f>
        <v>0</v>
      </c>
      <c r="BL237" s="19" t="s">
        <v>229</v>
      </c>
      <c r="BM237" s="211" t="s">
        <v>440</v>
      </c>
    </row>
    <row r="238" spans="1:47" s="2" customFormat="1" ht="12">
      <c r="A238" s="40"/>
      <c r="B238" s="41"/>
      <c r="C238" s="42"/>
      <c r="D238" s="213" t="s">
        <v>137</v>
      </c>
      <c r="E238" s="42"/>
      <c r="F238" s="214" t="s">
        <v>441</v>
      </c>
      <c r="G238" s="42"/>
      <c r="H238" s="42"/>
      <c r="I238" s="215"/>
      <c r="J238" s="42"/>
      <c r="K238" s="42"/>
      <c r="L238" s="46"/>
      <c r="M238" s="216"/>
      <c r="N238" s="217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137</v>
      </c>
      <c r="AU238" s="19" t="s">
        <v>88</v>
      </c>
    </row>
    <row r="239" spans="1:51" s="14" customFormat="1" ht="12">
      <c r="A239" s="14"/>
      <c r="B239" s="229"/>
      <c r="C239" s="230"/>
      <c r="D239" s="220" t="s">
        <v>139</v>
      </c>
      <c r="E239" s="240" t="s">
        <v>21</v>
      </c>
      <c r="F239" s="231" t="s">
        <v>442</v>
      </c>
      <c r="G239" s="230"/>
      <c r="H239" s="233">
        <v>25.6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139</v>
      </c>
      <c r="AU239" s="239" t="s">
        <v>88</v>
      </c>
      <c r="AV239" s="14" t="s">
        <v>88</v>
      </c>
      <c r="AW239" s="14" t="s">
        <v>38</v>
      </c>
      <c r="AX239" s="14" t="s">
        <v>77</v>
      </c>
      <c r="AY239" s="239" t="s">
        <v>128</v>
      </c>
    </row>
    <row r="240" spans="1:51" s="14" customFormat="1" ht="12">
      <c r="A240" s="14"/>
      <c r="B240" s="229"/>
      <c r="C240" s="230"/>
      <c r="D240" s="220" t="s">
        <v>139</v>
      </c>
      <c r="E240" s="240" t="s">
        <v>21</v>
      </c>
      <c r="F240" s="231" t="s">
        <v>443</v>
      </c>
      <c r="G240" s="230"/>
      <c r="H240" s="233">
        <v>14.6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9" t="s">
        <v>139</v>
      </c>
      <c r="AU240" s="239" t="s">
        <v>88</v>
      </c>
      <c r="AV240" s="14" t="s">
        <v>88</v>
      </c>
      <c r="AW240" s="14" t="s">
        <v>38</v>
      </c>
      <c r="AX240" s="14" t="s">
        <v>77</v>
      </c>
      <c r="AY240" s="239" t="s">
        <v>128</v>
      </c>
    </row>
    <row r="241" spans="1:51" s="14" customFormat="1" ht="12">
      <c r="A241" s="14"/>
      <c r="B241" s="229"/>
      <c r="C241" s="230"/>
      <c r="D241" s="220" t="s">
        <v>139</v>
      </c>
      <c r="E241" s="240" t="s">
        <v>21</v>
      </c>
      <c r="F241" s="231" t="s">
        <v>88</v>
      </c>
      <c r="G241" s="230"/>
      <c r="H241" s="233">
        <v>2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9" t="s">
        <v>139</v>
      </c>
      <c r="AU241" s="239" t="s">
        <v>88</v>
      </c>
      <c r="AV241" s="14" t="s">
        <v>88</v>
      </c>
      <c r="AW241" s="14" t="s">
        <v>38</v>
      </c>
      <c r="AX241" s="14" t="s">
        <v>77</v>
      </c>
      <c r="AY241" s="239" t="s">
        <v>128</v>
      </c>
    </row>
    <row r="242" spans="1:51" s="15" customFormat="1" ht="12">
      <c r="A242" s="15"/>
      <c r="B242" s="251"/>
      <c r="C242" s="252"/>
      <c r="D242" s="220" t="s">
        <v>139</v>
      </c>
      <c r="E242" s="253" t="s">
        <v>21</v>
      </c>
      <c r="F242" s="254" t="s">
        <v>219</v>
      </c>
      <c r="G242" s="252"/>
      <c r="H242" s="255">
        <v>42.2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1" t="s">
        <v>139</v>
      </c>
      <c r="AU242" s="261" t="s">
        <v>88</v>
      </c>
      <c r="AV242" s="15" t="s">
        <v>135</v>
      </c>
      <c r="AW242" s="15" t="s">
        <v>38</v>
      </c>
      <c r="AX242" s="15" t="s">
        <v>82</v>
      </c>
      <c r="AY242" s="261" t="s">
        <v>128</v>
      </c>
    </row>
    <row r="243" spans="1:65" s="2" customFormat="1" ht="16.5" customHeight="1">
      <c r="A243" s="40"/>
      <c r="B243" s="41"/>
      <c r="C243" s="200" t="s">
        <v>444</v>
      </c>
      <c r="D243" s="200" t="s">
        <v>130</v>
      </c>
      <c r="E243" s="201" t="s">
        <v>445</v>
      </c>
      <c r="F243" s="202" t="s">
        <v>446</v>
      </c>
      <c r="G243" s="203" t="s">
        <v>180</v>
      </c>
      <c r="H243" s="204">
        <v>40</v>
      </c>
      <c r="I243" s="205"/>
      <c r="J243" s="206">
        <f>ROUND(I243*H243,2)</f>
        <v>0</v>
      </c>
      <c r="K243" s="202" t="s">
        <v>21</v>
      </c>
      <c r="L243" s="46"/>
      <c r="M243" s="207" t="s">
        <v>21</v>
      </c>
      <c r="N243" s="208" t="s">
        <v>48</v>
      </c>
      <c r="O243" s="86"/>
      <c r="P243" s="209">
        <f>O243*H243</f>
        <v>0</v>
      </c>
      <c r="Q243" s="209">
        <v>0</v>
      </c>
      <c r="R243" s="209">
        <f>Q243*H243</f>
        <v>0</v>
      </c>
      <c r="S243" s="209">
        <v>0</v>
      </c>
      <c r="T243" s="21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1" t="s">
        <v>229</v>
      </c>
      <c r="AT243" s="211" t="s">
        <v>130</v>
      </c>
      <c r="AU243" s="211" t="s">
        <v>88</v>
      </c>
      <c r="AY243" s="19" t="s">
        <v>128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9" t="s">
        <v>82</v>
      </c>
      <c r="BK243" s="212">
        <f>ROUND(I243*H243,2)</f>
        <v>0</v>
      </c>
      <c r="BL243" s="19" t="s">
        <v>229</v>
      </c>
      <c r="BM243" s="211" t="s">
        <v>447</v>
      </c>
    </row>
    <row r="244" spans="1:51" s="14" customFormat="1" ht="12">
      <c r="A244" s="14"/>
      <c r="B244" s="229"/>
      <c r="C244" s="230"/>
      <c r="D244" s="220" t="s">
        <v>139</v>
      </c>
      <c r="E244" s="240" t="s">
        <v>21</v>
      </c>
      <c r="F244" s="231" t="s">
        <v>448</v>
      </c>
      <c r="G244" s="230"/>
      <c r="H244" s="233">
        <v>40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9" t="s">
        <v>139</v>
      </c>
      <c r="AU244" s="239" t="s">
        <v>88</v>
      </c>
      <c r="AV244" s="14" t="s">
        <v>88</v>
      </c>
      <c r="AW244" s="14" t="s">
        <v>38</v>
      </c>
      <c r="AX244" s="14" t="s">
        <v>82</v>
      </c>
      <c r="AY244" s="239" t="s">
        <v>128</v>
      </c>
    </row>
    <row r="245" spans="1:65" s="2" customFormat="1" ht="21.75" customHeight="1">
      <c r="A245" s="40"/>
      <c r="B245" s="41"/>
      <c r="C245" s="200" t="s">
        <v>449</v>
      </c>
      <c r="D245" s="200" t="s">
        <v>130</v>
      </c>
      <c r="E245" s="201" t="s">
        <v>450</v>
      </c>
      <c r="F245" s="202" t="s">
        <v>451</v>
      </c>
      <c r="G245" s="203" t="s">
        <v>180</v>
      </c>
      <c r="H245" s="204">
        <v>1</v>
      </c>
      <c r="I245" s="205"/>
      <c r="J245" s="206">
        <f>ROUND(I245*H245,2)</f>
        <v>0</v>
      </c>
      <c r="K245" s="202" t="s">
        <v>21</v>
      </c>
      <c r="L245" s="46"/>
      <c r="M245" s="207" t="s">
        <v>21</v>
      </c>
      <c r="N245" s="208" t="s">
        <v>48</v>
      </c>
      <c r="O245" s="86"/>
      <c r="P245" s="209">
        <f>O245*H245</f>
        <v>0</v>
      </c>
      <c r="Q245" s="209">
        <v>0.36191</v>
      </c>
      <c r="R245" s="209">
        <f>Q245*H245</f>
        <v>0.36191</v>
      </c>
      <c r="S245" s="209">
        <v>0</v>
      </c>
      <c r="T245" s="21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1" t="s">
        <v>229</v>
      </c>
      <c r="AT245" s="211" t="s">
        <v>130</v>
      </c>
      <c r="AU245" s="211" t="s">
        <v>88</v>
      </c>
      <c r="AY245" s="19" t="s">
        <v>128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9" t="s">
        <v>82</v>
      </c>
      <c r="BK245" s="212">
        <f>ROUND(I245*H245,2)</f>
        <v>0</v>
      </c>
      <c r="BL245" s="19" t="s">
        <v>229</v>
      </c>
      <c r="BM245" s="211" t="s">
        <v>452</v>
      </c>
    </row>
    <row r="246" spans="1:65" s="2" customFormat="1" ht="16.5" customHeight="1">
      <c r="A246" s="40"/>
      <c r="B246" s="41"/>
      <c r="C246" s="241" t="s">
        <v>453</v>
      </c>
      <c r="D246" s="241" t="s">
        <v>190</v>
      </c>
      <c r="E246" s="242" t="s">
        <v>454</v>
      </c>
      <c r="F246" s="243" t="s">
        <v>455</v>
      </c>
      <c r="G246" s="244" t="s">
        <v>180</v>
      </c>
      <c r="H246" s="245">
        <v>1</v>
      </c>
      <c r="I246" s="246"/>
      <c r="J246" s="247">
        <f>ROUND(I246*H246,2)</f>
        <v>0</v>
      </c>
      <c r="K246" s="243" t="s">
        <v>134</v>
      </c>
      <c r="L246" s="248"/>
      <c r="M246" s="249" t="s">
        <v>21</v>
      </c>
      <c r="N246" s="250" t="s">
        <v>48</v>
      </c>
      <c r="O246" s="86"/>
      <c r="P246" s="209">
        <f>O246*H246</f>
        <v>0</v>
      </c>
      <c r="Q246" s="209">
        <v>0.002</v>
      </c>
      <c r="R246" s="209">
        <f>Q246*H246</f>
        <v>0.002</v>
      </c>
      <c r="S246" s="209">
        <v>0</v>
      </c>
      <c r="T246" s="21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1" t="s">
        <v>304</v>
      </c>
      <c r="AT246" s="211" t="s">
        <v>190</v>
      </c>
      <c r="AU246" s="211" t="s">
        <v>88</v>
      </c>
      <c r="AY246" s="19" t="s">
        <v>128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19" t="s">
        <v>82</v>
      </c>
      <c r="BK246" s="212">
        <f>ROUND(I246*H246,2)</f>
        <v>0</v>
      </c>
      <c r="BL246" s="19" t="s">
        <v>229</v>
      </c>
      <c r="BM246" s="211" t="s">
        <v>456</v>
      </c>
    </row>
    <row r="247" spans="1:65" s="2" customFormat="1" ht="16.5" customHeight="1">
      <c r="A247" s="40"/>
      <c r="B247" s="41"/>
      <c r="C247" s="200" t="s">
        <v>457</v>
      </c>
      <c r="D247" s="200" t="s">
        <v>130</v>
      </c>
      <c r="E247" s="201" t="s">
        <v>458</v>
      </c>
      <c r="F247" s="202" t="s">
        <v>459</v>
      </c>
      <c r="G247" s="203" t="s">
        <v>428</v>
      </c>
      <c r="H247" s="204">
        <v>1</v>
      </c>
      <c r="I247" s="205"/>
      <c r="J247" s="206">
        <f>ROUND(I247*H247,2)</f>
        <v>0</v>
      </c>
      <c r="K247" s="202" t="s">
        <v>21</v>
      </c>
      <c r="L247" s="46"/>
      <c r="M247" s="207" t="s">
        <v>21</v>
      </c>
      <c r="N247" s="208" t="s">
        <v>48</v>
      </c>
      <c r="O247" s="86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1" t="s">
        <v>229</v>
      </c>
      <c r="AT247" s="211" t="s">
        <v>130</v>
      </c>
      <c r="AU247" s="211" t="s">
        <v>88</v>
      </c>
      <c r="AY247" s="19" t="s">
        <v>128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9" t="s">
        <v>82</v>
      </c>
      <c r="BK247" s="212">
        <f>ROUND(I247*H247,2)</f>
        <v>0</v>
      </c>
      <c r="BL247" s="19" t="s">
        <v>229</v>
      </c>
      <c r="BM247" s="211" t="s">
        <v>460</v>
      </c>
    </row>
    <row r="248" spans="1:65" s="2" customFormat="1" ht="16.5" customHeight="1">
      <c r="A248" s="40"/>
      <c r="B248" s="41"/>
      <c r="C248" s="200" t="s">
        <v>461</v>
      </c>
      <c r="D248" s="200" t="s">
        <v>130</v>
      </c>
      <c r="E248" s="201" t="s">
        <v>462</v>
      </c>
      <c r="F248" s="202" t="s">
        <v>463</v>
      </c>
      <c r="G248" s="203" t="s">
        <v>428</v>
      </c>
      <c r="H248" s="204">
        <v>1</v>
      </c>
      <c r="I248" s="205"/>
      <c r="J248" s="206">
        <f>ROUND(I248*H248,2)</f>
        <v>0</v>
      </c>
      <c r="K248" s="202" t="s">
        <v>21</v>
      </c>
      <c r="L248" s="46"/>
      <c r="M248" s="207" t="s">
        <v>21</v>
      </c>
      <c r="N248" s="208" t="s">
        <v>48</v>
      </c>
      <c r="O248" s="86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1" t="s">
        <v>229</v>
      </c>
      <c r="AT248" s="211" t="s">
        <v>130</v>
      </c>
      <c r="AU248" s="211" t="s">
        <v>88</v>
      </c>
      <c r="AY248" s="19" t="s">
        <v>128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9" t="s">
        <v>82</v>
      </c>
      <c r="BK248" s="212">
        <f>ROUND(I248*H248,2)</f>
        <v>0</v>
      </c>
      <c r="BL248" s="19" t="s">
        <v>229</v>
      </c>
      <c r="BM248" s="211" t="s">
        <v>464</v>
      </c>
    </row>
    <row r="249" spans="1:65" s="2" customFormat="1" ht="16.5" customHeight="1">
      <c r="A249" s="40"/>
      <c r="B249" s="41"/>
      <c r="C249" s="200" t="s">
        <v>465</v>
      </c>
      <c r="D249" s="200" t="s">
        <v>130</v>
      </c>
      <c r="E249" s="201" t="s">
        <v>466</v>
      </c>
      <c r="F249" s="202" t="s">
        <v>467</v>
      </c>
      <c r="G249" s="203" t="s">
        <v>204</v>
      </c>
      <c r="H249" s="204">
        <v>63</v>
      </c>
      <c r="I249" s="205"/>
      <c r="J249" s="206">
        <f>ROUND(I249*H249,2)</f>
        <v>0</v>
      </c>
      <c r="K249" s="202" t="s">
        <v>21</v>
      </c>
      <c r="L249" s="46"/>
      <c r="M249" s="207" t="s">
        <v>21</v>
      </c>
      <c r="N249" s="208" t="s">
        <v>48</v>
      </c>
      <c r="O249" s="86"/>
      <c r="P249" s="209">
        <f>O249*H249</f>
        <v>0</v>
      </c>
      <c r="Q249" s="209">
        <v>7E-05</v>
      </c>
      <c r="R249" s="209">
        <f>Q249*H249</f>
        <v>0.00441</v>
      </c>
      <c r="S249" s="209">
        <v>0</v>
      </c>
      <c r="T249" s="21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1" t="s">
        <v>229</v>
      </c>
      <c r="AT249" s="211" t="s">
        <v>130</v>
      </c>
      <c r="AU249" s="211" t="s">
        <v>88</v>
      </c>
      <c r="AY249" s="19" t="s">
        <v>128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9" t="s">
        <v>82</v>
      </c>
      <c r="BK249" s="212">
        <f>ROUND(I249*H249,2)</f>
        <v>0</v>
      </c>
      <c r="BL249" s="19" t="s">
        <v>229</v>
      </c>
      <c r="BM249" s="211" t="s">
        <v>468</v>
      </c>
    </row>
    <row r="250" spans="1:51" s="14" customFormat="1" ht="12">
      <c r="A250" s="14"/>
      <c r="B250" s="229"/>
      <c r="C250" s="230"/>
      <c r="D250" s="220" t="s">
        <v>139</v>
      </c>
      <c r="E250" s="240" t="s">
        <v>21</v>
      </c>
      <c r="F250" s="231" t="s">
        <v>469</v>
      </c>
      <c r="G250" s="230"/>
      <c r="H250" s="233">
        <v>63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39" t="s">
        <v>139</v>
      </c>
      <c r="AU250" s="239" t="s">
        <v>88</v>
      </c>
      <c r="AV250" s="14" t="s">
        <v>88</v>
      </c>
      <c r="AW250" s="14" t="s">
        <v>38</v>
      </c>
      <c r="AX250" s="14" t="s">
        <v>82</v>
      </c>
      <c r="AY250" s="239" t="s">
        <v>128</v>
      </c>
    </row>
    <row r="251" spans="1:65" s="2" customFormat="1" ht="24.15" customHeight="1">
      <c r="A251" s="40"/>
      <c r="B251" s="41"/>
      <c r="C251" s="200" t="s">
        <v>470</v>
      </c>
      <c r="D251" s="200" t="s">
        <v>130</v>
      </c>
      <c r="E251" s="201" t="s">
        <v>471</v>
      </c>
      <c r="F251" s="202" t="s">
        <v>472</v>
      </c>
      <c r="G251" s="203" t="s">
        <v>307</v>
      </c>
      <c r="H251" s="204">
        <v>0.429</v>
      </c>
      <c r="I251" s="205"/>
      <c r="J251" s="206">
        <f>ROUND(I251*H251,2)</f>
        <v>0</v>
      </c>
      <c r="K251" s="202" t="s">
        <v>134</v>
      </c>
      <c r="L251" s="46"/>
      <c r="M251" s="207" t="s">
        <v>21</v>
      </c>
      <c r="N251" s="208" t="s">
        <v>48</v>
      </c>
      <c r="O251" s="86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1" t="s">
        <v>229</v>
      </c>
      <c r="AT251" s="211" t="s">
        <v>130</v>
      </c>
      <c r="AU251" s="211" t="s">
        <v>88</v>
      </c>
      <c r="AY251" s="19" t="s">
        <v>128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9" t="s">
        <v>82</v>
      </c>
      <c r="BK251" s="212">
        <f>ROUND(I251*H251,2)</f>
        <v>0</v>
      </c>
      <c r="BL251" s="19" t="s">
        <v>229</v>
      </c>
      <c r="BM251" s="211" t="s">
        <v>473</v>
      </c>
    </row>
    <row r="252" spans="1:47" s="2" customFormat="1" ht="12">
      <c r="A252" s="40"/>
      <c r="B252" s="41"/>
      <c r="C252" s="42"/>
      <c r="D252" s="213" t="s">
        <v>137</v>
      </c>
      <c r="E252" s="42"/>
      <c r="F252" s="214" t="s">
        <v>474</v>
      </c>
      <c r="G252" s="42"/>
      <c r="H252" s="42"/>
      <c r="I252" s="215"/>
      <c r="J252" s="42"/>
      <c r="K252" s="42"/>
      <c r="L252" s="46"/>
      <c r="M252" s="216"/>
      <c r="N252" s="21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137</v>
      </c>
      <c r="AU252" s="19" t="s">
        <v>88</v>
      </c>
    </row>
    <row r="253" spans="1:63" s="12" customFormat="1" ht="22.8" customHeight="1">
      <c r="A253" s="12"/>
      <c r="B253" s="184"/>
      <c r="C253" s="185"/>
      <c r="D253" s="186" t="s">
        <v>76</v>
      </c>
      <c r="E253" s="198" t="s">
        <v>475</v>
      </c>
      <c r="F253" s="198" t="s">
        <v>476</v>
      </c>
      <c r="G253" s="185"/>
      <c r="H253" s="185"/>
      <c r="I253" s="188"/>
      <c r="J253" s="199">
        <f>BK253</f>
        <v>0</v>
      </c>
      <c r="K253" s="185"/>
      <c r="L253" s="190"/>
      <c r="M253" s="191"/>
      <c r="N253" s="192"/>
      <c r="O253" s="192"/>
      <c r="P253" s="193">
        <f>SUM(P254:P264)</f>
        <v>0</v>
      </c>
      <c r="Q253" s="192"/>
      <c r="R253" s="193">
        <f>SUM(R254:R264)</f>
        <v>0.61039</v>
      </c>
      <c r="S253" s="192"/>
      <c r="T253" s="194">
        <f>SUM(T254:T264)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95" t="s">
        <v>88</v>
      </c>
      <c r="AT253" s="196" t="s">
        <v>76</v>
      </c>
      <c r="AU253" s="196" t="s">
        <v>82</v>
      </c>
      <c r="AY253" s="195" t="s">
        <v>128</v>
      </c>
      <c r="BK253" s="197">
        <f>SUM(BK254:BK264)</f>
        <v>0</v>
      </c>
    </row>
    <row r="254" spans="1:65" s="2" customFormat="1" ht="16.5" customHeight="1">
      <c r="A254" s="40"/>
      <c r="B254" s="41"/>
      <c r="C254" s="200" t="s">
        <v>477</v>
      </c>
      <c r="D254" s="200" t="s">
        <v>130</v>
      </c>
      <c r="E254" s="201" t="s">
        <v>478</v>
      </c>
      <c r="F254" s="202" t="s">
        <v>479</v>
      </c>
      <c r="G254" s="203" t="s">
        <v>167</v>
      </c>
      <c r="H254" s="204">
        <v>31.5</v>
      </c>
      <c r="I254" s="205"/>
      <c r="J254" s="206">
        <f>ROUND(I254*H254,2)</f>
        <v>0</v>
      </c>
      <c r="K254" s="202" t="s">
        <v>134</v>
      </c>
      <c r="L254" s="46"/>
      <c r="M254" s="207" t="s">
        <v>21</v>
      </c>
      <c r="N254" s="208" t="s">
        <v>48</v>
      </c>
      <c r="O254" s="86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1" t="s">
        <v>229</v>
      </c>
      <c r="AT254" s="211" t="s">
        <v>130</v>
      </c>
      <c r="AU254" s="211" t="s">
        <v>88</v>
      </c>
      <c r="AY254" s="19" t="s">
        <v>128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9" t="s">
        <v>82</v>
      </c>
      <c r="BK254" s="212">
        <f>ROUND(I254*H254,2)</f>
        <v>0</v>
      </c>
      <c r="BL254" s="19" t="s">
        <v>229</v>
      </c>
      <c r="BM254" s="211" t="s">
        <v>480</v>
      </c>
    </row>
    <row r="255" spans="1:47" s="2" customFormat="1" ht="12">
      <c r="A255" s="40"/>
      <c r="B255" s="41"/>
      <c r="C255" s="42"/>
      <c r="D255" s="213" t="s">
        <v>137</v>
      </c>
      <c r="E255" s="42"/>
      <c r="F255" s="214" t="s">
        <v>481</v>
      </c>
      <c r="G255" s="42"/>
      <c r="H255" s="42"/>
      <c r="I255" s="215"/>
      <c r="J255" s="42"/>
      <c r="K255" s="42"/>
      <c r="L255" s="46"/>
      <c r="M255" s="216"/>
      <c r="N255" s="217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137</v>
      </c>
      <c r="AU255" s="19" t="s">
        <v>88</v>
      </c>
    </row>
    <row r="256" spans="1:51" s="13" customFormat="1" ht="12">
      <c r="A256" s="13"/>
      <c r="B256" s="218"/>
      <c r="C256" s="219"/>
      <c r="D256" s="220" t="s">
        <v>139</v>
      </c>
      <c r="E256" s="221" t="s">
        <v>21</v>
      </c>
      <c r="F256" s="222" t="s">
        <v>482</v>
      </c>
      <c r="G256" s="219"/>
      <c r="H256" s="221" t="s">
        <v>21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8" t="s">
        <v>139</v>
      </c>
      <c r="AU256" s="228" t="s">
        <v>88</v>
      </c>
      <c r="AV256" s="13" t="s">
        <v>82</v>
      </c>
      <c r="AW256" s="13" t="s">
        <v>38</v>
      </c>
      <c r="AX256" s="13" t="s">
        <v>77</v>
      </c>
      <c r="AY256" s="228" t="s">
        <v>128</v>
      </c>
    </row>
    <row r="257" spans="1:51" s="14" customFormat="1" ht="12">
      <c r="A257" s="14"/>
      <c r="B257" s="229"/>
      <c r="C257" s="230"/>
      <c r="D257" s="220" t="s">
        <v>139</v>
      </c>
      <c r="E257" s="240" t="s">
        <v>21</v>
      </c>
      <c r="F257" s="231" t="s">
        <v>483</v>
      </c>
      <c r="G257" s="230"/>
      <c r="H257" s="233">
        <v>31.5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9" t="s">
        <v>139</v>
      </c>
      <c r="AU257" s="239" t="s">
        <v>88</v>
      </c>
      <c r="AV257" s="14" t="s">
        <v>88</v>
      </c>
      <c r="AW257" s="14" t="s">
        <v>38</v>
      </c>
      <c r="AX257" s="14" t="s">
        <v>82</v>
      </c>
      <c r="AY257" s="239" t="s">
        <v>128</v>
      </c>
    </row>
    <row r="258" spans="1:65" s="2" customFormat="1" ht="16.5" customHeight="1">
      <c r="A258" s="40"/>
      <c r="B258" s="41"/>
      <c r="C258" s="241" t="s">
        <v>484</v>
      </c>
      <c r="D258" s="241" t="s">
        <v>190</v>
      </c>
      <c r="E258" s="242" t="s">
        <v>485</v>
      </c>
      <c r="F258" s="243" t="s">
        <v>486</v>
      </c>
      <c r="G258" s="244" t="s">
        <v>144</v>
      </c>
      <c r="H258" s="245">
        <v>1.087</v>
      </c>
      <c r="I258" s="246"/>
      <c r="J258" s="247">
        <f>ROUND(I258*H258,2)</f>
        <v>0</v>
      </c>
      <c r="K258" s="243" t="s">
        <v>134</v>
      </c>
      <c r="L258" s="248"/>
      <c r="M258" s="249" t="s">
        <v>21</v>
      </c>
      <c r="N258" s="250" t="s">
        <v>48</v>
      </c>
      <c r="O258" s="86"/>
      <c r="P258" s="209">
        <f>O258*H258</f>
        <v>0</v>
      </c>
      <c r="Q258" s="209">
        <v>0.55</v>
      </c>
      <c r="R258" s="209">
        <f>Q258*H258</f>
        <v>0.59785</v>
      </c>
      <c r="S258" s="209">
        <v>0</v>
      </c>
      <c r="T258" s="21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1" t="s">
        <v>304</v>
      </c>
      <c r="AT258" s="211" t="s">
        <v>190</v>
      </c>
      <c r="AU258" s="211" t="s">
        <v>88</v>
      </c>
      <c r="AY258" s="19" t="s">
        <v>128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9" t="s">
        <v>82</v>
      </c>
      <c r="BK258" s="212">
        <f>ROUND(I258*H258,2)</f>
        <v>0</v>
      </c>
      <c r="BL258" s="19" t="s">
        <v>229</v>
      </c>
      <c r="BM258" s="211" t="s">
        <v>487</v>
      </c>
    </row>
    <row r="259" spans="1:51" s="14" customFormat="1" ht="12">
      <c r="A259" s="14"/>
      <c r="B259" s="229"/>
      <c r="C259" s="230"/>
      <c r="D259" s="220" t="s">
        <v>139</v>
      </c>
      <c r="E259" s="240" t="s">
        <v>21</v>
      </c>
      <c r="F259" s="231" t="s">
        <v>488</v>
      </c>
      <c r="G259" s="230"/>
      <c r="H259" s="233">
        <v>1.087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139</v>
      </c>
      <c r="AU259" s="239" t="s">
        <v>88</v>
      </c>
      <c r="AV259" s="14" t="s">
        <v>88</v>
      </c>
      <c r="AW259" s="14" t="s">
        <v>38</v>
      </c>
      <c r="AX259" s="14" t="s">
        <v>82</v>
      </c>
      <c r="AY259" s="239" t="s">
        <v>128</v>
      </c>
    </row>
    <row r="260" spans="1:65" s="2" customFormat="1" ht="16.5" customHeight="1">
      <c r="A260" s="40"/>
      <c r="B260" s="41"/>
      <c r="C260" s="200" t="s">
        <v>489</v>
      </c>
      <c r="D260" s="200" t="s">
        <v>130</v>
      </c>
      <c r="E260" s="201" t="s">
        <v>490</v>
      </c>
      <c r="F260" s="202" t="s">
        <v>491</v>
      </c>
      <c r="G260" s="203" t="s">
        <v>144</v>
      </c>
      <c r="H260" s="204">
        <v>1</v>
      </c>
      <c r="I260" s="205"/>
      <c r="J260" s="206">
        <f>ROUND(I260*H260,2)</f>
        <v>0</v>
      </c>
      <c r="K260" s="202" t="s">
        <v>134</v>
      </c>
      <c r="L260" s="46"/>
      <c r="M260" s="207" t="s">
        <v>21</v>
      </c>
      <c r="N260" s="208" t="s">
        <v>48</v>
      </c>
      <c r="O260" s="86"/>
      <c r="P260" s="209">
        <f>O260*H260</f>
        <v>0</v>
      </c>
      <c r="Q260" s="209">
        <v>0.01254</v>
      </c>
      <c r="R260" s="209">
        <f>Q260*H260</f>
        <v>0.01254</v>
      </c>
      <c r="S260" s="209">
        <v>0</v>
      </c>
      <c r="T260" s="21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1" t="s">
        <v>229</v>
      </c>
      <c r="AT260" s="211" t="s">
        <v>130</v>
      </c>
      <c r="AU260" s="211" t="s">
        <v>88</v>
      </c>
      <c r="AY260" s="19" t="s">
        <v>128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9" t="s">
        <v>82</v>
      </c>
      <c r="BK260" s="212">
        <f>ROUND(I260*H260,2)</f>
        <v>0</v>
      </c>
      <c r="BL260" s="19" t="s">
        <v>229</v>
      </c>
      <c r="BM260" s="211" t="s">
        <v>492</v>
      </c>
    </row>
    <row r="261" spans="1:47" s="2" customFormat="1" ht="12">
      <c r="A261" s="40"/>
      <c r="B261" s="41"/>
      <c r="C261" s="42"/>
      <c r="D261" s="213" t="s">
        <v>137</v>
      </c>
      <c r="E261" s="42"/>
      <c r="F261" s="214" t="s">
        <v>493</v>
      </c>
      <c r="G261" s="42"/>
      <c r="H261" s="42"/>
      <c r="I261" s="215"/>
      <c r="J261" s="42"/>
      <c r="K261" s="42"/>
      <c r="L261" s="46"/>
      <c r="M261" s="216"/>
      <c r="N261" s="217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137</v>
      </c>
      <c r="AU261" s="19" t="s">
        <v>88</v>
      </c>
    </row>
    <row r="262" spans="1:51" s="14" customFormat="1" ht="12">
      <c r="A262" s="14"/>
      <c r="B262" s="229"/>
      <c r="C262" s="230"/>
      <c r="D262" s="220" t="s">
        <v>139</v>
      </c>
      <c r="E262" s="240" t="s">
        <v>21</v>
      </c>
      <c r="F262" s="231" t="s">
        <v>82</v>
      </c>
      <c r="G262" s="230"/>
      <c r="H262" s="233">
        <v>1</v>
      </c>
      <c r="I262" s="234"/>
      <c r="J262" s="230"/>
      <c r="K262" s="230"/>
      <c r="L262" s="235"/>
      <c r="M262" s="236"/>
      <c r="N262" s="237"/>
      <c r="O262" s="237"/>
      <c r="P262" s="237"/>
      <c r="Q262" s="237"/>
      <c r="R262" s="237"/>
      <c r="S262" s="237"/>
      <c r="T262" s="23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39" t="s">
        <v>139</v>
      </c>
      <c r="AU262" s="239" t="s">
        <v>88</v>
      </c>
      <c r="AV262" s="14" t="s">
        <v>88</v>
      </c>
      <c r="AW262" s="14" t="s">
        <v>38</v>
      </c>
      <c r="AX262" s="14" t="s">
        <v>82</v>
      </c>
      <c r="AY262" s="239" t="s">
        <v>128</v>
      </c>
    </row>
    <row r="263" spans="1:65" s="2" customFormat="1" ht="24.15" customHeight="1">
      <c r="A263" s="40"/>
      <c r="B263" s="41"/>
      <c r="C263" s="200" t="s">
        <v>494</v>
      </c>
      <c r="D263" s="200" t="s">
        <v>130</v>
      </c>
      <c r="E263" s="201" t="s">
        <v>495</v>
      </c>
      <c r="F263" s="202" t="s">
        <v>496</v>
      </c>
      <c r="G263" s="203" t="s">
        <v>307</v>
      </c>
      <c r="H263" s="204">
        <v>0.61</v>
      </c>
      <c r="I263" s="205"/>
      <c r="J263" s="206">
        <f>ROUND(I263*H263,2)</f>
        <v>0</v>
      </c>
      <c r="K263" s="202" t="s">
        <v>134</v>
      </c>
      <c r="L263" s="46"/>
      <c r="M263" s="207" t="s">
        <v>21</v>
      </c>
      <c r="N263" s="208" t="s">
        <v>48</v>
      </c>
      <c r="O263" s="86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1" t="s">
        <v>229</v>
      </c>
      <c r="AT263" s="211" t="s">
        <v>130</v>
      </c>
      <c r="AU263" s="211" t="s">
        <v>88</v>
      </c>
      <c r="AY263" s="19" t="s">
        <v>128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9" t="s">
        <v>82</v>
      </c>
      <c r="BK263" s="212">
        <f>ROUND(I263*H263,2)</f>
        <v>0</v>
      </c>
      <c r="BL263" s="19" t="s">
        <v>229</v>
      </c>
      <c r="BM263" s="211" t="s">
        <v>497</v>
      </c>
    </row>
    <row r="264" spans="1:47" s="2" customFormat="1" ht="12">
      <c r="A264" s="40"/>
      <c r="B264" s="41"/>
      <c r="C264" s="42"/>
      <c r="D264" s="213" t="s">
        <v>137</v>
      </c>
      <c r="E264" s="42"/>
      <c r="F264" s="214" t="s">
        <v>498</v>
      </c>
      <c r="G264" s="42"/>
      <c r="H264" s="42"/>
      <c r="I264" s="215"/>
      <c r="J264" s="42"/>
      <c r="K264" s="42"/>
      <c r="L264" s="46"/>
      <c r="M264" s="216"/>
      <c r="N264" s="217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137</v>
      </c>
      <c r="AU264" s="19" t="s">
        <v>88</v>
      </c>
    </row>
    <row r="265" spans="1:63" s="12" customFormat="1" ht="25.9" customHeight="1">
      <c r="A265" s="12"/>
      <c r="B265" s="184"/>
      <c r="C265" s="185"/>
      <c r="D265" s="186" t="s">
        <v>76</v>
      </c>
      <c r="E265" s="187" t="s">
        <v>499</v>
      </c>
      <c r="F265" s="187" t="s">
        <v>500</v>
      </c>
      <c r="G265" s="185"/>
      <c r="H265" s="185"/>
      <c r="I265" s="188"/>
      <c r="J265" s="189">
        <f>BK265</f>
        <v>0</v>
      </c>
      <c r="K265" s="185"/>
      <c r="L265" s="190"/>
      <c r="M265" s="191"/>
      <c r="N265" s="192"/>
      <c r="O265" s="192"/>
      <c r="P265" s="193">
        <f>SUM(P266:P278)</f>
        <v>0</v>
      </c>
      <c r="Q265" s="192"/>
      <c r="R265" s="193">
        <f>SUM(R266:R278)</f>
        <v>0</v>
      </c>
      <c r="S265" s="192"/>
      <c r="T265" s="194">
        <f>SUM(T266:T278)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95" t="s">
        <v>159</v>
      </c>
      <c r="AT265" s="196" t="s">
        <v>76</v>
      </c>
      <c r="AU265" s="196" t="s">
        <v>77</v>
      </c>
      <c r="AY265" s="195" t="s">
        <v>128</v>
      </c>
      <c r="BK265" s="197">
        <f>SUM(BK266:BK278)</f>
        <v>0</v>
      </c>
    </row>
    <row r="266" spans="1:65" s="2" customFormat="1" ht="16.5" customHeight="1">
      <c r="A266" s="40"/>
      <c r="B266" s="41"/>
      <c r="C266" s="200" t="s">
        <v>501</v>
      </c>
      <c r="D266" s="200" t="s">
        <v>130</v>
      </c>
      <c r="E266" s="201" t="s">
        <v>502</v>
      </c>
      <c r="F266" s="202" t="s">
        <v>503</v>
      </c>
      <c r="G266" s="203" t="s">
        <v>504</v>
      </c>
      <c r="H266" s="204">
        <v>1</v>
      </c>
      <c r="I266" s="205"/>
      <c r="J266" s="206">
        <f>ROUND(I266*H266,2)</f>
        <v>0</v>
      </c>
      <c r="K266" s="202" t="s">
        <v>21</v>
      </c>
      <c r="L266" s="46"/>
      <c r="M266" s="207" t="s">
        <v>21</v>
      </c>
      <c r="N266" s="208" t="s">
        <v>48</v>
      </c>
      <c r="O266" s="86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1" t="s">
        <v>505</v>
      </c>
      <c r="AT266" s="211" t="s">
        <v>130</v>
      </c>
      <c r="AU266" s="211" t="s">
        <v>82</v>
      </c>
      <c r="AY266" s="19" t="s">
        <v>128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9" t="s">
        <v>82</v>
      </c>
      <c r="BK266" s="212">
        <f>ROUND(I266*H266,2)</f>
        <v>0</v>
      </c>
      <c r="BL266" s="19" t="s">
        <v>505</v>
      </c>
      <c r="BM266" s="211" t="s">
        <v>506</v>
      </c>
    </row>
    <row r="267" spans="1:65" s="2" customFormat="1" ht="16.5" customHeight="1">
      <c r="A267" s="40"/>
      <c r="B267" s="41"/>
      <c r="C267" s="200" t="s">
        <v>507</v>
      </c>
      <c r="D267" s="200" t="s">
        <v>130</v>
      </c>
      <c r="E267" s="201" t="s">
        <v>508</v>
      </c>
      <c r="F267" s="202" t="s">
        <v>509</v>
      </c>
      <c r="G267" s="203" t="s">
        <v>504</v>
      </c>
      <c r="H267" s="204">
        <v>1</v>
      </c>
      <c r="I267" s="205"/>
      <c r="J267" s="206">
        <f>ROUND(I267*H267,2)</f>
        <v>0</v>
      </c>
      <c r="K267" s="202" t="s">
        <v>21</v>
      </c>
      <c r="L267" s="46"/>
      <c r="M267" s="207" t="s">
        <v>21</v>
      </c>
      <c r="N267" s="208" t="s">
        <v>48</v>
      </c>
      <c r="O267" s="86"/>
      <c r="P267" s="209">
        <f>O267*H267</f>
        <v>0</v>
      </c>
      <c r="Q267" s="209">
        <v>0</v>
      </c>
      <c r="R267" s="209">
        <f>Q267*H267</f>
        <v>0</v>
      </c>
      <c r="S267" s="209">
        <v>0</v>
      </c>
      <c r="T267" s="21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1" t="s">
        <v>505</v>
      </c>
      <c r="AT267" s="211" t="s">
        <v>130</v>
      </c>
      <c r="AU267" s="211" t="s">
        <v>82</v>
      </c>
      <c r="AY267" s="19" t="s">
        <v>128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9" t="s">
        <v>82</v>
      </c>
      <c r="BK267" s="212">
        <f>ROUND(I267*H267,2)</f>
        <v>0</v>
      </c>
      <c r="BL267" s="19" t="s">
        <v>505</v>
      </c>
      <c r="BM267" s="211" t="s">
        <v>510</v>
      </c>
    </row>
    <row r="268" spans="1:65" s="2" customFormat="1" ht="16.5" customHeight="1">
      <c r="A268" s="40"/>
      <c r="B268" s="41"/>
      <c r="C268" s="200" t="s">
        <v>511</v>
      </c>
      <c r="D268" s="200" t="s">
        <v>130</v>
      </c>
      <c r="E268" s="201" t="s">
        <v>512</v>
      </c>
      <c r="F268" s="202" t="s">
        <v>513</v>
      </c>
      <c r="G268" s="203" t="s">
        <v>514</v>
      </c>
      <c r="H268" s="204">
        <v>1</v>
      </c>
      <c r="I268" s="205"/>
      <c r="J268" s="206">
        <f>ROUND(I268*H268,2)</f>
        <v>0</v>
      </c>
      <c r="K268" s="202" t="s">
        <v>21</v>
      </c>
      <c r="L268" s="46"/>
      <c r="M268" s="207" t="s">
        <v>21</v>
      </c>
      <c r="N268" s="208" t="s">
        <v>48</v>
      </c>
      <c r="O268" s="86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1" t="s">
        <v>505</v>
      </c>
      <c r="AT268" s="211" t="s">
        <v>130</v>
      </c>
      <c r="AU268" s="211" t="s">
        <v>82</v>
      </c>
      <c r="AY268" s="19" t="s">
        <v>128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19" t="s">
        <v>82</v>
      </c>
      <c r="BK268" s="212">
        <f>ROUND(I268*H268,2)</f>
        <v>0</v>
      </c>
      <c r="BL268" s="19" t="s">
        <v>505</v>
      </c>
      <c r="BM268" s="211" t="s">
        <v>515</v>
      </c>
    </row>
    <row r="269" spans="1:51" s="13" customFormat="1" ht="12">
      <c r="A269" s="13"/>
      <c r="B269" s="218"/>
      <c r="C269" s="219"/>
      <c r="D269" s="220" t="s">
        <v>139</v>
      </c>
      <c r="E269" s="221" t="s">
        <v>21</v>
      </c>
      <c r="F269" s="222" t="s">
        <v>516</v>
      </c>
      <c r="G269" s="219"/>
      <c r="H269" s="221" t="s">
        <v>21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139</v>
      </c>
      <c r="AU269" s="228" t="s">
        <v>82</v>
      </c>
      <c r="AV269" s="13" t="s">
        <v>82</v>
      </c>
      <c r="AW269" s="13" t="s">
        <v>38</v>
      </c>
      <c r="AX269" s="13" t="s">
        <v>77</v>
      </c>
      <c r="AY269" s="228" t="s">
        <v>128</v>
      </c>
    </row>
    <row r="270" spans="1:51" s="13" customFormat="1" ht="12">
      <c r="A270" s="13"/>
      <c r="B270" s="218"/>
      <c r="C270" s="219"/>
      <c r="D270" s="220" t="s">
        <v>139</v>
      </c>
      <c r="E270" s="221" t="s">
        <v>21</v>
      </c>
      <c r="F270" s="222" t="s">
        <v>517</v>
      </c>
      <c r="G270" s="219"/>
      <c r="H270" s="221" t="s">
        <v>21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139</v>
      </c>
      <c r="AU270" s="228" t="s">
        <v>82</v>
      </c>
      <c r="AV270" s="13" t="s">
        <v>82</v>
      </c>
      <c r="AW270" s="13" t="s">
        <v>38</v>
      </c>
      <c r="AX270" s="13" t="s">
        <v>77</v>
      </c>
      <c r="AY270" s="228" t="s">
        <v>128</v>
      </c>
    </row>
    <row r="271" spans="1:51" s="13" customFormat="1" ht="12">
      <c r="A271" s="13"/>
      <c r="B271" s="218"/>
      <c r="C271" s="219"/>
      <c r="D271" s="220" t="s">
        <v>139</v>
      </c>
      <c r="E271" s="221" t="s">
        <v>21</v>
      </c>
      <c r="F271" s="222" t="s">
        <v>518</v>
      </c>
      <c r="G271" s="219"/>
      <c r="H271" s="221" t="s">
        <v>21</v>
      </c>
      <c r="I271" s="223"/>
      <c r="J271" s="219"/>
      <c r="K271" s="219"/>
      <c r="L271" s="224"/>
      <c r="M271" s="225"/>
      <c r="N271" s="226"/>
      <c r="O271" s="226"/>
      <c r="P271" s="226"/>
      <c r="Q271" s="226"/>
      <c r="R271" s="226"/>
      <c r="S271" s="226"/>
      <c r="T271" s="22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8" t="s">
        <v>139</v>
      </c>
      <c r="AU271" s="228" t="s">
        <v>82</v>
      </c>
      <c r="AV271" s="13" t="s">
        <v>82</v>
      </c>
      <c r="AW271" s="13" t="s">
        <v>38</v>
      </c>
      <c r="AX271" s="13" t="s">
        <v>77</v>
      </c>
      <c r="AY271" s="228" t="s">
        <v>128</v>
      </c>
    </row>
    <row r="272" spans="1:51" s="13" customFormat="1" ht="12">
      <c r="A272" s="13"/>
      <c r="B272" s="218"/>
      <c r="C272" s="219"/>
      <c r="D272" s="220" t="s">
        <v>139</v>
      </c>
      <c r="E272" s="221" t="s">
        <v>21</v>
      </c>
      <c r="F272" s="222" t="s">
        <v>519</v>
      </c>
      <c r="G272" s="219"/>
      <c r="H272" s="221" t="s">
        <v>21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139</v>
      </c>
      <c r="AU272" s="228" t="s">
        <v>82</v>
      </c>
      <c r="AV272" s="13" t="s">
        <v>82</v>
      </c>
      <c r="AW272" s="13" t="s">
        <v>38</v>
      </c>
      <c r="AX272" s="13" t="s">
        <v>77</v>
      </c>
      <c r="AY272" s="228" t="s">
        <v>128</v>
      </c>
    </row>
    <row r="273" spans="1:51" s="14" customFormat="1" ht="12">
      <c r="A273" s="14"/>
      <c r="B273" s="229"/>
      <c r="C273" s="230"/>
      <c r="D273" s="220" t="s">
        <v>139</v>
      </c>
      <c r="E273" s="240" t="s">
        <v>21</v>
      </c>
      <c r="F273" s="231" t="s">
        <v>82</v>
      </c>
      <c r="G273" s="230"/>
      <c r="H273" s="233">
        <v>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9" t="s">
        <v>139</v>
      </c>
      <c r="AU273" s="239" t="s">
        <v>82</v>
      </c>
      <c r="AV273" s="14" t="s">
        <v>88</v>
      </c>
      <c r="AW273" s="14" t="s">
        <v>38</v>
      </c>
      <c r="AX273" s="14" t="s">
        <v>82</v>
      </c>
      <c r="AY273" s="239" t="s">
        <v>128</v>
      </c>
    </row>
    <row r="274" spans="1:65" s="2" customFormat="1" ht="16.5" customHeight="1">
      <c r="A274" s="40"/>
      <c r="B274" s="41"/>
      <c r="C274" s="200" t="s">
        <v>520</v>
      </c>
      <c r="D274" s="200" t="s">
        <v>130</v>
      </c>
      <c r="E274" s="201" t="s">
        <v>521</v>
      </c>
      <c r="F274" s="202" t="s">
        <v>522</v>
      </c>
      <c r="G274" s="203" t="s">
        <v>514</v>
      </c>
      <c r="H274" s="204">
        <v>1</v>
      </c>
      <c r="I274" s="205"/>
      <c r="J274" s="206">
        <f>ROUND(I274*H274,2)</f>
        <v>0</v>
      </c>
      <c r="K274" s="202" t="s">
        <v>21</v>
      </c>
      <c r="L274" s="46"/>
      <c r="M274" s="207" t="s">
        <v>21</v>
      </c>
      <c r="N274" s="208" t="s">
        <v>48</v>
      </c>
      <c r="O274" s="86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1" t="s">
        <v>505</v>
      </c>
      <c r="AT274" s="211" t="s">
        <v>130</v>
      </c>
      <c r="AU274" s="211" t="s">
        <v>82</v>
      </c>
      <c r="AY274" s="19" t="s">
        <v>128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9" t="s">
        <v>82</v>
      </c>
      <c r="BK274" s="212">
        <f>ROUND(I274*H274,2)</f>
        <v>0</v>
      </c>
      <c r="BL274" s="19" t="s">
        <v>505</v>
      </c>
      <c r="BM274" s="211" t="s">
        <v>523</v>
      </c>
    </row>
    <row r="275" spans="1:51" s="13" customFormat="1" ht="12">
      <c r="A275" s="13"/>
      <c r="B275" s="218"/>
      <c r="C275" s="219"/>
      <c r="D275" s="220" t="s">
        <v>139</v>
      </c>
      <c r="E275" s="221" t="s">
        <v>21</v>
      </c>
      <c r="F275" s="222" t="s">
        <v>524</v>
      </c>
      <c r="G275" s="219"/>
      <c r="H275" s="221" t="s">
        <v>21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139</v>
      </c>
      <c r="AU275" s="228" t="s">
        <v>82</v>
      </c>
      <c r="AV275" s="13" t="s">
        <v>82</v>
      </c>
      <c r="AW275" s="13" t="s">
        <v>38</v>
      </c>
      <c r="AX275" s="13" t="s">
        <v>77</v>
      </c>
      <c r="AY275" s="228" t="s">
        <v>128</v>
      </c>
    </row>
    <row r="276" spans="1:51" s="14" customFormat="1" ht="12">
      <c r="A276" s="14"/>
      <c r="B276" s="229"/>
      <c r="C276" s="230"/>
      <c r="D276" s="220" t="s">
        <v>139</v>
      </c>
      <c r="E276" s="240" t="s">
        <v>21</v>
      </c>
      <c r="F276" s="231" t="s">
        <v>82</v>
      </c>
      <c r="G276" s="230"/>
      <c r="H276" s="233">
        <v>1</v>
      </c>
      <c r="I276" s="234"/>
      <c r="J276" s="230"/>
      <c r="K276" s="230"/>
      <c r="L276" s="235"/>
      <c r="M276" s="236"/>
      <c r="N276" s="237"/>
      <c r="O276" s="237"/>
      <c r="P276" s="237"/>
      <c r="Q276" s="237"/>
      <c r="R276" s="237"/>
      <c r="S276" s="237"/>
      <c r="T276" s="23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39" t="s">
        <v>139</v>
      </c>
      <c r="AU276" s="239" t="s">
        <v>82</v>
      </c>
      <c r="AV276" s="14" t="s">
        <v>88</v>
      </c>
      <c r="AW276" s="14" t="s">
        <v>38</v>
      </c>
      <c r="AX276" s="14" t="s">
        <v>82</v>
      </c>
      <c r="AY276" s="239" t="s">
        <v>128</v>
      </c>
    </row>
    <row r="277" spans="1:65" s="2" customFormat="1" ht="16.5" customHeight="1">
      <c r="A277" s="40"/>
      <c r="B277" s="41"/>
      <c r="C277" s="200" t="s">
        <v>525</v>
      </c>
      <c r="D277" s="200" t="s">
        <v>130</v>
      </c>
      <c r="E277" s="201" t="s">
        <v>526</v>
      </c>
      <c r="F277" s="202" t="s">
        <v>527</v>
      </c>
      <c r="G277" s="203" t="s">
        <v>504</v>
      </c>
      <c r="H277" s="204">
        <v>1</v>
      </c>
      <c r="I277" s="205"/>
      <c r="J277" s="206">
        <f>ROUND(I277*H277,2)</f>
        <v>0</v>
      </c>
      <c r="K277" s="202" t="s">
        <v>21</v>
      </c>
      <c r="L277" s="46"/>
      <c r="M277" s="207" t="s">
        <v>21</v>
      </c>
      <c r="N277" s="208" t="s">
        <v>48</v>
      </c>
      <c r="O277" s="86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1" t="s">
        <v>505</v>
      </c>
      <c r="AT277" s="211" t="s">
        <v>130</v>
      </c>
      <c r="AU277" s="211" t="s">
        <v>82</v>
      </c>
      <c r="AY277" s="19" t="s">
        <v>128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9" t="s">
        <v>82</v>
      </c>
      <c r="BK277" s="212">
        <f>ROUND(I277*H277,2)</f>
        <v>0</v>
      </c>
      <c r="BL277" s="19" t="s">
        <v>505</v>
      </c>
      <c r="BM277" s="211" t="s">
        <v>528</v>
      </c>
    </row>
    <row r="278" spans="1:65" s="2" customFormat="1" ht="16.5" customHeight="1">
      <c r="A278" s="40"/>
      <c r="B278" s="41"/>
      <c r="C278" s="200" t="s">
        <v>529</v>
      </c>
      <c r="D278" s="200" t="s">
        <v>130</v>
      </c>
      <c r="E278" s="201" t="s">
        <v>530</v>
      </c>
      <c r="F278" s="202" t="s">
        <v>531</v>
      </c>
      <c r="G278" s="203" t="s">
        <v>504</v>
      </c>
      <c r="H278" s="204">
        <v>1</v>
      </c>
      <c r="I278" s="205"/>
      <c r="J278" s="206">
        <f>ROUND(I278*H278,2)</f>
        <v>0</v>
      </c>
      <c r="K278" s="202" t="s">
        <v>21</v>
      </c>
      <c r="L278" s="46"/>
      <c r="M278" s="262" t="s">
        <v>21</v>
      </c>
      <c r="N278" s="263" t="s">
        <v>48</v>
      </c>
      <c r="O278" s="264"/>
      <c r="P278" s="265">
        <f>O278*H278</f>
        <v>0</v>
      </c>
      <c r="Q278" s="265">
        <v>0</v>
      </c>
      <c r="R278" s="265">
        <f>Q278*H278</f>
        <v>0</v>
      </c>
      <c r="S278" s="265">
        <v>0</v>
      </c>
      <c r="T278" s="26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1" t="s">
        <v>505</v>
      </c>
      <c r="AT278" s="211" t="s">
        <v>130</v>
      </c>
      <c r="AU278" s="211" t="s">
        <v>82</v>
      </c>
      <c r="AY278" s="19" t="s">
        <v>128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9" t="s">
        <v>82</v>
      </c>
      <c r="BK278" s="212">
        <f>ROUND(I278*H278,2)</f>
        <v>0</v>
      </c>
      <c r="BL278" s="19" t="s">
        <v>505</v>
      </c>
      <c r="BM278" s="211" t="s">
        <v>532</v>
      </c>
    </row>
    <row r="279" spans="1:31" s="2" customFormat="1" ht="6.95" customHeight="1">
      <c r="A279" s="40"/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46"/>
      <c r="M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</row>
  </sheetData>
  <sheetProtection password="CC35" sheet="1" objects="1" scenarios="1" formatColumns="0" formatRows="0" autoFilter="0"/>
  <autoFilter ref="C82:K278"/>
  <mergeCells count="6">
    <mergeCell ref="E7:H7"/>
    <mergeCell ref="E16:H16"/>
    <mergeCell ref="E25:H25"/>
    <mergeCell ref="E46:H46"/>
    <mergeCell ref="E75:H75"/>
    <mergeCell ref="L2:V2"/>
  </mergeCells>
  <hyperlinks>
    <hyperlink ref="F87" r:id="rId1" display="https://podminky.urs.cz/item/CS_URS_2023_02/111103201"/>
    <hyperlink ref="F90" r:id="rId2" display="VV0001"/>
    <hyperlink ref="F92" r:id="rId3" display="https://podminky.urs.cz/item/CS_URS_2023_02/121103111"/>
    <hyperlink ref="F95" r:id="rId4" display="VV0002"/>
    <hyperlink ref="F97" r:id="rId5" display="https://podminky.urs.cz/item/CS_URS_2023_02/122251102"/>
    <hyperlink ref="F100" r:id="rId6" display="VV0003"/>
    <hyperlink ref="F102" r:id="rId7" display="https://podminky.urs.cz/item/CS_URS_2023_02/166151101"/>
    <hyperlink ref="F106" r:id="rId8" display="https://podminky.urs.cz/item/CS_URS_2023_02/174211101"/>
    <hyperlink ref="F109" r:id="rId9" display="https://podminky.urs.cz/item/CS_URS_2023_02/181351103"/>
    <hyperlink ref="F112" r:id="rId10" display="https://podminky.urs.cz/item/CS_URS_2023_02/181912111"/>
    <hyperlink ref="F115" r:id="rId11" display="VV0004"/>
    <hyperlink ref="F117" r:id="rId12" display="https://podminky.urs.cz/item/CS_URS_2023_02/183111111"/>
    <hyperlink ref="F120" r:id="rId13" display="https://podminky.urs.cz/item/CS_URS_2023_02/183211312"/>
    <hyperlink ref="F128" r:id="rId14" display="https://podminky.urs.cz/item/CS_URS_2023_02/871265221"/>
    <hyperlink ref="F139" r:id="rId15" display="https://podminky.urs.cz/item/CS_URS_2023_02/871315221"/>
    <hyperlink ref="F142" r:id="rId16" display="https://podminky.urs.cz/item/CS_URS_2023_02/877260310"/>
    <hyperlink ref="F146" r:id="rId17" display="https://podminky.urs.cz/item/CS_URS_2023_02/877260320"/>
    <hyperlink ref="F149" r:id="rId18" display="https://podminky.urs.cz/item/CS_URS_2023_02/877260330"/>
    <hyperlink ref="F152" r:id="rId19" display="https://podminky.urs.cz/item/CS_URS_2023_02/890811811"/>
    <hyperlink ref="F155" r:id="rId20" display="https://podminky.urs.cz/item/CS_URS_2023_02/892271111"/>
    <hyperlink ref="F162" r:id="rId21" display="https://podminky.urs.cz/item/CS_URS_2023_02/894812231"/>
    <hyperlink ref="F164" r:id="rId22" display="https://podminky.urs.cz/item/CS_URS_2023_02/894812249"/>
    <hyperlink ref="F166" r:id="rId23" display="https://podminky.urs.cz/item/CS_URS_2023_02/894812255"/>
    <hyperlink ref="F168" r:id="rId24" display="https://podminky.urs.cz/item/CS_URS_2023_02/894812257"/>
    <hyperlink ref="F170" r:id="rId25" display="https://podminky.urs.cz/item/CS_URS_2023_02/894812611"/>
    <hyperlink ref="F172" r:id="rId26" display="https://podminky.urs.cz/item/CS_URS_2023_02/894812612"/>
    <hyperlink ref="F174" r:id="rId27" display="https://podminky.urs.cz/item/CS_URS_2023_02/997013501"/>
    <hyperlink ref="F176" r:id="rId28" display="https://podminky.urs.cz/item/CS_URS_2023_02/997013509"/>
    <hyperlink ref="F179" r:id="rId29" display="https://podminky.urs.cz/item/CS_URS_2023_02/998276101"/>
    <hyperlink ref="F186" r:id="rId30" display="https://podminky.urs.cz/item/CS_URS_2023_02/711472051"/>
    <hyperlink ref="F193" r:id="rId31" display="https://podminky.urs.cz/item/CS_URS_2023_02/711491171"/>
    <hyperlink ref="F196" r:id="rId32" display="https://podminky.urs.cz/item/CS_URS_2023_02/711491172"/>
    <hyperlink ref="F199" r:id="rId33" display="https://podminky.urs.cz/item/CS_URS_2023_02/711491271"/>
    <hyperlink ref="F202" r:id="rId34" display="https://podminky.urs.cz/item/CS_URS_2023_02/711491272"/>
    <hyperlink ref="F211" r:id="rId35" display="https://podminky.urs.cz/item/CS_URS_2023_02/711772111"/>
    <hyperlink ref="F214" r:id="rId36" display="https://podminky.urs.cz/item/CS_URS_2023_02/933901111"/>
    <hyperlink ref="F217" r:id="rId37" display="https://podminky.urs.cz/item/CS_URS_2023_02/998711101"/>
    <hyperlink ref="F220" r:id="rId38" display="https://podminky.urs.cz/item/CS_URS_2023_02/721174004"/>
    <hyperlink ref="F222" r:id="rId39" display="https://podminky.urs.cz/item/CS_URS_2023_02/721174043"/>
    <hyperlink ref="F235" r:id="rId40" display="https://podminky.urs.cz/item/CS_URS_2023_02/998721101"/>
    <hyperlink ref="F238" r:id="rId41" display="https://podminky.urs.cz/item/CS_URS_2023_02/722174004"/>
    <hyperlink ref="F252" r:id="rId42" display="https://podminky.urs.cz/item/CS_URS_2023_02/998751101"/>
    <hyperlink ref="F255" r:id="rId43" display="https://podminky.urs.cz/item/CS_URS_2023_02/762132135"/>
    <hyperlink ref="F261" r:id="rId44" display="https://podminky.urs.cz/item/CS_URS_2023_02/762195000"/>
    <hyperlink ref="F264" r:id="rId45" display="https://podminky.urs.cz/item/CS_URS_2023_02/998762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6"/>
      <c r="C3" s="127"/>
      <c r="D3" s="127"/>
      <c r="E3" s="127"/>
      <c r="F3" s="127"/>
      <c r="G3" s="127"/>
      <c r="H3" s="22"/>
    </row>
    <row r="4" spans="2:8" s="1" customFormat="1" ht="24.95" customHeight="1">
      <c r="B4" s="22"/>
      <c r="C4" s="128" t="s">
        <v>533</v>
      </c>
      <c r="H4" s="22"/>
    </row>
    <row r="5" spans="2:8" s="1" customFormat="1" ht="12" customHeight="1">
      <c r="B5" s="22"/>
      <c r="C5" s="267" t="s">
        <v>13</v>
      </c>
      <c r="D5" s="137" t="s">
        <v>14</v>
      </c>
      <c r="E5" s="1"/>
      <c r="F5" s="1"/>
      <c r="H5" s="22"/>
    </row>
    <row r="6" spans="2:8" s="1" customFormat="1" ht="36.95" customHeight="1">
      <c r="B6" s="22"/>
      <c r="C6" s="268" t="s">
        <v>16</v>
      </c>
      <c r="D6" s="269" t="s">
        <v>17</v>
      </c>
      <c r="E6" s="1"/>
      <c r="F6" s="1"/>
      <c r="H6" s="22"/>
    </row>
    <row r="7" spans="2:8" s="1" customFormat="1" ht="16.5" customHeight="1">
      <c r="B7" s="22"/>
      <c r="C7" s="130" t="s">
        <v>24</v>
      </c>
      <c r="D7" s="134" t="str">
        <f>'Rekapitulace stavby'!AN8</f>
        <v>11. 12. 2023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3"/>
      <c r="B9" s="270"/>
      <c r="C9" s="271" t="s">
        <v>58</v>
      </c>
      <c r="D9" s="272" t="s">
        <v>59</v>
      </c>
      <c r="E9" s="272" t="s">
        <v>115</v>
      </c>
      <c r="F9" s="273" t="s">
        <v>534</v>
      </c>
      <c r="G9" s="173"/>
      <c r="H9" s="270"/>
    </row>
    <row r="10" spans="1:8" s="2" customFormat="1" ht="26.4" customHeight="1">
      <c r="A10" s="40"/>
      <c r="B10" s="46"/>
      <c r="C10" s="274" t="s">
        <v>14</v>
      </c>
      <c r="D10" s="274" t="s">
        <v>17</v>
      </c>
      <c r="E10" s="40"/>
      <c r="F10" s="40"/>
      <c r="G10" s="40"/>
      <c r="H10" s="46"/>
    </row>
    <row r="11" spans="1:8" s="8" customFormat="1" ht="16.8" customHeight="1">
      <c r="A11" s="135"/>
      <c r="B11" s="136"/>
      <c r="C11" s="275" t="s">
        <v>84</v>
      </c>
      <c r="D11" s="276" t="s">
        <v>85</v>
      </c>
      <c r="E11" s="276" t="s">
        <v>21</v>
      </c>
      <c r="F11" s="277">
        <v>0.017</v>
      </c>
      <c r="G11" s="135"/>
      <c r="H11" s="136"/>
    </row>
    <row r="12" spans="1:8" s="2" customFormat="1" ht="16.8" customHeight="1">
      <c r="A12" s="40"/>
      <c r="B12" s="46"/>
      <c r="C12" s="278" t="s">
        <v>21</v>
      </c>
      <c r="D12" s="278" t="s">
        <v>535</v>
      </c>
      <c r="E12" s="19" t="s">
        <v>21</v>
      </c>
      <c r="F12" s="279">
        <v>0.017</v>
      </c>
      <c r="G12" s="40"/>
      <c r="H12" s="46"/>
    </row>
    <row r="13" spans="1:8" s="2" customFormat="1" ht="16.8" customHeight="1">
      <c r="A13" s="40"/>
      <c r="B13" s="46"/>
      <c r="C13" s="280" t="s">
        <v>536</v>
      </c>
      <c r="D13" s="40"/>
      <c r="E13" s="40"/>
      <c r="F13" s="40"/>
      <c r="G13" s="40"/>
      <c r="H13" s="46"/>
    </row>
    <row r="14" spans="1:8" s="2" customFormat="1" ht="16.8" customHeight="1">
      <c r="A14" s="40"/>
      <c r="B14" s="46"/>
      <c r="C14" s="278" t="s">
        <v>131</v>
      </c>
      <c r="D14" s="278" t="s">
        <v>537</v>
      </c>
      <c r="E14" s="19" t="s">
        <v>133</v>
      </c>
      <c r="F14" s="279">
        <v>0.017</v>
      </c>
      <c r="G14" s="40"/>
      <c r="H14" s="46"/>
    </row>
    <row r="15" spans="1:8" s="8" customFormat="1" ht="16.8" customHeight="1">
      <c r="A15" s="135"/>
      <c r="B15" s="136"/>
      <c r="C15" s="275" t="s">
        <v>89</v>
      </c>
      <c r="D15" s="276" t="s">
        <v>90</v>
      </c>
      <c r="E15" s="276" t="s">
        <v>21</v>
      </c>
      <c r="F15" s="277">
        <v>11.088</v>
      </c>
      <c r="G15" s="135"/>
      <c r="H15" s="136"/>
    </row>
    <row r="16" spans="1:8" s="2" customFormat="1" ht="16.8" customHeight="1">
      <c r="A16" s="40"/>
      <c r="B16" s="46"/>
      <c r="C16" s="278" t="s">
        <v>21</v>
      </c>
      <c r="D16" s="278" t="s">
        <v>538</v>
      </c>
      <c r="E16" s="19" t="s">
        <v>21</v>
      </c>
      <c r="F16" s="279">
        <v>11.088</v>
      </c>
      <c r="G16" s="40"/>
      <c r="H16" s="46"/>
    </row>
    <row r="17" spans="1:8" s="2" customFormat="1" ht="16.8" customHeight="1">
      <c r="A17" s="40"/>
      <c r="B17" s="46"/>
      <c r="C17" s="280" t="s">
        <v>536</v>
      </c>
      <c r="D17" s="40"/>
      <c r="E17" s="40"/>
      <c r="F17" s="40"/>
      <c r="G17" s="40"/>
      <c r="H17" s="46"/>
    </row>
    <row r="18" spans="1:8" s="2" customFormat="1" ht="16.8" customHeight="1">
      <c r="A18" s="40"/>
      <c r="B18" s="46"/>
      <c r="C18" s="278" t="s">
        <v>142</v>
      </c>
      <c r="D18" s="278" t="s">
        <v>539</v>
      </c>
      <c r="E18" s="19" t="s">
        <v>144</v>
      </c>
      <c r="F18" s="279">
        <v>11.088</v>
      </c>
      <c r="G18" s="40"/>
      <c r="H18" s="46"/>
    </row>
    <row r="19" spans="1:8" s="8" customFormat="1" ht="16.8" customHeight="1">
      <c r="A19" s="135"/>
      <c r="B19" s="136"/>
      <c r="C19" s="275" t="s">
        <v>93</v>
      </c>
      <c r="D19" s="276" t="s">
        <v>94</v>
      </c>
      <c r="E19" s="276" t="s">
        <v>21</v>
      </c>
      <c r="F19" s="277">
        <v>27.72</v>
      </c>
      <c r="G19" s="135"/>
      <c r="H19" s="136"/>
    </row>
    <row r="20" spans="1:8" s="2" customFormat="1" ht="16.8" customHeight="1">
      <c r="A20" s="40"/>
      <c r="B20" s="46"/>
      <c r="C20" s="278" t="s">
        <v>21</v>
      </c>
      <c r="D20" s="278" t="s">
        <v>540</v>
      </c>
      <c r="E20" s="19" t="s">
        <v>21</v>
      </c>
      <c r="F20" s="279">
        <v>27.72</v>
      </c>
      <c r="G20" s="40"/>
      <c r="H20" s="46"/>
    </row>
    <row r="21" spans="1:8" s="2" customFormat="1" ht="16.8" customHeight="1">
      <c r="A21" s="40"/>
      <c r="B21" s="46"/>
      <c r="C21" s="280" t="s">
        <v>536</v>
      </c>
      <c r="D21" s="40"/>
      <c r="E21" s="40"/>
      <c r="F21" s="40"/>
      <c r="G21" s="40"/>
      <c r="H21" s="46"/>
    </row>
    <row r="22" spans="1:8" s="2" customFormat="1" ht="16.8" customHeight="1">
      <c r="A22" s="40"/>
      <c r="B22" s="46"/>
      <c r="C22" s="278" t="s">
        <v>148</v>
      </c>
      <c r="D22" s="278" t="s">
        <v>541</v>
      </c>
      <c r="E22" s="19" t="s">
        <v>144</v>
      </c>
      <c r="F22" s="279">
        <v>27.72</v>
      </c>
      <c r="G22" s="40"/>
      <c r="H22" s="46"/>
    </row>
    <row r="23" spans="1:8" s="8" customFormat="1" ht="16.8" customHeight="1">
      <c r="A23" s="135"/>
      <c r="B23" s="136"/>
      <c r="C23" s="275" t="s">
        <v>96</v>
      </c>
      <c r="D23" s="276" t="s">
        <v>97</v>
      </c>
      <c r="E23" s="276" t="s">
        <v>21</v>
      </c>
      <c r="F23" s="277">
        <v>100.158</v>
      </c>
      <c r="G23" s="135"/>
      <c r="H23" s="136"/>
    </row>
    <row r="24" spans="1:8" s="2" customFormat="1" ht="16.8" customHeight="1">
      <c r="A24" s="40"/>
      <c r="B24" s="46"/>
      <c r="C24" s="278" t="s">
        <v>21</v>
      </c>
      <c r="D24" s="278" t="s">
        <v>542</v>
      </c>
      <c r="E24" s="19" t="s">
        <v>21</v>
      </c>
      <c r="F24" s="279">
        <v>100.158</v>
      </c>
      <c r="G24" s="40"/>
      <c r="H24" s="46"/>
    </row>
    <row r="25" spans="1:8" s="2" customFormat="1" ht="16.8" customHeight="1">
      <c r="A25" s="40"/>
      <c r="B25" s="46"/>
      <c r="C25" s="280" t="s">
        <v>536</v>
      </c>
      <c r="D25" s="40"/>
      <c r="E25" s="40"/>
      <c r="F25" s="40"/>
      <c r="G25" s="40"/>
      <c r="H25" s="46"/>
    </row>
    <row r="26" spans="1:8" s="2" customFormat="1" ht="16.8" customHeight="1">
      <c r="A26" s="40"/>
      <c r="B26" s="46"/>
      <c r="C26" s="278" t="s">
        <v>172</v>
      </c>
      <c r="D26" s="278" t="s">
        <v>543</v>
      </c>
      <c r="E26" s="19" t="s">
        <v>167</v>
      </c>
      <c r="F26" s="279">
        <v>100.158</v>
      </c>
      <c r="G26" s="40"/>
      <c r="H26" s="46"/>
    </row>
    <row r="27" spans="1:8" s="2" customFormat="1" ht="7.4" customHeight="1">
      <c r="A27" s="40"/>
      <c r="B27" s="153"/>
      <c r="C27" s="154"/>
      <c r="D27" s="154"/>
      <c r="E27" s="154"/>
      <c r="F27" s="154"/>
      <c r="G27" s="154"/>
      <c r="H27" s="46"/>
    </row>
    <row r="28" spans="1:8" s="2" customFormat="1" ht="12">
      <c r="A28" s="40"/>
      <c r="B28" s="40"/>
      <c r="C28" s="40"/>
      <c r="D28" s="40"/>
      <c r="E28" s="40"/>
      <c r="F28" s="40"/>
      <c r="G28" s="40"/>
      <c r="H28" s="40"/>
    </row>
  </sheetData>
  <sheetProtection password="CC35" sheet="1" objects="1" scenarios="1" formatColumns="0" formatRows="0"/>
  <mergeCells count="2">
    <mergeCell ref="D5:F5"/>
    <mergeCell ref="D6:F6"/>
  </mergeCells>
  <hyperlinks>
    <hyperlink ref="C11" r:id="rId1" display="VV0001"/>
    <hyperlink ref="C15" r:id="rId2" display="VV0002"/>
    <hyperlink ref="C19" r:id="rId3" display="VV0003"/>
    <hyperlink ref="C23" r:id="rId4" display="VV0004"/>
  </hyperlink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6" customFormat="1" ht="45" customHeight="1">
      <c r="B3" s="285"/>
      <c r="C3" s="286" t="s">
        <v>544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545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546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547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548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549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550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551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552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553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554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81</v>
      </c>
      <c r="F18" s="292" t="s">
        <v>555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556</v>
      </c>
      <c r="F19" s="292" t="s">
        <v>557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558</v>
      </c>
      <c r="F20" s="292" t="s">
        <v>559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560</v>
      </c>
      <c r="F21" s="292" t="s">
        <v>561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562</v>
      </c>
      <c r="F22" s="292" t="s">
        <v>563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564</v>
      </c>
      <c r="F23" s="292" t="s">
        <v>565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566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567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568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569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570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571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572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573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574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114</v>
      </c>
      <c r="F36" s="292"/>
      <c r="G36" s="292" t="s">
        <v>575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576</v>
      </c>
      <c r="F37" s="292"/>
      <c r="G37" s="292" t="s">
        <v>577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58</v>
      </c>
      <c r="F38" s="292"/>
      <c r="G38" s="292" t="s">
        <v>578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59</v>
      </c>
      <c r="F39" s="292"/>
      <c r="G39" s="292" t="s">
        <v>579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115</v>
      </c>
      <c r="F40" s="292"/>
      <c r="G40" s="292" t="s">
        <v>580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116</v>
      </c>
      <c r="F41" s="292"/>
      <c r="G41" s="292" t="s">
        <v>581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582</v>
      </c>
      <c r="F42" s="292"/>
      <c r="G42" s="292" t="s">
        <v>583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584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585</v>
      </c>
      <c r="F44" s="292"/>
      <c r="G44" s="292" t="s">
        <v>586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118</v>
      </c>
      <c r="F45" s="292"/>
      <c r="G45" s="292" t="s">
        <v>587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588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589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590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591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592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593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594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595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596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597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598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599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600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601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602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603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604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605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606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607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608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609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610</v>
      </c>
      <c r="D76" s="310"/>
      <c r="E76" s="310"/>
      <c r="F76" s="310" t="s">
        <v>611</v>
      </c>
      <c r="G76" s="311"/>
      <c r="H76" s="310" t="s">
        <v>59</v>
      </c>
      <c r="I76" s="310" t="s">
        <v>62</v>
      </c>
      <c r="J76" s="310" t="s">
        <v>612</v>
      </c>
      <c r="K76" s="309"/>
    </row>
    <row r="77" spans="2:11" s="1" customFormat="1" ht="17.25" customHeight="1">
      <c r="B77" s="307"/>
      <c r="C77" s="312" t="s">
        <v>613</v>
      </c>
      <c r="D77" s="312"/>
      <c r="E77" s="312"/>
      <c r="F77" s="313" t="s">
        <v>614</v>
      </c>
      <c r="G77" s="314"/>
      <c r="H77" s="312"/>
      <c r="I77" s="312"/>
      <c r="J77" s="312" t="s">
        <v>615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58</v>
      </c>
      <c r="D79" s="317"/>
      <c r="E79" s="317"/>
      <c r="F79" s="318" t="s">
        <v>616</v>
      </c>
      <c r="G79" s="319"/>
      <c r="H79" s="295" t="s">
        <v>617</v>
      </c>
      <c r="I79" s="295" t="s">
        <v>618</v>
      </c>
      <c r="J79" s="295">
        <v>20</v>
      </c>
      <c r="K79" s="309"/>
    </row>
    <row r="80" spans="2:11" s="1" customFormat="1" ht="15" customHeight="1">
      <c r="B80" s="307"/>
      <c r="C80" s="295" t="s">
        <v>619</v>
      </c>
      <c r="D80" s="295"/>
      <c r="E80" s="295"/>
      <c r="F80" s="318" t="s">
        <v>616</v>
      </c>
      <c r="G80" s="319"/>
      <c r="H80" s="295" t="s">
        <v>620</v>
      </c>
      <c r="I80" s="295" t="s">
        <v>618</v>
      </c>
      <c r="J80" s="295">
        <v>120</v>
      </c>
      <c r="K80" s="309"/>
    </row>
    <row r="81" spans="2:11" s="1" customFormat="1" ht="15" customHeight="1">
      <c r="B81" s="320"/>
      <c r="C81" s="295" t="s">
        <v>621</v>
      </c>
      <c r="D81" s="295"/>
      <c r="E81" s="295"/>
      <c r="F81" s="318" t="s">
        <v>622</v>
      </c>
      <c r="G81" s="319"/>
      <c r="H81" s="295" t="s">
        <v>623</v>
      </c>
      <c r="I81" s="295" t="s">
        <v>618</v>
      </c>
      <c r="J81" s="295">
        <v>50</v>
      </c>
      <c r="K81" s="309"/>
    </row>
    <row r="82" spans="2:11" s="1" customFormat="1" ht="15" customHeight="1">
      <c r="B82" s="320"/>
      <c r="C82" s="295" t="s">
        <v>624</v>
      </c>
      <c r="D82" s="295"/>
      <c r="E82" s="295"/>
      <c r="F82" s="318" t="s">
        <v>616</v>
      </c>
      <c r="G82" s="319"/>
      <c r="H82" s="295" t="s">
        <v>625</v>
      </c>
      <c r="I82" s="295" t="s">
        <v>626</v>
      </c>
      <c r="J82" s="295"/>
      <c r="K82" s="309"/>
    </row>
    <row r="83" spans="2:11" s="1" customFormat="1" ht="15" customHeight="1">
      <c r="B83" s="320"/>
      <c r="C83" s="321" t="s">
        <v>627</v>
      </c>
      <c r="D83" s="321"/>
      <c r="E83" s="321"/>
      <c r="F83" s="322" t="s">
        <v>622</v>
      </c>
      <c r="G83" s="321"/>
      <c r="H83" s="321" t="s">
        <v>628</v>
      </c>
      <c r="I83" s="321" t="s">
        <v>618</v>
      </c>
      <c r="J83" s="321">
        <v>15</v>
      </c>
      <c r="K83" s="309"/>
    </row>
    <row r="84" spans="2:11" s="1" customFormat="1" ht="15" customHeight="1">
      <c r="B84" s="320"/>
      <c r="C84" s="321" t="s">
        <v>629</v>
      </c>
      <c r="D84" s="321"/>
      <c r="E84" s="321"/>
      <c r="F84" s="322" t="s">
        <v>622</v>
      </c>
      <c r="G84" s="321"/>
      <c r="H84" s="321" t="s">
        <v>630</v>
      </c>
      <c r="I84" s="321" t="s">
        <v>618</v>
      </c>
      <c r="J84" s="321">
        <v>15</v>
      </c>
      <c r="K84" s="309"/>
    </row>
    <row r="85" spans="2:11" s="1" customFormat="1" ht="15" customHeight="1">
      <c r="B85" s="320"/>
      <c r="C85" s="321" t="s">
        <v>631</v>
      </c>
      <c r="D85" s="321"/>
      <c r="E85" s="321"/>
      <c r="F85" s="322" t="s">
        <v>622</v>
      </c>
      <c r="G85" s="321"/>
      <c r="H85" s="321" t="s">
        <v>632</v>
      </c>
      <c r="I85" s="321" t="s">
        <v>618</v>
      </c>
      <c r="J85" s="321">
        <v>20</v>
      </c>
      <c r="K85" s="309"/>
    </row>
    <row r="86" spans="2:11" s="1" customFormat="1" ht="15" customHeight="1">
      <c r="B86" s="320"/>
      <c r="C86" s="321" t="s">
        <v>633</v>
      </c>
      <c r="D86" s="321"/>
      <c r="E86" s="321"/>
      <c r="F86" s="322" t="s">
        <v>622</v>
      </c>
      <c r="G86" s="321"/>
      <c r="H86" s="321" t="s">
        <v>634</v>
      </c>
      <c r="I86" s="321" t="s">
        <v>618</v>
      </c>
      <c r="J86" s="321">
        <v>20</v>
      </c>
      <c r="K86" s="309"/>
    </row>
    <row r="87" spans="2:11" s="1" customFormat="1" ht="15" customHeight="1">
      <c r="B87" s="320"/>
      <c r="C87" s="295" t="s">
        <v>635</v>
      </c>
      <c r="D87" s="295"/>
      <c r="E87" s="295"/>
      <c r="F87" s="318" t="s">
        <v>622</v>
      </c>
      <c r="G87" s="319"/>
      <c r="H87" s="295" t="s">
        <v>636</v>
      </c>
      <c r="I87" s="295" t="s">
        <v>618</v>
      </c>
      <c r="J87" s="295">
        <v>50</v>
      </c>
      <c r="K87" s="309"/>
    </row>
    <row r="88" spans="2:11" s="1" customFormat="1" ht="15" customHeight="1">
      <c r="B88" s="320"/>
      <c r="C88" s="295" t="s">
        <v>637</v>
      </c>
      <c r="D88" s="295"/>
      <c r="E88" s="295"/>
      <c r="F88" s="318" t="s">
        <v>622</v>
      </c>
      <c r="G88" s="319"/>
      <c r="H88" s="295" t="s">
        <v>638</v>
      </c>
      <c r="I88" s="295" t="s">
        <v>618</v>
      </c>
      <c r="J88" s="295">
        <v>20</v>
      </c>
      <c r="K88" s="309"/>
    </row>
    <row r="89" spans="2:11" s="1" customFormat="1" ht="15" customHeight="1">
      <c r="B89" s="320"/>
      <c r="C89" s="295" t="s">
        <v>639</v>
      </c>
      <c r="D89" s="295"/>
      <c r="E89" s="295"/>
      <c r="F89" s="318" t="s">
        <v>622</v>
      </c>
      <c r="G89" s="319"/>
      <c r="H89" s="295" t="s">
        <v>640</v>
      </c>
      <c r="I89" s="295" t="s">
        <v>618</v>
      </c>
      <c r="J89" s="295">
        <v>20</v>
      </c>
      <c r="K89" s="309"/>
    </row>
    <row r="90" spans="2:11" s="1" customFormat="1" ht="15" customHeight="1">
      <c r="B90" s="320"/>
      <c r="C90" s="295" t="s">
        <v>641</v>
      </c>
      <c r="D90" s="295"/>
      <c r="E90" s="295"/>
      <c r="F90" s="318" t="s">
        <v>622</v>
      </c>
      <c r="G90" s="319"/>
      <c r="H90" s="295" t="s">
        <v>642</v>
      </c>
      <c r="I90" s="295" t="s">
        <v>618</v>
      </c>
      <c r="J90" s="295">
        <v>50</v>
      </c>
      <c r="K90" s="309"/>
    </row>
    <row r="91" spans="2:11" s="1" customFormat="1" ht="15" customHeight="1">
      <c r="B91" s="320"/>
      <c r="C91" s="295" t="s">
        <v>643</v>
      </c>
      <c r="D91" s="295"/>
      <c r="E91" s="295"/>
      <c r="F91" s="318" t="s">
        <v>622</v>
      </c>
      <c r="G91" s="319"/>
      <c r="H91" s="295" t="s">
        <v>643</v>
      </c>
      <c r="I91" s="295" t="s">
        <v>618</v>
      </c>
      <c r="J91" s="295">
        <v>50</v>
      </c>
      <c r="K91" s="309"/>
    </row>
    <row r="92" spans="2:11" s="1" customFormat="1" ht="15" customHeight="1">
      <c r="B92" s="320"/>
      <c r="C92" s="295" t="s">
        <v>644</v>
      </c>
      <c r="D92" s="295"/>
      <c r="E92" s="295"/>
      <c r="F92" s="318" t="s">
        <v>622</v>
      </c>
      <c r="G92" s="319"/>
      <c r="H92" s="295" t="s">
        <v>645</v>
      </c>
      <c r="I92" s="295" t="s">
        <v>618</v>
      </c>
      <c r="J92" s="295">
        <v>255</v>
      </c>
      <c r="K92" s="309"/>
    </row>
    <row r="93" spans="2:11" s="1" customFormat="1" ht="15" customHeight="1">
      <c r="B93" s="320"/>
      <c r="C93" s="295" t="s">
        <v>646</v>
      </c>
      <c r="D93" s="295"/>
      <c r="E93" s="295"/>
      <c r="F93" s="318" t="s">
        <v>616</v>
      </c>
      <c r="G93" s="319"/>
      <c r="H93" s="295" t="s">
        <v>647</v>
      </c>
      <c r="I93" s="295" t="s">
        <v>648</v>
      </c>
      <c r="J93" s="295"/>
      <c r="K93" s="309"/>
    </row>
    <row r="94" spans="2:11" s="1" customFormat="1" ht="15" customHeight="1">
      <c r="B94" s="320"/>
      <c r="C94" s="295" t="s">
        <v>649</v>
      </c>
      <c r="D94" s="295"/>
      <c r="E94" s="295"/>
      <c r="F94" s="318" t="s">
        <v>616</v>
      </c>
      <c r="G94" s="319"/>
      <c r="H94" s="295" t="s">
        <v>650</v>
      </c>
      <c r="I94" s="295" t="s">
        <v>651</v>
      </c>
      <c r="J94" s="295"/>
      <c r="K94" s="309"/>
    </row>
    <row r="95" spans="2:11" s="1" customFormat="1" ht="15" customHeight="1">
      <c r="B95" s="320"/>
      <c r="C95" s="295" t="s">
        <v>652</v>
      </c>
      <c r="D95" s="295"/>
      <c r="E95" s="295"/>
      <c r="F95" s="318" t="s">
        <v>616</v>
      </c>
      <c r="G95" s="319"/>
      <c r="H95" s="295" t="s">
        <v>652</v>
      </c>
      <c r="I95" s="295" t="s">
        <v>651</v>
      </c>
      <c r="J95" s="295"/>
      <c r="K95" s="309"/>
    </row>
    <row r="96" spans="2:11" s="1" customFormat="1" ht="15" customHeight="1">
      <c r="B96" s="320"/>
      <c r="C96" s="295" t="s">
        <v>43</v>
      </c>
      <c r="D96" s="295"/>
      <c r="E96" s="295"/>
      <c r="F96" s="318" t="s">
        <v>616</v>
      </c>
      <c r="G96" s="319"/>
      <c r="H96" s="295" t="s">
        <v>653</v>
      </c>
      <c r="I96" s="295" t="s">
        <v>651</v>
      </c>
      <c r="J96" s="295"/>
      <c r="K96" s="309"/>
    </row>
    <row r="97" spans="2:11" s="1" customFormat="1" ht="15" customHeight="1">
      <c r="B97" s="320"/>
      <c r="C97" s="295" t="s">
        <v>53</v>
      </c>
      <c r="D97" s="295"/>
      <c r="E97" s="295"/>
      <c r="F97" s="318" t="s">
        <v>616</v>
      </c>
      <c r="G97" s="319"/>
      <c r="H97" s="295" t="s">
        <v>654</v>
      </c>
      <c r="I97" s="295" t="s">
        <v>651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655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610</v>
      </c>
      <c r="D103" s="310"/>
      <c r="E103" s="310"/>
      <c r="F103" s="310" t="s">
        <v>611</v>
      </c>
      <c r="G103" s="311"/>
      <c r="H103" s="310" t="s">
        <v>59</v>
      </c>
      <c r="I103" s="310" t="s">
        <v>62</v>
      </c>
      <c r="J103" s="310" t="s">
        <v>612</v>
      </c>
      <c r="K103" s="309"/>
    </row>
    <row r="104" spans="2:11" s="1" customFormat="1" ht="17.25" customHeight="1">
      <c r="B104" s="307"/>
      <c r="C104" s="312" t="s">
        <v>613</v>
      </c>
      <c r="D104" s="312"/>
      <c r="E104" s="312"/>
      <c r="F104" s="313" t="s">
        <v>614</v>
      </c>
      <c r="G104" s="314"/>
      <c r="H104" s="312"/>
      <c r="I104" s="312"/>
      <c r="J104" s="312" t="s">
        <v>615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58</v>
      </c>
      <c r="D106" s="317"/>
      <c r="E106" s="317"/>
      <c r="F106" s="318" t="s">
        <v>616</v>
      </c>
      <c r="G106" s="295"/>
      <c r="H106" s="295" t="s">
        <v>656</v>
      </c>
      <c r="I106" s="295" t="s">
        <v>618</v>
      </c>
      <c r="J106" s="295">
        <v>20</v>
      </c>
      <c r="K106" s="309"/>
    </row>
    <row r="107" spans="2:11" s="1" customFormat="1" ht="15" customHeight="1">
      <c r="B107" s="307"/>
      <c r="C107" s="295" t="s">
        <v>619</v>
      </c>
      <c r="D107" s="295"/>
      <c r="E107" s="295"/>
      <c r="F107" s="318" t="s">
        <v>616</v>
      </c>
      <c r="G107" s="295"/>
      <c r="H107" s="295" t="s">
        <v>656</v>
      </c>
      <c r="I107" s="295" t="s">
        <v>618</v>
      </c>
      <c r="J107" s="295">
        <v>120</v>
      </c>
      <c r="K107" s="309"/>
    </row>
    <row r="108" spans="2:11" s="1" customFormat="1" ht="15" customHeight="1">
      <c r="B108" s="320"/>
      <c r="C108" s="295" t="s">
        <v>621</v>
      </c>
      <c r="D108" s="295"/>
      <c r="E108" s="295"/>
      <c r="F108" s="318" t="s">
        <v>622</v>
      </c>
      <c r="G108" s="295"/>
      <c r="H108" s="295" t="s">
        <v>656</v>
      </c>
      <c r="I108" s="295" t="s">
        <v>618</v>
      </c>
      <c r="J108" s="295">
        <v>50</v>
      </c>
      <c r="K108" s="309"/>
    </row>
    <row r="109" spans="2:11" s="1" customFormat="1" ht="15" customHeight="1">
      <c r="B109" s="320"/>
      <c r="C109" s="295" t="s">
        <v>624</v>
      </c>
      <c r="D109" s="295"/>
      <c r="E109" s="295"/>
      <c r="F109" s="318" t="s">
        <v>616</v>
      </c>
      <c r="G109" s="295"/>
      <c r="H109" s="295" t="s">
        <v>656</v>
      </c>
      <c r="I109" s="295" t="s">
        <v>626</v>
      </c>
      <c r="J109" s="295"/>
      <c r="K109" s="309"/>
    </row>
    <row r="110" spans="2:11" s="1" customFormat="1" ht="15" customHeight="1">
      <c r="B110" s="320"/>
      <c r="C110" s="295" t="s">
        <v>635</v>
      </c>
      <c r="D110" s="295"/>
      <c r="E110" s="295"/>
      <c r="F110" s="318" t="s">
        <v>622</v>
      </c>
      <c r="G110" s="295"/>
      <c r="H110" s="295" t="s">
        <v>656</v>
      </c>
      <c r="I110" s="295" t="s">
        <v>618</v>
      </c>
      <c r="J110" s="295">
        <v>50</v>
      </c>
      <c r="K110" s="309"/>
    </row>
    <row r="111" spans="2:11" s="1" customFormat="1" ht="15" customHeight="1">
      <c r="B111" s="320"/>
      <c r="C111" s="295" t="s">
        <v>643</v>
      </c>
      <c r="D111" s="295"/>
      <c r="E111" s="295"/>
      <c r="F111" s="318" t="s">
        <v>622</v>
      </c>
      <c r="G111" s="295"/>
      <c r="H111" s="295" t="s">
        <v>656</v>
      </c>
      <c r="I111" s="295" t="s">
        <v>618</v>
      </c>
      <c r="J111" s="295">
        <v>50</v>
      </c>
      <c r="K111" s="309"/>
    </row>
    <row r="112" spans="2:11" s="1" customFormat="1" ht="15" customHeight="1">
      <c r="B112" s="320"/>
      <c r="C112" s="295" t="s">
        <v>641</v>
      </c>
      <c r="D112" s="295"/>
      <c r="E112" s="295"/>
      <c r="F112" s="318" t="s">
        <v>622</v>
      </c>
      <c r="G112" s="295"/>
      <c r="H112" s="295" t="s">
        <v>656</v>
      </c>
      <c r="I112" s="295" t="s">
        <v>618</v>
      </c>
      <c r="J112" s="295">
        <v>50</v>
      </c>
      <c r="K112" s="309"/>
    </row>
    <row r="113" spans="2:11" s="1" customFormat="1" ht="15" customHeight="1">
      <c r="B113" s="320"/>
      <c r="C113" s="295" t="s">
        <v>58</v>
      </c>
      <c r="D113" s="295"/>
      <c r="E113" s="295"/>
      <c r="F113" s="318" t="s">
        <v>616</v>
      </c>
      <c r="G113" s="295"/>
      <c r="H113" s="295" t="s">
        <v>657</v>
      </c>
      <c r="I113" s="295" t="s">
        <v>618</v>
      </c>
      <c r="J113" s="295">
        <v>20</v>
      </c>
      <c r="K113" s="309"/>
    </row>
    <row r="114" spans="2:11" s="1" customFormat="1" ht="15" customHeight="1">
      <c r="B114" s="320"/>
      <c r="C114" s="295" t="s">
        <v>658</v>
      </c>
      <c r="D114" s="295"/>
      <c r="E114" s="295"/>
      <c r="F114" s="318" t="s">
        <v>616</v>
      </c>
      <c r="G114" s="295"/>
      <c r="H114" s="295" t="s">
        <v>659</v>
      </c>
      <c r="I114" s="295" t="s">
        <v>618</v>
      </c>
      <c r="J114" s="295">
        <v>120</v>
      </c>
      <c r="K114" s="309"/>
    </row>
    <row r="115" spans="2:11" s="1" customFormat="1" ht="15" customHeight="1">
      <c r="B115" s="320"/>
      <c r="C115" s="295" t="s">
        <v>43</v>
      </c>
      <c r="D115" s="295"/>
      <c r="E115" s="295"/>
      <c r="F115" s="318" t="s">
        <v>616</v>
      </c>
      <c r="G115" s="295"/>
      <c r="H115" s="295" t="s">
        <v>660</v>
      </c>
      <c r="I115" s="295" t="s">
        <v>651</v>
      </c>
      <c r="J115" s="295"/>
      <c r="K115" s="309"/>
    </row>
    <row r="116" spans="2:11" s="1" customFormat="1" ht="15" customHeight="1">
      <c r="B116" s="320"/>
      <c r="C116" s="295" t="s">
        <v>53</v>
      </c>
      <c r="D116" s="295"/>
      <c r="E116" s="295"/>
      <c r="F116" s="318" t="s">
        <v>616</v>
      </c>
      <c r="G116" s="295"/>
      <c r="H116" s="295" t="s">
        <v>661</v>
      </c>
      <c r="I116" s="295" t="s">
        <v>651</v>
      </c>
      <c r="J116" s="295"/>
      <c r="K116" s="309"/>
    </row>
    <row r="117" spans="2:11" s="1" customFormat="1" ht="15" customHeight="1">
      <c r="B117" s="320"/>
      <c r="C117" s="295" t="s">
        <v>62</v>
      </c>
      <c r="D117" s="295"/>
      <c r="E117" s="295"/>
      <c r="F117" s="318" t="s">
        <v>616</v>
      </c>
      <c r="G117" s="295"/>
      <c r="H117" s="295" t="s">
        <v>662</v>
      </c>
      <c r="I117" s="295" t="s">
        <v>663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664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610</v>
      </c>
      <c r="D123" s="310"/>
      <c r="E123" s="310"/>
      <c r="F123" s="310" t="s">
        <v>611</v>
      </c>
      <c r="G123" s="311"/>
      <c r="H123" s="310" t="s">
        <v>59</v>
      </c>
      <c r="I123" s="310" t="s">
        <v>62</v>
      </c>
      <c r="J123" s="310" t="s">
        <v>612</v>
      </c>
      <c r="K123" s="339"/>
    </row>
    <row r="124" spans="2:11" s="1" customFormat="1" ht="17.25" customHeight="1">
      <c r="B124" s="338"/>
      <c r="C124" s="312" t="s">
        <v>613</v>
      </c>
      <c r="D124" s="312"/>
      <c r="E124" s="312"/>
      <c r="F124" s="313" t="s">
        <v>614</v>
      </c>
      <c r="G124" s="314"/>
      <c r="H124" s="312"/>
      <c r="I124" s="312"/>
      <c r="J124" s="312" t="s">
        <v>615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619</v>
      </c>
      <c r="D126" s="317"/>
      <c r="E126" s="317"/>
      <c r="F126" s="318" t="s">
        <v>616</v>
      </c>
      <c r="G126" s="295"/>
      <c r="H126" s="295" t="s">
        <v>656</v>
      </c>
      <c r="I126" s="295" t="s">
        <v>618</v>
      </c>
      <c r="J126" s="295">
        <v>120</v>
      </c>
      <c r="K126" s="343"/>
    </row>
    <row r="127" spans="2:11" s="1" customFormat="1" ht="15" customHeight="1">
      <c r="B127" s="340"/>
      <c r="C127" s="295" t="s">
        <v>665</v>
      </c>
      <c r="D127" s="295"/>
      <c r="E127" s="295"/>
      <c r="F127" s="318" t="s">
        <v>616</v>
      </c>
      <c r="G127" s="295"/>
      <c r="H127" s="295" t="s">
        <v>666</v>
      </c>
      <c r="I127" s="295" t="s">
        <v>618</v>
      </c>
      <c r="J127" s="295" t="s">
        <v>667</v>
      </c>
      <c r="K127" s="343"/>
    </row>
    <row r="128" spans="2:11" s="1" customFormat="1" ht="15" customHeight="1">
      <c r="B128" s="340"/>
      <c r="C128" s="295" t="s">
        <v>564</v>
      </c>
      <c r="D128" s="295"/>
      <c r="E128" s="295"/>
      <c r="F128" s="318" t="s">
        <v>616</v>
      </c>
      <c r="G128" s="295"/>
      <c r="H128" s="295" t="s">
        <v>668</v>
      </c>
      <c r="I128" s="295" t="s">
        <v>618</v>
      </c>
      <c r="J128" s="295" t="s">
        <v>667</v>
      </c>
      <c r="K128" s="343"/>
    </row>
    <row r="129" spans="2:11" s="1" customFormat="1" ht="15" customHeight="1">
      <c r="B129" s="340"/>
      <c r="C129" s="295" t="s">
        <v>627</v>
      </c>
      <c r="D129" s="295"/>
      <c r="E129" s="295"/>
      <c r="F129" s="318" t="s">
        <v>622</v>
      </c>
      <c r="G129" s="295"/>
      <c r="H129" s="295" t="s">
        <v>628</v>
      </c>
      <c r="I129" s="295" t="s">
        <v>618</v>
      </c>
      <c r="J129" s="295">
        <v>15</v>
      </c>
      <c r="K129" s="343"/>
    </row>
    <row r="130" spans="2:11" s="1" customFormat="1" ht="15" customHeight="1">
      <c r="B130" s="340"/>
      <c r="C130" s="321" t="s">
        <v>629</v>
      </c>
      <c r="D130" s="321"/>
      <c r="E130" s="321"/>
      <c r="F130" s="322" t="s">
        <v>622</v>
      </c>
      <c r="G130" s="321"/>
      <c r="H130" s="321" t="s">
        <v>630</v>
      </c>
      <c r="I130" s="321" t="s">
        <v>618</v>
      </c>
      <c r="J130" s="321">
        <v>15</v>
      </c>
      <c r="K130" s="343"/>
    </row>
    <row r="131" spans="2:11" s="1" customFormat="1" ht="15" customHeight="1">
      <c r="B131" s="340"/>
      <c r="C131" s="321" t="s">
        <v>631</v>
      </c>
      <c r="D131" s="321"/>
      <c r="E131" s="321"/>
      <c r="F131" s="322" t="s">
        <v>622</v>
      </c>
      <c r="G131" s="321"/>
      <c r="H131" s="321" t="s">
        <v>632</v>
      </c>
      <c r="I131" s="321" t="s">
        <v>618</v>
      </c>
      <c r="J131" s="321">
        <v>20</v>
      </c>
      <c r="K131" s="343"/>
    </row>
    <row r="132" spans="2:11" s="1" customFormat="1" ht="15" customHeight="1">
      <c r="B132" s="340"/>
      <c r="C132" s="321" t="s">
        <v>633</v>
      </c>
      <c r="D132" s="321"/>
      <c r="E132" s="321"/>
      <c r="F132" s="322" t="s">
        <v>622</v>
      </c>
      <c r="G132" s="321"/>
      <c r="H132" s="321" t="s">
        <v>634</v>
      </c>
      <c r="I132" s="321" t="s">
        <v>618</v>
      </c>
      <c r="J132" s="321">
        <v>20</v>
      </c>
      <c r="K132" s="343"/>
    </row>
    <row r="133" spans="2:11" s="1" customFormat="1" ht="15" customHeight="1">
      <c r="B133" s="340"/>
      <c r="C133" s="295" t="s">
        <v>621</v>
      </c>
      <c r="D133" s="295"/>
      <c r="E133" s="295"/>
      <c r="F133" s="318" t="s">
        <v>622</v>
      </c>
      <c r="G133" s="295"/>
      <c r="H133" s="295" t="s">
        <v>656</v>
      </c>
      <c r="I133" s="295" t="s">
        <v>618</v>
      </c>
      <c r="J133" s="295">
        <v>50</v>
      </c>
      <c r="K133" s="343"/>
    </row>
    <row r="134" spans="2:11" s="1" customFormat="1" ht="15" customHeight="1">
      <c r="B134" s="340"/>
      <c r="C134" s="295" t="s">
        <v>635</v>
      </c>
      <c r="D134" s="295"/>
      <c r="E134" s="295"/>
      <c r="F134" s="318" t="s">
        <v>622</v>
      </c>
      <c r="G134" s="295"/>
      <c r="H134" s="295" t="s">
        <v>656</v>
      </c>
      <c r="I134" s="295" t="s">
        <v>618</v>
      </c>
      <c r="J134" s="295">
        <v>50</v>
      </c>
      <c r="K134" s="343"/>
    </row>
    <row r="135" spans="2:11" s="1" customFormat="1" ht="15" customHeight="1">
      <c r="B135" s="340"/>
      <c r="C135" s="295" t="s">
        <v>641</v>
      </c>
      <c r="D135" s="295"/>
      <c r="E135" s="295"/>
      <c r="F135" s="318" t="s">
        <v>622</v>
      </c>
      <c r="G135" s="295"/>
      <c r="H135" s="295" t="s">
        <v>656</v>
      </c>
      <c r="I135" s="295" t="s">
        <v>618</v>
      </c>
      <c r="J135" s="295">
        <v>50</v>
      </c>
      <c r="K135" s="343"/>
    </row>
    <row r="136" spans="2:11" s="1" customFormat="1" ht="15" customHeight="1">
      <c r="B136" s="340"/>
      <c r="C136" s="295" t="s">
        <v>643</v>
      </c>
      <c r="D136" s="295"/>
      <c r="E136" s="295"/>
      <c r="F136" s="318" t="s">
        <v>622</v>
      </c>
      <c r="G136" s="295"/>
      <c r="H136" s="295" t="s">
        <v>656</v>
      </c>
      <c r="I136" s="295" t="s">
        <v>618</v>
      </c>
      <c r="J136" s="295">
        <v>50</v>
      </c>
      <c r="K136" s="343"/>
    </row>
    <row r="137" spans="2:11" s="1" customFormat="1" ht="15" customHeight="1">
      <c r="B137" s="340"/>
      <c r="C137" s="295" t="s">
        <v>644</v>
      </c>
      <c r="D137" s="295"/>
      <c r="E137" s="295"/>
      <c r="F137" s="318" t="s">
        <v>622</v>
      </c>
      <c r="G137" s="295"/>
      <c r="H137" s="295" t="s">
        <v>669</v>
      </c>
      <c r="I137" s="295" t="s">
        <v>618</v>
      </c>
      <c r="J137" s="295">
        <v>255</v>
      </c>
      <c r="K137" s="343"/>
    </row>
    <row r="138" spans="2:11" s="1" customFormat="1" ht="15" customHeight="1">
      <c r="B138" s="340"/>
      <c r="C138" s="295" t="s">
        <v>646</v>
      </c>
      <c r="D138" s="295"/>
      <c r="E138" s="295"/>
      <c r="F138" s="318" t="s">
        <v>616</v>
      </c>
      <c r="G138" s="295"/>
      <c r="H138" s="295" t="s">
        <v>670</v>
      </c>
      <c r="I138" s="295" t="s">
        <v>648</v>
      </c>
      <c r="J138" s="295"/>
      <c r="K138" s="343"/>
    </row>
    <row r="139" spans="2:11" s="1" customFormat="1" ht="15" customHeight="1">
      <c r="B139" s="340"/>
      <c r="C139" s="295" t="s">
        <v>649</v>
      </c>
      <c r="D139" s="295"/>
      <c r="E139" s="295"/>
      <c r="F139" s="318" t="s">
        <v>616</v>
      </c>
      <c r="G139" s="295"/>
      <c r="H139" s="295" t="s">
        <v>671</v>
      </c>
      <c r="I139" s="295" t="s">
        <v>651</v>
      </c>
      <c r="J139" s="295"/>
      <c r="K139" s="343"/>
    </row>
    <row r="140" spans="2:11" s="1" customFormat="1" ht="15" customHeight="1">
      <c r="B140" s="340"/>
      <c r="C140" s="295" t="s">
        <v>652</v>
      </c>
      <c r="D140" s="295"/>
      <c r="E140" s="295"/>
      <c r="F140" s="318" t="s">
        <v>616</v>
      </c>
      <c r="G140" s="295"/>
      <c r="H140" s="295" t="s">
        <v>652</v>
      </c>
      <c r="I140" s="295" t="s">
        <v>651</v>
      </c>
      <c r="J140" s="295"/>
      <c r="K140" s="343"/>
    </row>
    <row r="141" spans="2:11" s="1" customFormat="1" ht="15" customHeight="1">
      <c r="B141" s="340"/>
      <c r="C141" s="295" t="s">
        <v>43</v>
      </c>
      <c r="D141" s="295"/>
      <c r="E141" s="295"/>
      <c r="F141" s="318" t="s">
        <v>616</v>
      </c>
      <c r="G141" s="295"/>
      <c r="H141" s="295" t="s">
        <v>672</v>
      </c>
      <c r="I141" s="295" t="s">
        <v>651</v>
      </c>
      <c r="J141" s="295"/>
      <c r="K141" s="343"/>
    </row>
    <row r="142" spans="2:11" s="1" customFormat="1" ht="15" customHeight="1">
      <c r="B142" s="340"/>
      <c r="C142" s="295" t="s">
        <v>673</v>
      </c>
      <c r="D142" s="295"/>
      <c r="E142" s="295"/>
      <c r="F142" s="318" t="s">
        <v>616</v>
      </c>
      <c r="G142" s="295"/>
      <c r="H142" s="295" t="s">
        <v>674</v>
      </c>
      <c r="I142" s="295" t="s">
        <v>651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675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610</v>
      </c>
      <c r="D148" s="310"/>
      <c r="E148" s="310"/>
      <c r="F148" s="310" t="s">
        <v>611</v>
      </c>
      <c r="G148" s="311"/>
      <c r="H148" s="310" t="s">
        <v>59</v>
      </c>
      <c r="I148" s="310" t="s">
        <v>62</v>
      </c>
      <c r="J148" s="310" t="s">
        <v>612</v>
      </c>
      <c r="K148" s="309"/>
    </row>
    <row r="149" spans="2:11" s="1" customFormat="1" ht="17.25" customHeight="1">
      <c r="B149" s="307"/>
      <c r="C149" s="312" t="s">
        <v>613</v>
      </c>
      <c r="D149" s="312"/>
      <c r="E149" s="312"/>
      <c r="F149" s="313" t="s">
        <v>614</v>
      </c>
      <c r="G149" s="314"/>
      <c r="H149" s="312"/>
      <c r="I149" s="312"/>
      <c r="J149" s="312" t="s">
        <v>615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619</v>
      </c>
      <c r="D151" s="295"/>
      <c r="E151" s="295"/>
      <c r="F151" s="348" t="s">
        <v>616</v>
      </c>
      <c r="G151" s="295"/>
      <c r="H151" s="347" t="s">
        <v>656</v>
      </c>
      <c r="I151" s="347" t="s">
        <v>618</v>
      </c>
      <c r="J151" s="347">
        <v>120</v>
      </c>
      <c r="K151" s="343"/>
    </row>
    <row r="152" spans="2:11" s="1" customFormat="1" ht="15" customHeight="1">
      <c r="B152" s="320"/>
      <c r="C152" s="347" t="s">
        <v>665</v>
      </c>
      <c r="D152" s="295"/>
      <c r="E152" s="295"/>
      <c r="F152" s="348" t="s">
        <v>616</v>
      </c>
      <c r="G152" s="295"/>
      <c r="H152" s="347" t="s">
        <v>676</v>
      </c>
      <c r="I152" s="347" t="s">
        <v>618</v>
      </c>
      <c r="J152" s="347" t="s">
        <v>667</v>
      </c>
      <c r="K152" s="343"/>
    </row>
    <row r="153" spans="2:11" s="1" customFormat="1" ht="15" customHeight="1">
      <c r="B153" s="320"/>
      <c r="C153" s="347" t="s">
        <v>564</v>
      </c>
      <c r="D153" s="295"/>
      <c r="E153" s="295"/>
      <c r="F153" s="348" t="s">
        <v>616</v>
      </c>
      <c r="G153" s="295"/>
      <c r="H153" s="347" t="s">
        <v>677</v>
      </c>
      <c r="I153" s="347" t="s">
        <v>618</v>
      </c>
      <c r="J153" s="347" t="s">
        <v>667</v>
      </c>
      <c r="K153" s="343"/>
    </row>
    <row r="154" spans="2:11" s="1" customFormat="1" ht="15" customHeight="1">
      <c r="B154" s="320"/>
      <c r="C154" s="347" t="s">
        <v>621</v>
      </c>
      <c r="D154" s="295"/>
      <c r="E154" s="295"/>
      <c r="F154" s="348" t="s">
        <v>622</v>
      </c>
      <c r="G154" s="295"/>
      <c r="H154" s="347" t="s">
        <v>656</v>
      </c>
      <c r="I154" s="347" t="s">
        <v>618</v>
      </c>
      <c r="J154" s="347">
        <v>50</v>
      </c>
      <c r="K154" s="343"/>
    </row>
    <row r="155" spans="2:11" s="1" customFormat="1" ht="15" customHeight="1">
      <c r="B155" s="320"/>
      <c r="C155" s="347" t="s">
        <v>624</v>
      </c>
      <c r="D155" s="295"/>
      <c r="E155" s="295"/>
      <c r="F155" s="348" t="s">
        <v>616</v>
      </c>
      <c r="G155" s="295"/>
      <c r="H155" s="347" t="s">
        <v>656</v>
      </c>
      <c r="I155" s="347" t="s">
        <v>626</v>
      </c>
      <c r="J155" s="347"/>
      <c r="K155" s="343"/>
    </row>
    <row r="156" spans="2:11" s="1" customFormat="1" ht="15" customHeight="1">
      <c r="B156" s="320"/>
      <c r="C156" s="347" t="s">
        <v>635</v>
      </c>
      <c r="D156" s="295"/>
      <c r="E156" s="295"/>
      <c r="F156" s="348" t="s">
        <v>622</v>
      </c>
      <c r="G156" s="295"/>
      <c r="H156" s="347" t="s">
        <v>656</v>
      </c>
      <c r="I156" s="347" t="s">
        <v>618</v>
      </c>
      <c r="J156" s="347">
        <v>50</v>
      </c>
      <c r="K156" s="343"/>
    </row>
    <row r="157" spans="2:11" s="1" customFormat="1" ht="15" customHeight="1">
      <c r="B157" s="320"/>
      <c r="C157" s="347" t="s">
        <v>643</v>
      </c>
      <c r="D157" s="295"/>
      <c r="E157" s="295"/>
      <c r="F157" s="348" t="s">
        <v>622</v>
      </c>
      <c r="G157" s="295"/>
      <c r="H157" s="347" t="s">
        <v>656</v>
      </c>
      <c r="I157" s="347" t="s">
        <v>618</v>
      </c>
      <c r="J157" s="347">
        <v>50</v>
      </c>
      <c r="K157" s="343"/>
    </row>
    <row r="158" spans="2:11" s="1" customFormat="1" ht="15" customHeight="1">
      <c r="B158" s="320"/>
      <c r="C158" s="347" t="s">
        <v>641</v>
      </c>
      <c r="D158" s="295"/>
      <c r="E158" s="295"/>
      <c r="F158" s="348" t="s">
        <v>622</v>
      </c>
      <c r="G158" s="295"/>
      <c r="H158" s="347" t="s">
        <v>656</v>
      </c>
      <c r="I158" s="347" t="s">
        <v>618</v>
      </c>
      <c r="J158" s="347">
        <v>50</v>
      </c>
      <c r="K158" s="343"/>
    </row>
    <row r="159" spans="2:11" s="1" customFormat="1" ht="15" customHeight="1">
      <c r="B159" s="320"/>
      <c r="C159" s="347" t="s">
        <v>100</v>
      </c>
      <c r="D159" s="295"/>
      <c r="E159" s="295"/>
      <c r="F159" s="348" t="s">
        <v>616</v>
      </c>
      <c r="G159" s="295"/>
      <c r="H159" s="347" t="s">
        <v>678</v>
      </c>
      <c r="I159" s="347" t="s">
        <v>618</v>
      </c>
      <c r="J159" s="347" t="s">
        <v>679</v>
      </c>
      <c r="K159" s="343"/>
    </row>
    <row r="160" spans="2:11" s="1" customFormat="1" ht="15" customHeight="1">
      <c r="B160" s="320"/>
      <c r="C160" s="347" t="s">
        <v>680</v>
      </c>
      <c r="D160" s="295"/>
      <c r="E160" s="295"/>
      <c r="F160" s="348" t="s">
        <v>616</v>
      </c>
      <c r="G160" s="295"/>
      <c r="H160" s="347" t="s">
        <v>681</v>
      </c>
      <c r="I160" s="347" t="s">
        <v>651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682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610</v>
      </c>
      <c r="D166" s="310"/>
      <c r="E166" s="310"/>
      <c r="F166" s="310" t="s">
        <v>611</v>
      </c>
      <c r="G166" s="352"/>
      <c r="H166" s="353" t="s">
        <v>59</v>
      </c>
      <c r="I166" s="353" t="s">
        <v>62</v>
      </c>
      <c r="J166" s="310" t="s">
        <v>612</v>
      </c>
      <c r="K166" s="287"/>
    </row>
    <row r="167" spans="2:11" s="1" customFormat="1" ht="17.25" customHeight="1">
      <c r="B167" s="288"/>
      <c r="C167" s="312" t="s">
        <v>613</v>
      </c>
      <c r="D167" s="312"/>
      <c r="E167" s="312"/>
      <c r="F167" s="313" t="s">
        <v>614</v>
      </c>
      <c r="G167" s="354"/>
      <c r="H167" s="355"/>
      <c r="I167" s="355"/>
      <c r="J167" s="312" t="s">
        <v>615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619</v>
      </c>
      <c r="D169" s="295"/>
      <c r="E169" s="295"/>
      <c r="F169" s="318" t="s">
        <v>616</v>
      </c>
      <c r="G169" s="295"/>
      <c r="H169" s="295" t="s">
        <v>656</v>
      </c>
      <c r="I169" s="295" t="s">
        <v>618</v>
      </c>
      <c r="J169" s="295">
        <v>120</v>
      </c>
      <c r="K169" s="343"/>
    </row>
    <row r="170" spans="2:11" s="1" customFormat="1" ht="15" customHeight="1">
      <c r="B170" s="320"/>
      <c r="C170" s="295" t="s">
        <v>665</v>
      </c>
      <c r="D170" s="295"/>
      <c r="E170" s="295"/>
      <c r="F170" s="318" t="s">
        <v>616</v>
      </c>
      <c r="G170" s="295"/>
      <c r="H170" s="295" t="s">
        <v>666</v>
      </c>
      <c r="I170" s="295" t="s">
        <v>618</v>
      </c>
      <c r="J170" s="295" t="s">
        <v>667</v>
      </c>
      <c r="K170" s="343"/>
    </row>
    <row r="171" spans="2:11" s="1" customFormat="1" ht="15" customHeight="1">
      <c r="B171" s="320"/>
      <c r="C171" s="295" t="s">
        <v>564</v>
      </c>
      <c r="D171" s="295"/>
      <c r="E171" s="295"/>
      <c r="F171" s="318" t="s">
        <v>616</v>
      </c>
      <c r="G171" s="295"/>
      <c r="H171" s="295" t="s">
        <v>683</v>
      </c>
      <c r="I171" s="295" t="s">
        <v>618</v>
      </c>
      <c r="J171" s="295" t="s">
        <v>667</v>
      </c>
      <c r="K171" s="343"/>
    </row>
    <row r="172" spans="2:11" s="1" customFormat="1" ht="15" customHeight="1">
      <c r="B172" s="320"/>
      <c r="C172" s="295" t="s">
        <v>621</v>
      </c>
      <c r="D172" s="295"/>
      <c r="E172" s="295"/>
      <c r="F172" s="318" t="s">
        <v>622</v>
      </c>
      <c r="G172" s="295"/>
      <c r="H172" s="295" t="s">
        <v>683</v>
      </c>
      <c r="I172" s="295" t="s">
        <v>618</v>
      </c>
      <c r="J172" s="295">
        <v>50</v>
      </c>
      <c r="K172" s="343"/>
    </row>
    <row r="173" spans="2:11" s="1" customFormat="1" ht="15" customHeight="1">
      <c r="B173" s="320"/>
      <c r="C173" s="295" t="s">
        <v>624</v>
      </c>
      <c r="D173" s="295"/>
      <c r="E173" s="295"/>
      <c r="F173" s="318" t="s">
        <v>616</v>
      </c>
      <c r="G173" s="295"/>
      <c r="H173" s="295" t="s">
        <v>683</v>
      </c>
      <c r="I173" s="295" t="s">
        <v>626</v>
      </c>
      <c r="J173" s="295"/>
      <c r="K173" s="343"/>
    </row>
    <row r="174" spans="2:11" s="1" customFormat="1" ht="15" customHeight="1">
      <c r="B174" s="320"/>
      <c r="C174" s="295" t="s">
        <v>635</v>
      </c>
      <c r="D174" s="295"/>
      <c r="E174" s="295"/>
      <c r="F174" s="318" t="s">
        <v>622</v>
      </c>
      <c r="G174" s="295"/>
      <c r="H174" s="295" t="s">
        <v>683</v>
      </c>
      <c r="I174" s="295" t="s">
        <v>618</v>
      </c>
      <c r="J174" s="295">
        <v>50</v>
      </c>
      <c r="K174" s="343"/>
    </row>
    <row r="175" spans="2:11" s="1" customFormat="1" ht="15" customHeight="1">
      <c r="B175" s="320"/>
      <c r="C175" s="295" t="s">
        <v>643</v>
      </c>
      <c r="D175" s="295"/>
      <c r="E175" s="295"/>
      <c r="F175" s="318" t="s">
        <v>622</v>
      </c>
      <c r="G175" s="295"/>
      <c r="H175" s="295" t="s">
        <v>683</v>
      </c>
      <c r="I175" s="295" t="s">
        <v>618</v>
      </c>
      <c r="J175" s="295">
        <v>50</v>
      </c>
      <c r="K175" s="343"/>
    </row>
    <row r="176" spans="2:11" s="1" customFormat="1" ht="15" customHeight="1">
      <c r="B176" s="320"/>
      <c r="C176" s="295" t="s">
        <v>641</v>
      </c>
      <c r="D176" s="295"/>
      <c r="E176" s="295"/>
      <c r="F176" s="318" t="s">
        <v>622</v>
      </c>
      <c r="G176" s="295"/>
      <c r="H176" s="295" t="s">
        <v>683</v>
      </c>
      <c r="I176" s="295" t="s">
        <v>618</v>
      </c>
      <c r="J176" s="295">
        <v>50</v>
      </c>
      <c r="K176" s="343"/>
    </row>
    <row r="177" spans="2:11" s="1" customFormat="1" ht="15" customHeight="1">
      <c r="B177" s="320"/>
      <c r="C177" s="295" t="s">
        <v>114</v>
      </c>
      <c r="D177" s="295"/>
      <c r="E177" s="295"/>
      <c r="F177" s="318" t="s">
        <v>616</v>
      </c>
      <c r="G177" s="295"/>
      <c r="H177" s="295" t="s">
        <v>684</v>
      </c>
      <c r="I177" s="295" t="s">
        <v>685</v>
      </c>
      <c r="J177" s="295"/>
      <c r="K177" s="343"/>
    </row>
    <row r="178" spans="2:11" s="1" customFormat="1" ht="15" customHeight="1">
      <c r="B178" s="320"/>
      <c r="C178" s="295" t="s">
        <v>62</v>
      </c>
      <c r="D178" s="295"/>
      <c r="E178" s="295"/>
      <c r="F178" s="318" t="s">
        <v>616</v>
      </c>
      <c r="G178" s="295"/>
      <c r="H178" s="295" t="s">
        <v>686</v>
      </c>
      <c r="I178" s="295" t="s">
        <v>687</v>
      </c>
      <c r="J178" s="295">
        <v>1</v>
      </c>
      <c r="K178" s="343"/>
    </row>
    <row r="179" spans="2:11" s="1" customFormat="1" ht="15" customHeight="1">
      <c r="B179" s="320"/>
      <c r="C179" s="295" t="s">
        <v>58</v>
      </c>
      <c r="D179" s="295"/>
      <c r="E179" s="295"/>
      <c r="F179" s="318" t="s">
        <v>616</v>
      </c>
      <c r="G179" s="295"/>
      <c r="H179" s="295" t="s">
        <v>688</v>
      </c>
      <c r="I179" s="295" t="s">
        <v>618</v>
      </c>
      <c r="J179" s="295">
        <v>20</v>
      </c>
      <c r="K179" s="343"/>
    </row>
    <row r="180" spans="2:11" s="1" customFormat="1" ht="15" customHeight="1">
      <c r="B180" s="320"/>
      <c r="C180" s="295" t="s">
        <v>59</v>
      </c>
      <c r="D180" s="295"/>
      <c r="E180" s="295"/>
      <c r="F180" s="318" t="s">
        <v>616</v>
      </c>
      <c r="G180" s="295"/>
      <c r="H180" s="295" t="s">
        <v>689</v>
      </c>
      <c r="I180" s="295" t="s">
        <v>618</v>
      </c>
      <c r="J180" s="295">
        <v>255</v>
      </c>
      <c r="K180" s="343"/>
    </row>
    <row r="181" spans="2:11" s="1" customFormat="1" ht="15" customHeight="1">
      <c r="B181" s="320"/>
      <c r="C181" s="295" t="s">
        <v>115</v>
      </c>
      <c r="D181" s="295"/>
      <c r="E181" s="295"/>
      <c r="F181" s="318" t="s">
        <v>616</v>
      </c>
      <c r="G181" s="295"/>
      <c r="H181" s="295" t="s">
        <v>580</v>
      </c>
      <c r="I181" s="295" t="s">
        <v>618</v>
      </c>
      <c r="J181" s="295">
        <v>10</v>
      </c>
      <c r="K181" s="343"/>
    </row>
    <row r="182" spans="2:11" s="1" customFormat="1" ht="15" customHeight="1">
      <c r="B182" s="320"/>
      <c r="C182" s="295" t="s">
        <v>116</v>
      </c>
      <c r="D182" s="295"/>
      <c r="E182" s="295"/>
      <c r="F182" s="318" t="s">
        <v>616</v>
      </c>
      <c r="G182" s="295"/>
      <c r="H182" s="295" t="s">
        <v>690</v>
      </c>
      <c r="I182" s="295" t="s">
        <v>651</v>
      </c>
      <c r="J182" s="295"/>
      <c r="K182" s="343"/>
    </row>
    <row r="183" spans="2:11" s="1" customFormat="1" ht="15" customHeight="1">
      <c r="B183" s="320"/>
      <c r="C183" s="295" t="s">
        <v>691</v>
      </c>
      <c r="D183" s="295"/>
      <c r="E183" s="295"/>
      <c r="F183" s="318" t="s">
        <v>616</v>
      </c>
      <c r="G183" s="295"/>
      <c r="H183" s="295" t="s">
        <v>692</v>
      </c>
      <c r="I183" s="295" t="s">
        <v>651</v>
      </c>
      <c r="J183" s="295"/>
      <c r="K183" s="343"/>
    </row>
    <row r="184" spans="2:11" s="1" customFormat="1" ht="15" customHeight="1">
      <c r="B184" s="320"/>
      <c r="C184" s="295" t="s">
        <v>680</v>
      </c>
      <c r="D184" s="295"/>
      <c r="E184" s="295"/>
      <c r="F184" s="318" t="s">
        <v>616</v>
      </c>
      <c r="G184" s="295"/>
      <c r="H184" s="295" t="s">
        <v>693</v>
      </c>
      <c r="I184" s="295" t="s">
        <v>651</v>
      </c>
      <c r="J184" s="295"/>
      <c r="K184" s="343"/>
    </row>
    <row r="185" spans="2:11" s="1" customFormat="1" ht="15" customHeight="1">
      <c r="B185" s="320"/>
      <c r="C185" s="295" t="s">
        <v>118</v>
      </c>
      <c r="D185" s="295"/>
      <c r="E185" s="295"/>
      <c r="F185" s="318" t="s">
        <v>622</v>
      </c>
      <c r="G185" s="295"/>
      <c r="H185" s="295" t="s">
        <v>694</v>
      </c>
      <c r="I185" s="295" t="s">
        <v>618</v>
      </c>
      <c r="J185" s="295">
        <v>50</v>
      </c>
      <c r="K185" s="343"/>
    </row>
    <row r="186" spans="2:11" s="1" customFormat="1" ht="15" customHeight="1">
      <c r="B186" s="320"/>
      <c r="C186" s="295" t="s">
        <v>695</v>
      </c>
      <c r="D186" s="295"/>
      <c r="E186" s="295"/>
      <c r="F186" s="318" t="s">
        <v>622</v>
      </c>
      <c r="G186" s="295"/>
      <c r="H186" s="295" t="s">
        <v>696</v>
      </c>
      <c r="I186" s="295" t="s">
        <v>697</v>
      </c>
      <c r="J186" s="295"/>
      <c r="K186" s="343"/>
    </row>
    <row r="187" spans="2:11" s="1" customFormat="1" ht="15" customHeight="1">
      <c r="B187" s="320"/>
      <c r="C187" s="295" t="s">
        <v>698</v>
      </c>
      <c r="D187" s="295"/>
      <c r="E187" s="295"/>
      <c r="F187" s="318" t="s">
        <v>622</v>
      </c>
      <c r="G187" s="295"/>
      <c r="H187" s="295" t="s">
        <v>699</v>
      </c>
      <c r="I187" s="295" t="s">
        <v>697</v>
      </c>
      <c r="J187" s="295"/>
      <c r="K187" s="343"/>
    </row>
    <row r="188" spans="2:11" s="1" customFormat="1" ht="15" customHeight="1">
      <c r="B188" s="320"/>
      <c r="C188" s="295" t="s">
        <v>700</v>
      </c>
      <c r="D188" s="295"/>
      <c r="E188" s="295"/>
      <c r="F188" s="318" t="s">
        <v>622</v>
      </c>
      <c r="G188" s="295"/>
      <c r="H188" s="295" t="s">
        <v>701</v>
      </c>
      <c r="I188" s="295" t="s">
        <v>697</v>
      </c>
      <c r="J188" s="295"/>
      <c r="K188" s="343"/>
    </row>
    <row r="189" spans="2:11" s="1" customFormat="1" ht="15" customHeight="1">
      <c r="B189" s="320"/>
      <c r="C189" s="356" t="s">
        <v>702</v>
      </c>
      <c r="D189" s="295"/>
      <c r="E189" s="295"/>
      <c r="F189" s="318" t="s">
        <v>622</v>
      </c>
      <c r="G189" s="295"/>
      <c r="H189" s="295" t="s">
        <v>703</v>
      </c>
      <c r="I189" s="295" t="s">
        <v>704</v>
      </c>
      <c r="J189" s="357" t="s">
        <v>705</v>
      </c>
      <c r="K189" s="343"/>
    </row>
    <row r="190" spans="2:11" s="17" customFormat="1" ht="15" customHeight="1">
      <c r="B190" s="358"/>
      <c r="C190" s="359" t="s">
        <v>706</v>
      </c>
      <c r="D190" s="360"/>
      <c r="E190" s="360"/>
      <c r="F190" s="361" t="s">
        <v>622</v>
      </c>
      <c r="G190" s="360"/>
      <c r="H190" s="360" t="s">
        <v>707</v>
      </c>
      <c r="I190" s="360" t="s">
        <v>704</v>
      </c>
      <c r="J190" s="362" t="s">
        <v>705</v>
      </c>
      <c r="K190" s="363"/>
    </row>
    <row r="191" spans="2:11" s="1" customFormat="1" ht="15" customHeight="1">
      <c r="B191" s="320"/>
      <c r="C191" s="356" t="s">
        <v>47</v>
      </c>
      <c r="D191" s="295"/>
      <c r="E191" s="295"/>
      <c r="F191" s="318" t="s">
        <v>616</v>
      </c>
      <c r="G191" s="295"/>
      <c r="H191" s="292" t="s">
        <v>708</v>
      </c>
      <c r="I191" s="295" t="s">
        <v>709</v>
      </c>
      <c r="J191" s="295"/>
      <c r="K191" s="343"/>
    </row>
    <row r="192" spans="2:11" s="1" customFormat="1" ht="15" customHeight="1">
      <c r="B192" s="320"/>
      <c r="C192" s="356" t="s">
        <v>710</v>
      </c>
      <c r="D192" s="295"/>
      <c r="E192" s="295"/>
      <c r="F192" s="318" t="s">
        <v>616</v>
      </c>
      <c r="G192" s="295"/>
      <c r="H192" s="295" t="s">
        <v>711</v>
      </c>
      <c r="I192" s="295" t="s">
        <v>651</v>
      </c>
      <c r="J192" s="295"/>
      <c r="K192" s="343"/>
    </row>
    <row r="193" spans="2:11" s="1" customFormat="1" ht="15" customHeight="1">
      <c r="B193" s="320"/>
      <c r="C193" s="356" t="s">
        <v>712</v>
      </c>
      <c r="D193" s="295"/>
      <c r="E193" s="295"/>
      <c r="F193" s="318" t="s">
        <v>616</v>
      </c>
      <c r="G193" s="295"/>
      <c r="H193" s="295" t="s">
        <v>713</v>
      </c>
      <c r="I193" s="295" t="s">
        <v>651</v>
      </c>
      <c r="J193" s="295"/>
      <c r="K193" s="343"/>
    </row>
    <row r="194" spans="2:11" s="1" customFormat="1" ht="15" customHeight="1">
      <c r="B194" s="320"/>
      <c r="C194" s="356" t="s">
        <v>714</v>
      </c>
      <c r="D194" s="295"/>
      <c r="E194" s="295"/>
      <c r="F194" s="318" t="s">
        <v>622</v>
      </c>
      <c r="G194" s="295"/>
      <c r="H194" s="295" t="s">
        <v>715</v>
      </c>
      <c r="I194" s="295" t="s">
        <v>651</v>
      </c>
      <c r="J194" s="295"/>
      <c r="K194" s="343"/>
    </row>
    <row r="195" spans="2:11" s="1" customFormat="1" ht="15" customHeight="1">
      <c r="B195" s="349"/>
      <c r="C195" s="364"/>
      <c r="D195" s="329"/>
      <c r="E195" s="329"/>
      <c r="F195" s="329"/>
      <c r="G195" s="329"/>
      <c r="H195" s="329"/>
      <c r="I195" s="329"/>
      <c r="J195" s="329"/>
      <c r="K195" s="350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31"/>
      <c r="C197" s="341"/>
      <c r="D197" s="341"/>
      <c r="E197" s="341"/>
      <c r="F197" s="351"/>
      <c r="G197" s="341"/>
      <c r="H197" s="341"/>
      <c r="I197" s="341"/>
      <c r="J197" s="341"/>
      <c r="K197" s="331"/>
    </row>
    <row r="198" spans="2:11" s="1" customFormat="1" ht="18.75" customHeight="1"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</row>
    <row r="199" spans="2:11" s="1" customFormat="1" ht="13.5">
      <c r="B199" s="282"/>
      <c r="C199" s="283"/>
      <c r="D199" s="283"/>
      <c r="E199" s="283"/>
      <c r="F199" s="283"/>
      <c r="G199" s="283"/>
      <c r="H199" s="283"/>
      <c r="I199" s="283"/>
      <c r="J199" s="283"/>
      <c r="K199" s="284"/>
    </row>
    <row r="200" spans="2:11" s="1" customFormat="1" ht="21">
      <c r="B200" s="285"/>
      <c r="C200" s="286" t="s">
        <v>716</v>
      </c>
      <c r="D200" s="286"/>
      <c r="E200" s="286"/>
      <c r="F200" s="286"/>
      <c r="G200" s="286"/>
      <c r="H200" s="286"/>
      <c r="I200" s="286"/>
      <c r="J200" s="286"/>
      <c r="K200" s="287"/>
    </row>
    <row r="201" spans="2:11" s="1" customFormat="1" ht="25.5" customHeight="1">
      <c r="B201" s="285"/>
      <c r="C201" s="365" t="s">
        <v>717</v>
      </c>
      <c r="D201" s="365"/>
      <c r="E201" s="365"/>
      <c r="F201" s="365" t="s">
        <v>718</v>
      </c>
      <c r="G201" s="366"/>
      <c r="H201" s="365" t="s">
        <v>719</v>
      </c>
      <c r="I201" s="365"/>
      <c r="J201" s="365"/>
      <c r="K201" s="287"/>
    </row>
    <row r="202" spans="2:11" s="1" customFormat="1" ht="5.25" customHeight="1">
      <c r="B202" s="320"/>
      <c r="C202" s="315"/>
      <c r="D202" s="315"/>
      <c r="E202" s="315"/>
      <c r="F202" s="315"/>
      <c r="G202" s="341"/>
      <c r="H202" s="315"/>
      <c r="I202" s="315"/>
      <c r="J202" s="315"/>
      <c r="K202" s="343"/>
    </row>
    <row r="203" spans="2:11" s="1" customFormat="1" ht="15" customHeight="1">
      <c r="B203" s="320"/>
      <c r="C203" s="295" t="s">
        <v>709</v>
      </c>
      <c r="D203" s="295"/>
      <c r="E203" s="295"/>
      <c r="F203" s="318" t="s">
        <v>48</v>
      </c>
      <c r="G203" s="295"/>
      <c r="H203" s="295" t="s">
        <v>720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49</v>
      </c>
      <c r="G204" s="295"/>
      <c r="H204" s="295" t="s">
        <v>721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52</v>
      </c>
      <c r="G205" s="295"/>
      <c r="H205" s="295" t="s">
        <v>722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50</v>
      </c>
      <c r="G206" s="295"/>
      <c r="H206" s="295" t="s">
        <v>723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 t="s">
        <v>51</v>
      </c>
      <c r="G207" s="295"/>
      <c r="H207" s="295" t="s">
        <v>724</v>
      </c>
      <c r="I207" s="295"/>
      <c r="J207" s="295"/>
      <c r="K207" s="343"/>
    </row>
    <row r="208" spans="2:11" s="1" customFormat="1" ht="15" customHeight="1">
      <c r="B208" s="320"/>
      <c r="C208" s="295"/>
      <c r="D208" s="295"/>
      <c r="E208" s="295"/>
      <c r="F208" s="318"/>
      <c r="G208" s="295"/>
      <c r="H208" s="295"/>
      <c r="I208" s="295"/>
      <c r="J208" s="295"/>
      <c r="K208" s="343"/>
    </row>
    <row r="209" spans="2:11" s="1" customFormat="1" ht="15" customHeight="1">
      <c r="B209" s="320"/>
      <c r="C209" s="295" t="s">
        <v>663</v>
      </c>
      <c r="D209" s="295"/>
      <c r="E209" s="295"/>
      <c r="F209" s="318" t="s">
        <v>81</v>
      </c>
      <c r="G209" s="295"/>
      <c r="H209" s="295" t="s">
        <v>725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558</v>
      </c>
      <c r="G210" s="295"/>
      <c r="H210" s="295" t="s">
        <v>559</v>
      </c>
      <c r="I210" s="295"/>
      <c r="J210" s="295"/>
      <c r="K210" s="343"/>
    </row>
    <row r="211" spans="2:11" s="1" customFormat="1" ht="15" customHeight="1">
      <c r="B211" s="320"/>
      <c r="C211" s="295"/>
      <c r="D211" s="295"/>
      <c r="E211" s="295"/>
      <c r="F211" s="318" t="s">
        <v>556</v>
      </c>
      <c r="G211" s="295"/>
      <c r="H211" s="295" t="s">
        <v>726</v>
      </c>
      <c r="I211" s="295"/>
      <c r="J211" s="295"/>
      <c r="K211" s="343"/>
    </row>
    <row r="212" spans="2:11" s="1" customFormat="1" ht="15" customHeight="1">
      <c r="B212" s="367"/>
      <c r="C212" s="295"/>
      <c r="D212" s="295"/>
      <c r="E212" s="295"/>
      <c r="F212" s="318" t="s">
        <v>560</v>
      </c>
      <c r="G212" s="356"/>
      <c r="H212" s="347" t="s">
        <v>561</v>
      </c>
      <c r="I212" s="347"/>
      <c r="J212" s="347"/>
      <c r="K212" s="368"/>
    </row>
    <row r="213" spans="2:11" s="1" customFormat="1" ht="15" customHeight="1">
      <c r="B213" s="367"/>
      <c r="C213" s="295"/>
      <c r="D213" s="295"/>
      <c r="E213" s="295"/>
      <c r="F213" s="318" t="s">
        <v>562</v>
      </c>
      <c r="G213" s="356"/>
      <c r="H213" s="347" t="s">
        <v>727</v>
      </c>
      <c r="I213" s="347"/>
      <c r="J213" s="347"/>
      <c r="K213" s="368"/>
    </row>
    <row r="214" spans="2:11" s="1" customFormat="1" ht="15" customHeight="1">
      <c r="B214" s="367"/>
      <c r="C214" s="295"/>
      <c r="D214" s="295"/>
      <c r="E214" s="295"/>
      <c r="F214" s="318"/>
      <c r="G214" s="356"/>
      <c r="H214" s="347"/>
      <c r="I214" s="347"/>
      <c r="J214" s="347"/>
      <c r="K214" s="368"/>
    </row>
    <row r="215" spans="2:11" s="1" customFormat="1" ht="15" customHeight="1">
      <c r="B215" s="367"/>
      <c r="C215" s="295" t="s">
        <v>687</v>
      </c>
      <c r="D215" s="295"/>
      <c r="E215" s="295"/>
      <c r="F215" s="318">
        <v>1</v>
      </c>
      <c r="G215" s="356"/>
      <c r="H215" s="347" t="s">
        <v>728</v>
      </c>
      <c r="I215" s="347"/>
      <c r="J215" s="347"/>
      <c r="K215" s="368"/>
    </row>
    <row r="216" spans="2:11" s="1" customFormat="1" ht="15" customHeight="1">
      <c r="B216" s="367"/>
      <c r="C216" s="295"/>
      <c r="D216" s="295"/>
      <c r="E216" s="295"/>
      <c r="F216" s="318">
        <v>2</v>
      </c>
      <c r="G216" s="356"/>
      <c r="H216" s="347" t="s">
        <v>729</v>
      </c>
      <c r="I216" s="347"/>
      <c r="J216" s="347"/>
      <c r="K216" s="368"/>
    </row>
    <row r="217" spans="2:11" s="1" customFormat="1" ht="15" customHeight="1">
      <c r="B217" s="367"/>
      <c r="C217" s="295"/>
      <c r="D217" s="295"/>
      <c r="E217" s="295"/>
      <c r="F217" s="318">
        <v>3</v>
      </c>
      <c r="G217" s="356"/>
      <c r="H217" s="347" t="s">
        <v>730</v>
      </c>
      <c r="I217" s="347"/>
      <c r="J217" s="347"/>
      <c r="K217" s="368"/>
    </row>
    <row r="218" spans="2:11" s="1" customFormat="1" ht="15" customHeight="1">
      <c r="B218" s="367"/>
      <c r="C218" s="295"/>
      <c r="D218" s="295"/>
      <c r="E218" s="295"/>
      <c r="F218" s="318">
        <v>4</v>
      </c>
      <c r="G218" s="356"/>
      <c r="H218" s="347" t="s">
        <v>731</v>
      </c>
      <c r="I218" s="347"/>
      <c r="J218" s="347"/>
      <c r="K218" s="368"/>
    </row>
    <row r="219" spans="2:11" s="1" customFormat="1" ht="12.75" customHeight="1">
      <c r="B219" s="369"/>
      <c r="C219" s="370"/>
      <c r="D219" s="370"/>
      <c r="E219" s="370"/>
      <c r="F219" s="370"/>
      <c r="G219" s="370"/>
      <c r="H219" s="370"/>
      <c r="I219" s="370"/>
      <c r="J219" s="370"/>
      <c r="K219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Rous</dc:creator>
  <cp:keywords/>
  <dc:description/>
  <cp:lastModifiedBy>Vít Rous</cp:lastModifiedBy>
  <dcterms:created xsi:type="dcterms:W3CDTF">2024-01-26T09:00:41Z</dcterms:created>
  <dcterms:modified xsi:type="dcterms:W3CDTF">2024-01-26T09:00:46Z</dcterms:modified>
  <cp:category/>
  <cp:version/>
  <cp:contentType/>
  <cp:contentStatus/>
</cp:coreProperties>
</file>