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19200003_VD Mšeno, rekonstrukce vnitřních rozvodů budovy dozorství\VZ_STAVEBNÍ PRÁCE\Soupis prací\"/>
    </mc:Choice>
  </mc:AlternateContent>
  <bookViews>
    <workbookView xWindow="-28920" yWindow="-120" windowWidth="29040" windowHeight="15840" tabRatio="500" activeTab="3"/>
  </bookViews>
  <sheets>
    <sheet name="Stavba" sheetId="1" r:id="rId1"/>
    <sheet name="VRN" sheetId="2" r:id="rId2"/>
    <sheet name="VzorPolozky" sheetId="3" state="hidden" r:id="rId3"/>
    <sheet name="ASŘ" sheetId="4" r:id="rId4"/>
    <sheet name="ZTI" sheetId="5" r:id="rId5"/>
    <sheet name="UV" sheetId="6" r:id="rId6"/>
    <sheet name="ELI" sheetId="7" r:id="rId7"/>
    <sheet name="SLP" sheetId="8" r:id="rId8"/>
  </sheets>
  <definedNames>
    <definedName name="CelkemDPHVypocet" localSheetId="0">Stavba!$H$43</definedName>
    <definedName name="CenaCelkem">Stavba!$G$30</definedName>
    <definedName name="CenaCelkemBezDPH">Stavba!$G$29</definedName>
    <definedName name="CenaCelkemVypocet" localSheetId="0">Stavba!$I$43</definedName>
    <definedName name="cisloobjektu">Stavba!$D$3</definedName>
    <definedName name="CisloRozpoctu">#REF!</definedName>
    <definedName name="CisloStavby" localSheetId="0">Stavba!$D$2</definedName>
    <definedName name="cislostavby">#REF!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Stavba!$G$25</definedName>
    <definedName name="DPHZakl">Stavba!$G$27</definedName>
    <definedName name="dpsc" localSheetId="0">Stavba!$D$13</definedName>
    <definedName name="IČO" localSheetId="0">Stavba!$I$11</definedName>
    <definedName name="Mena">Stavba!$J$30</definedName>
    <definedName name="MistoStavby">Stavba!$D$4</definedName>
    <definedName name="nazevobjektu">Stavba!$E$3</definedName>
    <definedName name="NazevRozpoctu">#REF!</definedName>
    <definedName name="NazevStavby" localSheetId="0">Stavba!$E$2</definedName>
    <definedName name="nazevstavby">#REF!</definedName>
    <definedName name="NazevStavebnihoRozpoctu">Stavba!$E$4</definedName>
    <definedName name="_xlnm.Print_Titles" localSheetId="3">ASŘ!#REF!</definedName>
    <definedName name="oadresa">Stavba!$D$6</definedName>
    <definedName name="Objednatel" localSheetId="0">Stavba!$D$5</definedName>
    <definedName name="Objekt" localSheetId="0">Stavba!$B$39</definedName>
    <definedName name="_xlnm.Print_Area" localSheetId="3">ASŘ!$A$1:$R$299</definedName>
    <definedName name="_xlnm.Print_Area" localSheetId="6">ELI!$A$1:$K$297</definedName>
    <definedName name="_xlnm.Print_Area" localSheetId="7">SLP!$A$1:$K$139</definedName>
    <definedName name="_xlnm.Print_Area" localSheetId="0">Stavba!$A$1:$J$43</definedName>
    <definedName name="_xlnm.Print_Area" localSheetId="5">UV!$A$1:$K$208</definedName>
    <definedName name="_xlnm.Print_Area" localSheetId="1">VRN!$B$2:$H$41</definedName>
    <definedName name="_xlnm.Print_Area" localSheetId="4">ZTI!$A$1:$K$317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Stavba!$E$24</definedName>
    <definedName name="SazbaDPH1">#REF!</definedName>
    <definedName name="SazbaDPH2" localSheetId="0">Stavba!$E$26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>Stavba!$A:$A</definedName>
    <definedName name="Z_B7E7C763_C459_487D_8ABA_5CFDDFBD5A84_.wvu.PrintArea" localSheetId="0">Stavba!$B$1:$J$37</definedName>
    <definedName name="ZakladDPHSni">Stavba!$G$24</definedName>
    <definedName name="ZakladDPHSniVypocet" localSheetId="0">Stavba!$F$43</definedName>
    <definedName name="ZakladDPHZakl">Stavba!$G$26</definedName>
    <definedName name="ZakladDPHZaklVypocet" localSheetId="0">Stavba!$G$43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6" i="8" l="1"/>
  <c r="J116" i="8" s="1"/>
  <c r="Q202" i="4" l="1"/>
  <c r="O202" i="4"/>
  <c r="K202" i="4"/>
  <c r="I202" i="4"/>
  <c r="G202" i="4"/>
  <c r="M202" i="4" s="1"/>
  <c r="E122" i="4"/>
  <c r="E121" i="4"/>
  <c r="E120" i="4"/>
  <c r="E119" i="4"/>
  <c r="E123" i="4"/>
  <c r="E28" i="4"/>
  <c r="E27" i="4"/>
  <c r="E26" i="4"/>
  <c r="E25" i="4"/>
  <c r="Q166" i="4"/>
  <c r="O166" i="4"/>
  <c r="K166" i="4"/>
  <c r="I166" i="4"/>
  <c r="G166" i="4"/>
  <c r="M166" i="4" s="1"/>
  <c r="G80" i="4"/>
  <c r="E79" i="4"/>
  <c r="G79" i="4" s="1"/>
  <c r="E78" i="4"/>
  <c r="G78" i="4" s="1"/>
  <c r="E77" i="4"/>
  <c r="G77" i="4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P136" i="8"/>
  <c r="J136" i="8"/>
  <c r="BE136" i="8" s="1"/>
  <c r="BK135" i="8"/>
  <c r="BI135" i="8"/>
  <c r="BH135" i="8"/>
  <c r="BG135" i="8"/>
  <c r="BF135" i="8"/>
  <c r="T135" i="8"/>
  <c r="R135" i="8"/>
  <c r="P135" i="8"/>
  <c r="J135" i="8"/>
  <c r="BE135" i="8" s="1"/>
  <c r="BK134" i="8"/>
  <c r="BI134" i="8"/>
  <c r="BH134" i="8"/>
  <c r="BG134" i="8"/>
  <c r="BF134" i="8"/>
  <c r="T134" i="8"/>
  <c r="R134" i="8"/>
  <c r="P134" i="8"/>
  <c r="J134" i="8"/>
  <c r="BE134" i="8" s="1"/>
  <c r="BK132" i="8"/>
  <c r="BI132" i="8"/>
  <c r="BH132" i="8"/>
  <c r="BG132" i="8"/>
  <c r="BF132" i="8"/>
  <c r="T132" i="8"/>
  <c r="R132" i="8"/>
  <c r="P132" i="8"/>
  <c r="J132" i="8"/>
  <c r="BE132" i="8" s="1"/>
  <c r="BK131" i="8"/>
  <c r="BI131" i="8"/>
  <c r="BH131" i="8"/>
  <c r="BG131" i="8"/>
  <c r="BF131" i="8"/>
  <c r="T131" i="8"/>
  <c r="R131" i="8"/>
  <c r="P131" i="8"/>
  <c r="J131" i="8"/>
  <c r="BE131" i="8" s="1"/>
  <c r="BK129" i="8"/>
  <c r="BI129" i="8"/>
  <c r="BH129" i="8"/>
  <c r="BG129" i="8"/>
  <c r="BF129" i="8"/>
  <c r="T129" i="8"/>
  <c r="R129" i="8"/>
  <c r="P129" i="8"/>
  <c r="J129" i="8"/>
  <c r="BE129" i="8" s="1"/>
  <c r="BK127" i="8"/>
  <c r="BI127" i="8"/>
  <c r="BH127" i="8"/>
  <c r="BG127" i="8"/>
  <c r="BF127" i="8"/>
  <c r="T127" i="8"/>
  <c r="R127" i="8"/>
  <c r="P127" i="8"/>
  <c r="J127" i="8"/>
  <c r="BE127" i="8" s="1"/>
  <c r="BK126" i="8"/>
  <c r="BI126" i="8"/>
  <c r="BH126" i="8"/>
  <c r="BG126" i="8"/>
  <c r="BF126" i="8"/>
  <c r="T126" i="8"/>
  <c r="R126" i="8"/>
  <c r="P126" i="8"/>
  <c r="J126" i="8"/>
  <c r="BE126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2" i="8"/>
  <c r="BI122" i="8"/>
  <c r="BH122" i="8"/>
  <c r="BG122" i="8"/>
  <c r="BF122" i="8"/>
  <c r="T122" i="8"/>
  <c r="R122" i="8"/>
  <c r="P122" i="8"/>
  <c r="J122" i="8"/>
  <c r="BE122" i="8" s="1"/>
  <c r="BK120" i="8"/>
  <c r="BI120" i="8"/>
  <c r="BH120" i="8"/>
  <c r="BG120" i="8"/>
  <c r="BF120" i="8"/>
  <c r="T120" i="8"/>
  <c r="R120" i="8"/>
  <c r="P120" i="8"/>
  <c r="J120" i="8"/>
  <c r="BE120" i="8" s="1"/>
  <c r="BK118" i="8"/>
  <c r="BI118" i="8"/>
  <c r="BH118" i="8"/>
  <c r="BG118" i="8"/>
  <c r="BF118" i="8"/>
  <c r="T118" i="8"/>
  <c r="R118" i="8"/>
  <c r="P118" i="8"/>
  <c r="J118" i="8"/>
  <c r="BE118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P112" i="8"/>
  <c r="J112" i="8"/>
  <c r="BE112" i="8" s="1"/>
  <c r="BK110" i="8"/>
  <c r="BI110" i="8"/>
  <c r="BH110" i="8"/>
  <c r="BG110" i="8"/>
  <c r="BF110" i="8"/>
  <c r="T110" i="8"/>
  <c r="R110" i="8"/>
  <c r="P110" i="8"/>
  <c r="J110" i="8"/>
  <c r="BE110" i="8" s="1"/>
  <c r="BK109" i="8"/>
  <c r="BI109" i="8"/>
  <c r="BH109" i="8"/>
  <c r="BG109" i="8"/>
  <c r="BF109" i="8"/>
  <c r="BE109" i="8"/>
  <c r="T109" i="8"/>
  <c r="R109" i="8"/>
  <c r="P109" i="8"/>
  <c r="J109" i="8"/>
  <c r="BK107" i="8"/>
  <c r="BI107" i="8"/>
  <c r="BH107" i="8"/>
  <c r="BG107" i="8"/>
  <c r="BF107" i="8"/>
  <c r="T107" i="8"/>
  <c r="R107" i="8"/>
  <c r="P107" i="8"/>
  <c r="J107" i="8"/>
  <c r="BE107" i="8" s="1"/>
  <c r="BK106" i="8"/>
  <c r="BI106" i="8"/>
  <c r="BH106" i="8"/>
  <c r="BG106" i="8"/>
  <c r="BF106" i="8"/>
  <c r="T106" i="8"/>
  <c r="R106" i="8"/>
  <c r="P106" i="8"/>
  <c r="J106" i="8"/>
  <c r="BE106" i="8" s="1"/>
  <c r="BK104" i="8"/>
  <c r="BI104" i="8"/>
  <c r="BH104" i="8"/>
  <c r="BG104" i="8"/>
  <c r="BF104" i="8"/>
  <c r="T104" i="8"/>
  <c r="R104" i="8"/>
  <c r="P104" i="8"/>
  <c r="J104" i="8"/>
  <c r="BE104" i="8" s="1"/>
  <c r="BK103" i="8"/>
  <c r="BI103" i="8"/>
  <c r="BH103" i="8"/>
  <c r="BG103" i="8"/>
  <c r="BF103" i="8"/>
  <c r="T103" i="8"/>
  <c r="R103" i="8"/>
  <c r="P103" i="8"/>
  <c r="J103" i="8"/>
  <c r="BE103" i="8" s="1"/>
  <c r="BK102" i="8"/>
  <c r="BI102" i="8"/>
  <c r="BH102" i="8"/>
  <c r="BG102" i="8"/>
  <c r="BF102" i="8"/>
  <c r="BE102" i="8"/>
  <c r="T102" i="8"/>
  <c r="R102" i="8"/>
  <c r="P102" i="8"/>
  <c r="J102" i="8"/>
  <c r="BK98" i="8"/>
  <c r="BI98" i="8"/>
  <c r="BH98" i="8"/>
  <c r="BG98" i="8"/>
  <c r="BF98" i="8"/>
  <c r="T98" i="8"/>
  <c r="R98" i="8"/>
  <c r="P98" i="8"/>
  <c r="J98" i="8"/>
  <c r="BE98" i="8" s="1"/>
  <c r="BK96" i="8"/>
  <c r="BI96" i="8"/>
  <c r="BH96" i="8"/>
  <c r="BG96" i="8"/>
  <c r="BF96" i="8"/>
  <c r="T96" i="8"/>
  <c r="R96" i="8"/>
  <c r="P96" i="8"/>
  <c r="J96" i="8"/>
  <c r="BE96" i="8" s="1"/>
  <c r="BK94" i="8"/>
  <c r="BI94" i="8"/>
  <c r="BH94" i="8"/>
  <c r="BG94" i="8"/>
  <c r="BF94" i="8"/>
  <c r="T94" i="8"/>
  <c r="R94" i="8"/>
  <c r="P94" i="8"/>
  <c r="J94" i="8"/>
  <c r="BE94" i="8" s="1"/>
  <c r="BK92" i="8"/>
  <c r="BI92" i="8"/>
  <c r="BH92" i="8"/>
  <c r="BG92" i="8"/>
  <c r="BF92" i="8"/>
  <c r="T92" i="8"/>
  <c r="R92" i="8"/>
  <c r="P92" i="8"/>
  <c r="P91" i="8" s="1"/>
  <c r="J92" i="8"/>
  <c r="BE92" i="8" s="1"/>
  <c r="BK89" i="8"/>
  <c r="BI89" i="8"/>
  <c r="BH89" i="8"/>
  <c r="BG89" i="8"/>
  <c r="BF89" i="8"/>
  <c r="T89" i="8"/>
  <c r="R89" i="8"/>
  <c r="P89" i="8"/>
  <c r="J89" i="8"/>
  <c r="BE89" i="8" s="1"/>
  <c r="BK87" i="8"/>
  <c r="BK86" i="8" s="1"/>
  <c r="BI87" i="8"/>
  <c r="BH87" i="8"/>
  <c r="BG87" i="8"/>
  <c r="BF87" i="8"/>
  <c r="T87" i="8"/>
  <c r="R87" i="8"/>
  <c r="P87" i="8"/>
  <c r="P86" i="8" s="1"/>
  <c r="J87" i="8"/>
  <c r="BE87" i="8" s="1"/>
  <c r="F78" i="8"/>
  <c r="F52" i="8"/>
  <c r="E50" i="8"/>
  <c r="J37" i="8"/>
  <c r="J36" i="8"/>
  <c r="J35" i="8"/>
  <c r="J81" i="8"/>
  <c r="J80" i="8"/>
  <c r="F81" i="8"/>
  <c r="F80" i="8"/>
  <c r="J52" i="8"/>
  <c r="E48" i="8"/>
  <c r="R86" i="8" l="1"/>
  <c r="T86" i="8"/>
  <c r="T101" i="8"/>
  <c r="T100" i="8" s="1"/>
  <c r="F34" i="8"/>
  <c r="F35" i="8"/>
  <c r="BK101" i="8"/>
  <c r="BK100" i="8" s="1"/>
  <c r="J100" i="8" s="1"/>
  <c r="J63" i="8" s="1"/>
  <c r="F36" i="8"/>
  <c r="F37" i="8"/>
  <c r="R91" i="8"/>
  <c r="R85" i="8" s="1"/>
  <c r="J34" i="8"/>
  <c r="T91" i="8"/>
  <c r="T85" i="8" s="1"/>
  <c r="T84" i="8" s="1"/>
  <c r="BK91" i="8"/>
  <c r="J91" i="8" s="1"/>
  <c r="J62" i="8" s="1"/>
  <c r="P101" i="8"/>
  <c r="P100" i="8" s="1"/>
  <c r="P85" i="8"/>
  <c r="R101" i="8"/>
  <c r="R100" i="8" s="1"/>
  <c r="F54" i="8"/>
  <c r="J54" i="8"/>
  <c r="E74" i="8"/>
  <c r="J33" i="8"/>
  <c r="J86" i="8"/>
  <c r="J61" i="8" s="1"/>
  <c r="F33" i="8"/>
  <c r="F55" i="8"/>
  <c r="J55" i="8"/>
  <c r="J101" i="8" l="1"/>
  <c r="J64" i="8" s="1"/>
  <c r="R84" i="8"/>
  <c r="P84" i="8"/>
  <c r="BK85" i="8"/>
  <c r="BK84" i="8"/>
  <c r="J84" i="8" s="1"/>
  <c r="I21" i="1" s="1"/>
  <c r="J85" i="8"/>
  <c r="J60" i="8" s="1"/>
  <c r="J30" i="8" l="1"/>
  <c r="J39" i="8" s="1"/>
  <c r="J59" i="8"/>
  <c r="BK295" i="7" l="1"/>
  <c r="BI295" i="7"/>
  <c r="BH295" i="7"/>
  <c r="BG295" i="7"/>
  <c r="BF295" i="7"/>
  <c r="T295" i="7"/>
  <c r="R295" i="7"/>
  <c r="P295" i="7"/>
  <c r="J295" i="7"/>
  <c r="BE295" i="7" s="1"/>
  <c r="BK294" i="7"/>
  <c r="J294" i="7" s="1"/>
  <c r="J71" i="7" s="1"/>
  <c r="T294" i="7"/>
  <c r="R294" i="7"/>
  <c r="P294" i="7"/>
  <c r="BK293" i="7"/>
  <c r="BI293" i="7"/>
  <c r="BH293" i="7"/>
  <c r="BG293" i="7"/>
  <c r="BF293" i="7"/>
  <c r="T293" i="7"/>
  <c r="T290" i="7" s="1"/>
  <c r="T289" i="7" s="1"/>
  <c r="R293" i="7"/>
  <c r="R290" i="7" s="1"/>
  <c r="R289" i="7" s="1"/>
  <c r="P293" i="7"/>
  <c r="J293" i="7"/>
  <c r="BE293" i="7" s="1"/>
  <c r="BK291" i="7"/>
  <c r="BK290" i="7" s="1"/>
  <c r="J290" i="7" s="1"/>
  <c r="J70" i="7" s="1"/>
  <c r="BI291" i="7"/>
  <c r="BH291" i="7"/>
  <c r="BG291" i="7"/>
  <c r="BF291" i="7"/>
  <c r="T291" i="7"/>
  <c r="R291" i="7"/>
  <c r="P291" i="7"/>
  <c r="P290" i="7" s="1"/>
  <c r="P289" i="7" s="1"/>
  <c r="J291" i="7"/>
  <c r="BE291" i="7" s="1"/>
  <c r="BK288" i="7"/>
  <c r="BI288" i="7"/>
  <c r="BH288" i="7"/>
  <c r="BG288" i="7"/>
  <c r="BF288" i="7"/>
  <c r="T288" i="7"/>
  <c r="R288" i="7"/>
  <c r="P288" i="7"/>
  <c r="J288" i="7"/>
  <c r="BE288" i="7" s="1"/>
  <c r="BK286" i="7"/>
  <c r="BI286" i="7"/>
  <c r="BH286" i="7"/>
  <c r="BG286" i="7"/>
  <c r="BF286" i="7"/>
  <c r="T286" i="7"/>
  <c r="R286" i="7"/>
  <c r="P286" i="7"/>
  <c r="J286" i="7"/>
  <c r="BE286" i="7" s="1"/>
  <c r="BK285" i="7"/>
  <c r="BI285" i="7"/>
  <c r="BH285" i="7"/>
  <c r="BG285" i="7"/>
  <c r="BF285" i="7"/>
  <c r="BE285" i="7"/>
  <c r="T285" i="7"/>
  <c r="R285" i="7"/>
  <c r="P285" i="7"/>
  <c r="J285" i="7"/>
  <c r="BK283" i="7"/>
  <c r="BI283" i="7"/>
  <c r="BH283" i="7"/>
  <c r="BG283" i="7"/>
  <c r="BF283" i="7"/>
  <c r="T283" i="7"/>
  <c r="T282" i="7" s="1"/>
  <c r="R283" i="7"/>
  <c r="R282" i="7" s="1"/>
  <c r="P283" i="7"/>
  <c r="P282" i="7" s="1"/>
  <c r="J283" i="7"/>
  <c r="BE283" i="7" s="1"/>
  <c r="BK281" i="7"/>
  <c r="BI281" i="7"/>
  <c r="BH281" i="7"/>
  <c r="BG281" i="7"/>
  <c r="BF281" i="7"/>
  <c r="T281" i="7"/>
  <c r="R281" i="7"/>
  <c r="P281" i="7"/>
  <c r="J281" i="7"/>
  <c r="BE281" i="7" s="1"/>
  <c r="BK280" i="7"/>
  <c r="BI280" i="7"/>
  <c r="BH280" i="7"/>
  <c r="BG280" i="7"/>
  <c r="BF280" i="7"/>
  <c r="T280" i="7"/>
  <c r="R280" i="7"/>
  <c r="P280" i="7"/>
  <c r="J280" i="7"/>
  <c r="BE280" i="7" s="1"/>
  <c r="BK278" i="7"/>
  <c r="BI278" i="7"/>
  <c r="BH278" i="7"/>
  <c r="BG278" i="7"/>
  <c r="BF278" i="7"/>
  <c r="T278" i="7"/>
  <c r="R278" i="7"/>
  <c r="P278" i="7"/>
  <c r="J278" i="7"/>
  <c r="BE278" i="7" s="1"/>
  <c r="BK277" i="7"/>
  <c r="BI277" i="7"/>
  <c r="BH277" i="7"/>
  <c r="BG277" i="7"/>
  <c r="BF277" i="7"/>
  <c r="T277" i="7"/>
  <c r="R277" i="7"/>
  <c r="P277" i="7"/>
  <c r="J277" i="7"/>
  <c r="BE277" i="7" s="1"/>
  <c r="BK275" i="7"/>
  <c r="BI275" i="7"/>
  <c r="BH275" i="7"/>
  <c r="BG275" i="7"/>
  <c r="BF275" i="7"/>
  <c r="T275" i="7"/>
  <c r="R275" i="7"/>
  <c r="P275" i="7"/>
  <c r="J275" i="7"/>
  <c r="BE275" i="7" s="1"/>
  <c r="BK273" i="7"/>
  <c r="BI273" i="7"/>
  <c r="BH273" i="7"/>
  <c r="BG273" i="7"/>
  <c r="BF273" i="7"/>
  <c r="T273" i="7"/>
  <c r="R273" i="7"/>
  <c r="P273" i="7"/>
  <c r="J273" i="7"/>
  <c r="BE273" i="7" s="1"/>
  <c r="BK272" i="7"/>
  <c r="BI272" i="7"/>
  <c r="BH272" i="7"/>
  <c r="BG272" i="7"/>
  <c r="BF272" i="7"/>
  <c r="T272" i="7"/>
  <c r="R272" i="7"/>
  <c r="P272" i="7"/>
  <c r="J272" i="7"/>
  <c r="BE272" i="7" s="1"/>
  <c r="BK271" i="7"/>
  <c r="BI271" i="7"/>
  <c r="BH271" i="7"/>
  <c r="BG271" i="7"/>
  <c r="BF271" i="7"/>
  <c r="BE271" i="7"/>
  <c r="T271" i="7"/>
  <c r="R271" i="7"/>
  <c r="P271" i="7"/>
  <c r="J271" i="7"/>
  <c r="BK269" i="7"/>
  <c r="BI269" i="7"/>
  <c r="BH269" i="7"/>
  <c r="BG269" i="7"/>
  <c r="BF269" i="7"/>
  <c r="T269" i="7"/>
  <c r="R269" i="7"/>
  <c r="P269" i="7"/>
  <c r="J269" i="7"/>
  <c r="BE269" i="7" s="1"/>
  <c r="BK268" i="7"/>
  <c r="BI268" i="7"/>
  <c r="BH268" i="7"/>
  <c r="BG268" i="7"/>
  <c r="BF268" i="7"/>
  <c r="T268" i="7"/>
  <c r="R268" i="7"/>
  <c r="P268" i="7"/>
  <c r="J268" i="7"/>
  <c r="BE268" i="7" s="1"/>
  <c r="BK266" i="7"/>
  <c r="BI266" i="7"/>
  <c r="BH266" i="7"/>
  <c r="BG266" i="7"/>
  <c r="BF266" i="7"/>
  <c r="T266" i="7"/>
  <c r="R266" i="7"/>
  <c r="P266" i="7"/>
  <c r="J266" i="7"/>
  <c r="BE266" i="7" s="1"/>
  <c r="BK264" i="7"/>
  <c r="BI264" i="7"/>
  <c r="BH264" i="7"/>
  <c r="BG264" i="7"/>
  <c r="BF264" i="7"/>
  <c r="T264" i="7"/>
  <c r="R264" i="7"/>
  <c r="P264" i="7"/>
  <c r="J264" i="7"/>
  <c r="BE264" i="7" s="1"/>
  <c r="BK262" i="7"/>
  <c r="BI262" i="7"/>
  <c r="BH262" i="7"/>
  <c r="BG262" i="7"/>
  <c r="BF262" i="7"/>
  <c r="BE262" i="7"/>
  <c r="T262" i="7"/>
  <c r="R262" i="7"/>
  <c r="P262" i="7"/>
  <c r="J262" i="7"/>
  <c r="BK260" i="7"/>
  <c r="BI260" i="7"/>
  <c r="BH260" i="7"/>
  <c r="BG260" i="7"/>
  <c r="BF260" i="7"/>
  <c r="T260" i="7"/>
  <c r="R260" i="7"/>
  <c r="P260" i="7"/>
  <c r="J260" i="7"/>
  <c r="BE260" i="7" s="1"/>
  <c r="BK258" i="7"/>
  <c r="BI258" i="7"/>
  <c r="BH258" i="7"/>
  <c r="BG258" i="7"/>
  <c r="BF258" i="7"/>
  <c r="T258" i="7"/>
  <c r="R258" i="7"/>
  <c r="P258" i="7"/>
  <c r="P249" i="7" s="1"/>
  <c r="J258" i="7"/>
  <c r="BE258" i="7" s="1"/>
  <c r="BK256" i="7"/>
  <c r="BI256" i="7"/>
  <c r="BH256" i="7"/>
  <c r="BG256" i="7"/>
  <c r="BF256" i="7"/>
  <c r="T256" i="7"/>
  <c r="R256" i="7"/>
  <c r="P256" i="7"/>
  <c r="J256" i="7"/>
  <c r="BE256" i="7" s="1"/>
  <c r="BK255" i="7"/>
  <c r="BI255" i="7"/>
  <c r="BH255" i="7"/>
  <c r="BG255" i="7"/>
  <c r="BF255" i="7"/>
  <c r="T255" i="7"/>
  <c r="R255" i="7"/>
  <c r="P255" i="7"/>
  <c r="J255" i="7"/>
  <c r="BE255" i="7" s="1"/>
  <c r="BK253" i="7"/>
  <c r="BI253" i="7"/>
  <c r="BH253" i="7"/>
  <c r="BG253" i="7"/>
  <c r="BF253" i="7"/>
  <c r="T253" i="7"/>
  <c r="R253" i="7"/>
  <c r="P253" i="7"/>
  <c r="J253" i="7"/>
  <c r="BE253" i="7" s="1"/>
  <c r="BK252" i="7"/>
  <c r="BI252" i="7"/>
  <c r="BH252" i="7"/>
  <c r="BG252" i="7"/>
  <c r="BF252" i="7"/>
  <c r="T252" i="7"/>
  <c r="R252" i="7"/>
  <c r="P252" i="7"/>
  <c r="J252" i="7"/>
  <c r="BE252" i="7" s="1"/>
  <c r="BK250" i="7"/>
  <c r="BI250" i="7"/>
  <c r="BH250" i="7"/>
  <c r="BG250" i="7"/>
  <c r="BF250" i="7"/>
  <c r="T250" i="7"/>
  <c r="T249" i="7" s="1"/>
  <c r="R250" i="7"/>
  <c r="R249" i="7" s="1"/>
  <c r="P250" i="7"/>
  <c r="J250" i="7"/>
  <c r="BE250" i="7" s="1"/>
  <c r="BK247" i="7"/>
  <c r="BI247" i="7"/>
  <c r="BH247" i="7"/>
  <c r="BG247" i="7"/>
  <c r="BF247" i="7"/>
  <c r="T247" i="7"/>
  <c r="R247" i="7"/>
  <c r="P247" i="7"/>
  <c r="J247" i="7"/>
  <c r="BE247" i="7" s="1"/>
  <c r="BK246" i="7"/>
  <c r="BI246" i="7"/>
  <c r="BH246" i="7"/>
  <c r="BG246" i="7"/>
  <c r="BF246" i="7"/>
  <c r="BE246" i="7"/>
  <c r="T246" i="7"/>
  <c r="R246" i="7"/>
  <c r="P246" i="7"/>
  <c r="J246" i="7"/>
  <c r="BK244" i="7"/>
  <c r="BI244" i="7"/>
  <c r="BH244" i="7"/>
  <c r="BG244" i="7"/>
  <c r="BF244" i="7"/>
  <c r="BE244" i="7"/>
  <c r="T244" i="7"/>
  <c r="R244" i="7"/>
  <c r="P244" i="7"/>
  <c r="J244" i="7"/>
  <c r="BK243" i="7"/>
  <c r="BI243" i="7"/>
  <c r="BH243" i="7"/>
  <c r="BG243" i="7"/>
  <c r="BF243" i="7"/>
  <c r="T243" i="7"/>
  <c r="R243" i="7"/>
  <c r="P243" i="7"/>
  <c r="J243" i="7"/>
  <c r="BE243" i="7" s="1"/>
  <c r="BK241" i="7"/>
  <c r="BI241" i="7"/>
  <c r="BH241" i="7"/>
  <c r="BG241" i="7"/>
  <c r="BF241" i="7"/>
  <c r="T241" i="7"/>
  <c r="R241" i="7"/>
  <c r="P241" i="7"/>
  <c r="J241" i="7"/>
  <c r="BE241" i="7" s="1"/>
  <c r="BK239" i="7"/>
  <c r="BI239" i="7"/>
  <c r="BH239" i="7"/>
  <c r="BG239" i="7"/>
  <c r="BF239" i="7"/>
  <c r="BE239" i="7"/>
  <c r="T239" i="7"/>
  <c r="R239" i="7"/>
  <c r="P239" i="7"/>
  <c r="J239" i="7"/>
  <c r="BK238" i="7"/>
  <c r="BI238" i="7"/>
  <c r="BH238" i="7"/>
  <c r="BG238" i="7"/>
  <c r="BF238" i="7"/>
  <c r="T238" i="7"/>
  <c r="R238" i="7"/>
  <c r="P238" i="7"/>
  <c r="J238" i="7"/>
  <c r="BE238" i="7" s="1"/>
  <c r="BK236" i="7"/>
  <c r="BI236" i="7"/>
  <c r="BH236" i="7"/>
  <c r="BG236" i="7"/>
  <c r="BF236" i="7"/>
  <c r="BE236" i="7"/>
  <c r="T236" i="7"/>
  <c r="R236" i="7"/>
  <c r="P236" i="7"/>
  <c r="J236" i="7"/>
  <c r="BK235" i="7"/>
  <c r="BI235" i="7"/>
  <c r="BH235" i="7"/>
  <c r="BG235" i="7"/>
  <c r="BF235" i="7"/>
  <c r="BE235" i="7"/>
  <c r="T235" i="7"/>
  <c r="R235" i="7"/>
  <c r="P235" i="7"/>
  <c r="J235" i="7"/>
  <c r="BK233" i="7"/>
  <c r="BI233" i="7"/>
  <c r="BH233" i="7"/>
  <c r="BG233" i="7"/>
  <c r="BF233" i="7"/>
  <c r="T233" i="7"/>
  <c r="R233" i="7"/>
  <c r="P233" i="7"/>
  <c r="J233" i="7"/>
  <c r="BE233" i="7" s="1"/>
  <c r="BK231" i="7"/>
  <c r="BI231" i="7"/>
  <c r="BH231" i="7"/>
  <c r="BG231" i="7"/>
  <c r="BF231" i="7"/>
  <c r="BE231" i="7"/>
  <c r="T231" i="7"/>
  <c r="R231" i="7"/>
  <c r="P231" i="7"/>
  <c r="J231" i="7"/>
  <c r="BK230" i="7"/>
  <c r="BI230" i="7"/>
  <c r="BH230" i="7"/>
  <c r="BG230" i="7"/>
  <c r="BF230" i="7"/>
  <c r="BE230" i="7"/>
  <c r="T230" i="7"/>
  <c r="R230" i="7"/>
  <c r="P230" i="7"/>
  <c r="J230" i="7"/>
  <c r="BK228" i="7"/>
  <c r="BI228" i="7"/>
  <c r="BH228" i="7"/>
  <c r="BG228" i="7"/>
  <c r="BF228" i="7"/>
  <c r="T228" i="7"/>
  <c r="R228" i="7"/>
  <c r="P228" i="7"/>
  <c r="J228" i="7"/>
  <c r="BE228" i="7" s="1"/>
  <c r="BK226" i="7"/>
  <c r="BI226" i="7"/>
  <c r="BH226" i="7"/>
  <c r="BG226" i="7"/>
  <c r="BF226" i="7"/>
  <c r="BE226" i="7"/>
  <c r="T226" i="7"/>
  <c r="R226" i="7"/>
  <c r="P226" i="7"/>
  <c r="J226" i="7"/>
  <c r="BK225" i="7"/>
  <c r="BI225" i="7"/>
  <c r="BH225" i="7"/>
  <c r="BG225" i="7"/>
  <c r="BF225" i="7"/>
  <c r="T225" i="7"/>
  <c r="R225" i="7"/>
  <c r="P225" i="7"/>
  <c r="J225" i="7"/>
  <c r="BE225" i="7" s="1"/>
  <c r="BK223" i="7"/>
  <c r="BI223" i="7"/>
  <c r="BH223" i="7"/>
  <c r="BG223" i="7"/>
  <c r="BF223" i="7"/>
  <c r="T223" i="7"/>
  <c r="R223" i="7"/>
  <c r="P223" i="7"/>
  <c r="J223" i="7"/>
  <c r="BE223" i="7" s="1"/>
  <c r="BK221" i="7"/>
  <c r="BI221" i="7"/>
  <c r="BH221" i="7"/>
  <c r="BG221" i="7"/>
  <c r="BF221" i="7"/>
  <c r="T221" i="7"/>
  <c r="R221" i="7"/>
  <c r="P221" i="7"/>
  <c r="J221" i="7"/>
  <c r="BE221" i="7" s="1"/>
  <c r="BK220" i="7"/>
  <c r="BI220" i="7"/>
  <c r="BH220" i="7"/>
  <c r="BG220" i="7"/>
  <c r="BF220" i="7"/>
  <c r="BE220" i="7"/>
  <c r="T220" i="7"/>
  <c r="R220" i="7"/>
  <c r="P220" i="7"/>
  <c r="J220" i="7"/>
  <c r="BK218" i="7"/>
  <c r="BI218" i="7"/>
  <c r="BH218" i="7"/>
  <c r="BG218" i="7"/>
  <c r="BF218" i="7"/>
  <c r="T218" i="7"/>
  <c r="R218" i="7"/>
  <c r="P218" i="7"/>
  <c r="J218" i="7"/>
  <c r="BE218" i="7" s="1"/>
  <c r="BK217" i="7"/>
  <c r="BI217" i="7"/>
  <c r="BH217" i="7"/>
  <c r="BG217" i="7"/>
  <c r="BF217" i="7"/>
  <c r="T217" i="7"/>
  <c r="R217" i="7"/>
  <c r="P217" i="7"/>
  <c r="J217" i="7"/>
  <c r="BE217" i="7" s="1"/>
  <c r="BK215" i="7"/>
  <c r="BI215" i="7"/>
  <c r="BH215" i="7"/>
  <c r="BG215" i="7"/>
  <c r="BF215" i="7"/>
  <c r="BE215" i="7"/>
  <c r="T215" i="7"/>
  <c r="R215" i="7"/>
  <c r="P215" i="7"/>
  <c r="J215" i="7"/>
  <c r="BK214" i="7"/>
  <c r="BI214" i="7"/>
  <c r="BH214" i="7"/>
  <c r="BG214" i="7"/>
  <c r="BF214" i="7"/>
  <c r="T214" i="7"/>
  <c r="R214" i="7"/>
  <c r="P214" i="7"/>
  <c r="J214" i="7"/>
  <c r="BE214" i="7" s="1"/>
  <c r="BK212" i="7"/>
  <c r="BI212" i="7"/>
  <c r="BH212" i="7"/>
  <c r="BG212" i="7"/>
  <c r="BF212" i="7"/>
  <c r="T212" i="7"/>
  <c r="R212" i="7"/>
  <c r="P212" i="7"/>
  <c r="J212" i="7"/>
  <c r="BE212" i="7" s="1"/>
  <c r="BK211" i="7"/>
  <c r="BI211" i="7"/>
  <c r="BH211" i="7"/>
  <c r="BG211" i="7"/>
  <c r="BF211" i="7"/>
  <c r="T211" i="7"/>
  <c r="R211" i="7"/>
  <c r="P211" i="7"/>
  <c r="J211" i="7"/>
  <c r="BE211" i="7" s="1"/>
  <c r="BK209" i="7"/>
  <c r="BI209" i="7"/>
  <c r="BH209" i="7"/>
  <c r="BG209" i="7"/>
  <c r="BF209" i="7"/>
  <c r="T209" i="7"/>
  <c r="R209" i="7"/>
  <c r="P209" i="7"/>
  <c r="J209" i="7"/>
  <c r="BE209" i="7" s="1"/>
  <c r="BK208" i="7"/>
  <c r="BI208" i="7"/>
  <c r="BH208" i="7"/>
  <c r="BG208" i="7"/>
  <c r="BF208" i="7"/>
  <c r="BE208" i="7"/>
  <c r="T208" i="7"/>
  <c r="R208" i="7"/>
  <c r="P208" i="7"/>
  <c r="J208" i="7"/>
  <c r="BK207" i="7"/>
  <c r="BI207" i="7"/>
  <c r="BH207" i="7"/>
  <c r="BG207" i="7"/>
  <c r="BF207" i="7"/>
  <c r="BE207" i="7"/>
  <c r="T207" i="7"/>
  <c r="R207" i="7"/>
  <c r="P207" i="7"/>
  <c r="J207" i="7"/>
  <c r="BK206" i="7"/>
  <c r="BI206" i="7"/>
  <c r="BH206" i="7"/>
  <c r="BG206" i="7"/>
  <c r="BF206" i="7"/>
  <c r="T206" i="7"/>
  <c r="R206" i="7"/>
  <c r="P206" i="7"/>
  <c r="J206" i="7"/>
  <c r="BE206" i="7" s="1"/>
  <c r="BK204" i="7"/>
  <c r="BI204" i="7"/>
  <c r="BH204" i="7"/>
  <c r="BG204" i="7"/>
  <c r="BF204" i="7"/>
  <c r="BE204" i="7"/>
  <c r="T204" i="7"/>
  <c r="R204" i="7"/>
  <c r="P204" i="7"/>
  <c r="J204" i="7"/>
  <c r="BK203" i="7"/>
  <c r="BI203" i="7"/>
  <c r="BH203" i="7"/>
  <c r="BG203" i="7"/>
  <c r="BF203" i="7"/>
  <c r="T203" i="7"/>
  <c r="R203" i="7"/>
  <c r="P203" i="7"/>
  <c r="J203" i="7"/>
  <c r="BE203" i="7" s="1"/>
  <c r="BK202" i="7"/>
  <c r="BI202" i="7"/>
  <c r="BH202" i="7"/>
  <c r="BG202" i="7"/>
  <c r="BF202" i="7"/>
  <c r="T202" i="7"/>
  <c r="R202" i="7"/>
  <c r="P202" i="7"/>
  <c r="J202" i="7"/>
  <c r="BE202" i="7" s="1"/>
  <c r="BK201" i="7"/>
  <c r="BI201" i="7"/>
  <c r="BH201" i="7"/>
  <c r="BG201" i="7"/>
  <c r="BF201" i="7"/>
  <c r="T201" i="7"/>
  <c r="R201" i="7"/>
  <c r="P201" i="7"/>
  <c r="J201" i="7"/>
  <c r="BE201" i="7" s="1"/>
  <c r="BK199" i="7"/>
  <c r="BI199" i="7"/>
  <c r="BH199" i="7"/>
  <c r="BG199" i="7"/>
  <c r="BF199" i="7"/>
  <c r="BE199" i="7"/>
  <c r="T199" i="7"/>
  <c r="R199" i="7"/>
  <c r="P199" i="7"/>
  <c r="J199" i="7"/>
  <c r="BK197" i="7"/>
  <c r="BI197" i="7"/>
  <c r="BH197" i="7"/>
  <c r="BG197" i="7"/>
  <c r="BF197" i="7"/>
  <c r="T197" i="7"/>
  <c r="R197" i="7"/>
  <c r="P197" i="7"/>
  <c r="J197" i="7"/>
  <c r="BE197" i="7" s="1"/>
  <c r="BK195" i="7"/>
  <c r="BI195" i="7"/>
  <c r="BH195" i="7"/>
  <c r="BG195" i="7"/>
  <c r="BF195" i="7"/>
  <c r="T195" i="7"/>
  <c r="R195" i="7"/>
  <c r="P195" i="7"/>
  <c r="J195" i="7"/>
  <c r="BE195" i="7" s="1"/>
  <c r="BK193" i="7"/>
  <c r="BI193" i="7"/>
  <c r="BH193" i="7"/>
  <c r="BG193" i="7"/>
  <c r="BF193" i="7"/>
  <c r="T193" i="7"/>
  <c r="R193" i="7"/>
  <c r="P193" i="7"/>
  <c r="J193" i="7"/>
  <c r="BE193" i="7" s="1"/>
  <c r="BK191" i="7"/>
  <c r="BI191" i="7"/>
  <c r="BH191" i="7"/>
  <c r="BG191" i="7"/>
  <c r="BF191" i="7"/>
  <c r="T191" i="7"/>
  <c r="R191" i="7"/>
  <c r="P191" i="7"/>
  <c r="J191" i="7"/>
  <c r="BE191" i="7" s="1"/>
  <c r="BK188" i="7"/>
  <c r="BI188" i="7"/>
  <c r="BH188" i="7"/>
  <c r="BG188" i="7"/>
  <c r="BF188" i="7"/>
  <c r="BE188" i="7"/>
  <c r="T188" i="7"/>
  <c r="R188" i="7"/>
  <c r="P188" i="7"/>
  <c r="J188" i="7"/>
  <c r="BK186" i="7"/>
  <c r="BI186" i="7"/>
  <c r="BH186" i="7"/>
  <c r="BG186" i="7"/>
  <c r="BF186" i="7"/>
  <c r="BE186" i="7"/>
  <c r="T186" i="7"/>
  <c r="R186" i="7"/>
  <c r="P186" i="7"/>
  <c r="J186" i="7"/>
  <c r="BK184" i="7"/>
  <c r="BI184" i="7"/>
  <c r="BH184" i="7"/>
  <c r="BG184" i="7"/>
  <c r="BF184" i="7"/>
  <c r="T184" i="7"/>
  <c r="R184" i="7"/>
  <c r="P184" i="7"/>
  <c r="J184" i="7"/>
  <c r="BE184" i="7" s="1"/>
  <c r="BK182" i="7"/>
  <c r="BI182" i="7"/>
  <c r="BH182" i="7"/>
  <c r="BG182" i="7"/>
  <c r="BF182" i="7"/>
  <c r="T182" i="7"/>
  <c r="R182" i="7"/>
  <c r="P182" i="7"/>
  <c r="J182" i="7"/>
  <c r="BE182" i="7" s="1"/>
  <c r="BK180" i="7"/>
  <c r="BI180" i="7"/>
  <c r="BH180" i="7"/>
  <c r="BG180" i="7"/>
  <c r="BF180" i="7"/>
  <c r="BE180" i="7"/>
  <c r="T180" i="7"/>
  <c r="R180" i="7"/>
  <c r="P180" i="7"/>
  <c r="J180" i="7"/>
  <c r="BK178" i="7"/>
  <c r="BI178" i="7"/>
  <c r="BH178" i="7"/>
  <c r="BG178" i="7"/>
  <c r="BF178" i="7"/>
  <c r="BE178" i="7"/>
  <c r="T178" i="7"/>
  <c r="R178" i="7"/>
  <c r="P178" i="7"/>
  <c r="J178" i="7"/>
  <c r="BK175" i="7"/>
  <c r="BI175" i="7"/>
  <c r="BH175" i="7"/>
  <c r="BG175" i="7"/>
  <c r="BF175" i="7"/>
  <c r="BE175" i="7"/>
  <c r="T175" i="7"/>
  <c r="R175" i="7"/>
  <c r="P175" i="7"/>
  <c r="J175" i="7"/>
  <c r="BK173" i="7"/>
  <c r="BI173" i="7"/>
  <c r="BH173" i="7"/>
  <c r="BG173" i="7"/>
  <c r="BF173" i="7"/>
  <c r="BE173" i="7"/>
  <c r="T173" i="7"/>
  <c r="R173" i="7"/>
  <c r="P173" i="7"/>
  <c r="J173" i="7"/>
  <c r="BK170" i="7"/>
  <c r="BI170" i="7"/>
  <c r="BH170" i="7"/>
  <c r="BG170" i="7"/>
  <c r="BF170" i="7"/>
  <c r="T170" i="7"/>
  <c r="R170" i="7"/>
  <c r="P170" i="7"/>
  <c r="J170" i="7"/>
  <c r="BE170" i="7" s="1"/>
  <c r="BK168" i="7"/>
  <c r="BI168" i="7"/>
  <c r="BH168" i="7"/>
  <c r="BG168" i="7"/>
  <c r="BF168" i="7"/>
  <c r="T168" i="7"/>
  <c r="R168" i="7"/>
  <c r="P168" i="7"/>
  <c r="J168" i="7"/>
  <c r="BE168" i="7" s="1"/>
  <c r="BK166" i="7"/>
  <c r="BI166" i="7"/>
  <c r="BH166" i="7"/>
  <c r="BG166" i="7"/>
  <c r="BF166" i="7"/>
  <c r="BE166" i="7"/>
  <c r="T166" i="7"/>
  <c r="R166" i="7"/>
  <c r="P166" i="7"/>
  <c r="J166" i="7"/>
  <c r="BK164" i="7"/>
  <c r="BI164" i="7"/>
  <c r="BH164" i="7"/>
  <c r="BG164" i="7"/>
  <c r="BF164" i="7"/>
  <c r="BE164" i="7"/>
  <c r="T164" i="7"/>
  <c r="R164" i="7"/>
  <c r="P164" i="7"/>
  <c r="J164" i="7"/>
  <c r="BK162" i="7"/>
  <c r="BI162" i="7"/>
  <c r="BH162" i="7"/>
  <c r="BG162" i="7"/>
  <c r="BF162" i="7"/>
  <c r="BE162" i="7"/>
  <c r="T162" i="7"/>
  <c r="R162" i="7"/>
  <c r="P162" i="7"/>
  <c r="J162" i="7"/>
  <c r="BK160" i="7"/>
  <c r="BI160" i="7"/>
  <c r="BH160" i="7"/>
  <c r="BG160" i="7"/>
  <c r="BF160" i="7"/>
  <c r="T160" i="7"/>
  <c r="R160" i="7"/>
  <c r="P160" i="7"/>
  <c r="J160" i="7"/>
  <c r="BE160" i="7" s="1"/>
  <c r="BK157" i="7"/>
  <c r="BI157" i="7"/>
  <c r="BH157" i="7"/>
  <c r="BG157" i="7"/>
  <c r="BF157" i="7"/>
  <c r="T157" i="7"/>
  <c r="R157" i="7"/>
  <c r="P157" i="7"/>
  <c r="J157" i="7"/>
  <c r="BE157" i="7" s="1"/>
  <c r="BK155" i="7"/>
  <c r="BI155" i="7"/>
  <c r="BH155" i="7"/>
  <c r="BG155" i="7"/>
  <c r="BF155" i="7"/>
  <c r="T155" i="7"/>
  <c r="R155" i="7"/>
  <c r="P155" i="7"/>
  <c r="J155" i="7"/>
  <c r="BE155" i="7" s="1"/>
  <c r="BK154" i="7"/>
  <c r="BI154" i="7"/>
  <c r="BH154" i="7"/>
  <c r="BG154" i="7"/>
  <c r="BF154" i="7"/>
  <c r="BE154" i="7"/>
  <c r="T154" i="7"/>
  <c r="R154" i="7"/>
  <c r="P154" i="7"/>
  <c r="J154" i="7"/>
  <c r="BK152" i="7"/>
  <c r="BI152" i="7"/>
  <c r="BH152" i="7"/>
  <c r="BG152" i="7"/>
  <c r="BF152" i="7"/>
  <c r="BE152" i="7"/>
  <c r="T152" i="7"/>
  <c r="R152" i="7"/>
  <c r="P152" i="7"/>
  <c r="J152" i="7"/>
  <c r="BK151" i="7"/>
  <c r="BI151" i="7"/>
  <c r="BH151" i="7"/>
  <c r="BG151" i="7"/>
  <c r="BF151" i="7"/>
  <c r="T151" i="7"/>
  <c r="R151" i="7"/>
  <c r="P151" i="7"/>
  <c r="J151" i="7"/>
  <c r="BE151" i="7" s="1"/>
  <c r="BK149" i="7"/>
  <c r="BI149" i="7"/>
  <c r="BH149" i="7"/>
  <c r="BG149" i="7"/>
  <c r="BF149" i="7"/>
  <c r="T149" i="7"/>
  <c r="R149" i="7"/>
  <c r="P149" i="7"/>
  <c r="J149" i="7"/>
  <c r="BE149" i="7" s="1"/>
  <c r="BK147" i="7"/>
  <c r="BI147" i="7"/>
  <c r="BH147" i="7"/>
  <c r="BG147" i="7"/>
  <c r="BF147" i="7"/>
  <c r="T147" i="7"/>
  <c r="R147" i="7"/>
  <c r="P147" i="7"/>
  <c r="J147" i="7"/>
  <c r="BE147" i="7" s="1"/>
  <c r="BK145" i="7"/>
  <c r="BI145" i="7"/>
  <c r="BH145" i="7"/>
  <c r="BG145" i="7"/>
  <c r="BF145" i="7"/>
  <c r="T145" i="7"/>
  <c r="R145" i="7"/>
  <c r="P145" i="7"/>
  <c r="J145" i="7"/>
  <c r="BE145" i="7" s="1"/>
  <c r="BK143" i="7"/>
  <c r="BI143" i="7"/>
  <c r="BH143" i="7"/>
  <c r="BG143" i="7"/>
  <c r="BF143" i="7"/>
  <c r="BE143" i="7"/>
  <c r="T143" i="7"/>
  <c r="R143" i="7"/>
  <c r="P143" i="7"/>
  <c r="J143" i="7"/>
  <c r="BK141" i="7"/>
  <c r="BI141" i="7"/>
  <c r="BH141" i="7"/>
  <c r="BG141" i="7"/>
  <c r="BF141" i="7"/>
  <c r="T141" i="7"/>
  <c r="R141" i="7"/>
  <c r="P141" i="7"/>
  <c r="J141" i="7"/>
  <c r="BE141" i="7" s="1"/>
  <c r="BK139" i="7"/>
  <c r="BI139" i="7"/>
  <c r="BH139" i="7"/>
  <c r="BG139" i="7"/>
  <c r="BF139" i="7"/>
  <c r="T139" i="7"/>
  <c r="T132" i="7" s="1"/>
  <c r="T131" i="7" s="1"/>
  <c r="R139" i="7"/>
  <c r="P139" i="7"/>
  <c r="J139" i="7"/>
  <c r="BE139" i="7" s="1"/>
  <c r="BK137" i="7"/>
  <c r="BI137" i="7"/>
  <c r="BH137" i="7"/>
  <c r="BG137" i="7"/>
  <c r="BF137" i="7"/>
  <c r="BE137" i="7"/>
  <c r="T137" i="7"/>
  <c r="R137" i="7"/>
  <c r="P137" i="7"/>
  <c r="P132" i="7" s="1"/>
  <c r="P131" i="7" s="1"/>
  <c r="J137" i="7"/>
  <c r="BK135" i="7"/>
  <c r="BI135" i="7"/>
  <c r="BH135" i="7"/>
  <c r="BG135" i="7"/>
  <c r="BF135" i="7"/>
  <c r="T135" i="7"/>
  <c r="R135" i="7"/>
  <c r="P135" i="7"/>
  <c r="J135" i="7"/>
  <c r="BE135" i="7" s="1"/>
  <c r="BK133" i="7"/>
  <c r="BI133" i="7"/>
  <c r="BH133" i="7"/>
  <c r="BG133" i="7"/>
  <c r="BF133" i="7"/>
  <c r="T133" i="7"/>
  <c r="R133" i="7"/>
  <c r="P133" i="7"/>
  <c r="J133" i="7"/>
  <c r="BE133" i="7" s="1"/>
  <c r="R132" i="7"/>
  <c r="BK129" i="7"/>
  <c r="BK128" i="7" s="1"/>
  <c r="J128" i="7" s="1"/>
  <c r="J64" i="7" s="1"/>
  <c r="BI129" i="7"/>
  <c r="BH129" i="7"/>
  <c r="BG129" i="7"/>
  <c r="BF129" i="7"/>
  <c r="T129" i="7"/>
  <c r="R129" i="7"/>
  <c r="R128" i="7" s="1"/>
  <c r="P129" i="7"/>
  <c r="J129" i="7"/>
  <c r="BE129" i="7" s="1"/>
  <c r="T128" i="7"/>
  <c r="P128" i="7"/>
  <c r="BK126" i="7"/>
  <c r="BI126" i="7"/>
  <c r="BH126" i="7"/>
  <c r="BG126" i="7"/>
  <c r="BF126" i="7"/>
  <c r="T126" i="7"/>
  <c r="R126" i="7"/>
  <c r="P126" i="7"/>
  <c r="J126" i="7"/>
  <c r="BE126" i="7" s="1"/>
  <c r="BK124" i="7"/>
  <c r="BI124" i="7"/>
  <c r="BH124" i="7"/>
  <c r="BG124" i="7"/>
  <c r="BF124" i="7"/>
  <c r="T124" i="7"/>
  <c r="R124" i="7"/>
  <c r="P124" i="7"/>
  <c r="J124" i="7"/>
  <c r="BE124" i="7" s="1"/>
  <c r="BK122" i="7"/>
  <c r="BI122" i="7"/>
  <c r="BH122" i="7"/>
  <c r="BG122" i="7"/>
  <c r="BF122" i="7"/>
  <c r="T122" i="7"/>
  <c r="R122" i="7"/>
  <c r="P122" i="7"/>
  <c r="J122" i="7"/>
  <c r="BE122" i="7" s="1"/>
  <c r="BK120" i="7"/>
  <c r="BK115" i="7" s="1"/>
  <c r="J115" i="7" s="1"/>
  <c r="J63" i="7" s="1"/>
  <c r="BI120" i="7"/>
  <c r="BH120" i="7"/>
  <c r="BG120" i="7"/>
  <c r="BF120" i="7"/>
  <c r="T120" i="7"/>
  <c r="R120" i="7"/>
  <c r="P120" i="7"/>
  <c r="J120" i="7"/>
  <c r="BE120" i="7" s="1"/>
  <c r="BK118" i="7"/>
  <c r="BI118" i="7"/>
  <c r="BH118" i="7"/>
  <c r="BG118" i="7"/>
  <c r="BF118" i="7"/>
  <c r="T118" i="7"/>
  <c r="R118" i="7"/>
  <c r="P118" i="7"/>
  <c r="P115" i="7" s="1"/>
  <c r="J118" i="7"/>
  <c r="BE118" i="7" s="1"/>
  <c r="BK116" i="7"/>
  <c r="BI116" i="7"/>
  <c r="BH116" i="7"/>
  <c r="BG116" i="7"/>
  <c r="BF116" i="7"/>
  <c r="T116" i="7"/>
  <c r="R116" i="7"/>
  <c r="R115" i="7" s="1"/>
  <c r="P116" i="7"/>
  <c r="J116" i="7"/>
  <c r="BE116" i="7" s="1"/>
  <c r="T115" i="7"/>
  <c r="BK113" i="7"/>
  <c r="BI113" i="7"/>
  <c r="BH113" i="7"/>
  <c r="BG113" i="7"/>
  <c r="BF113" i="7"/>
  <c r="BE113" i="7"/>
  <c r="T113" i="7"/>
  <c r="R113" i="7"/>
  <c r="P113" i="7"/>
  <c r="J113" i="7"/>
  <c r="BK111" i="7"/>
  <c r="BI111" i="7"/>
  <c r="BH111" i="7"/>
  <c r="BG111" i="7"/>
  <c r="BF111" i="7"/>
  <c r="T111" i="7"/>
  <c r="R111" i="7"/>
  <c r="P111" i="7"/>
  <c r="J111" i="7"/>
  <c r="BE111" i="7" s="1"/>
  <c r="BK109" i="7"/>
  <c r="BK100" i="7" s="1"/>
  <c r="J100" i="7" s="1"/>
  <c r="J62" i="7" s="1"/>
  <c r="BI109" i="7"/>
  <c r="BH109" i="7"/>
  <c r="BG109" i="7"/>
  <c r="BF109" i="7"/>
  <c r="BE109" i="7"/>
  <c r="T109" i="7"/>
  <c r="R109" i="7"/>
  <c r="P109" i="7"/>
  <c r="J109" i="7"/>
  <c r="BK107" i="7"/>
  <c r="BI107" i="7"/>
  <c r="BH107" i="7"/>
  <c r="F36" i="7" s="1"/>
  <c r="BG107" i="7"/>
  <c r="BF107" i="7"/>
  <c r="BE107" i="7"/>
  <c r="T107" i="7"/>
  <c r="R107" i="7"/>
  <c r="P107" i="7"/>
  <c r="J107" i="7"/>
  <c r="BK105" i="7"/>
  <c r="BI105" i="7"/>
  <c r="BH105" i="7"/>
  <c r="BG105" i="7"/>
  <c r="BF105" i="7"/>
  <c r="T105" i="7"/>
  <c r="R105" i="7"/>
  <c r="P105" i="7"/>
  <c r="J105" i="7"/>
  <c r="BE105" i="7" s="1"/>
  <c r="BK103" i="7"/>
  <c r="BI103" i="7"/>
  <c r="BH103" i="7"/>
  <c r="BG103" i="7"/>
  <c r="BF103" i="7"/>
  <c r="BE103" i="7"/>
  <c r="T103" i="7"/>
  <c r="T100" i="7" s="1"/>
  <c r="R103" i="7"/>
  <c r="P103" i="7"/>
  <c r="J103" i="7"/>
  <c r="BK101" i="7"/>
  <c r="BI101" i="7"/>
  <c r="BH101" i="7"/>
  <c r="BG101" i="7"/>
  <c r="BF101" i="7"/>
  <c r="T101" i="7"/>
  <c r="R101" i="7"/>
  <c r="R100" i="7" s="1"/>
  <c r="P101" i="7"/>
  <c r="P100" i="7" s="1"/>
  <c r="J101" i="7"/>
  <c r="BE101" i="7" s="1"/>
  <c r="BK98" i="7"/>
  <c r="BI98" i="7"/>
  <c r="BH98" i="7"/>
  <c r="BG98" i="7"/>
  <c r="BF98" i="7"/>
  <c r="T98" i="7"/>
  <c r="R98" i="7"/>
  <c r="P98" i="7"/>
  <c r="J98" i="7"/>
  <c r="BE98" i="7" s="1"/>
  <c r="BK96" i="7"/>
  <c r="BK93" i="7" s="1"/>
  <c r="J93" i="7" s="1"/>
  <c r="J61" i="7" s="1"/>
  <c r="BI96" i="7"/>
  <c r="BH96" i="7"/>
  <c r="BG96" i="7"/>
  <c r="BF96" i="7"/>
  <c r="T96" i="7"/>
  <c r="R96" i="7"/>
  <c r="P96" i="7"/>
  <c r="J96" i="7"/>
  <c r="BE96" i="7" s="1"/>
  <c r="BK94" i="7"/>
  <c r="BI94" i="7"/>
  <c r="BH94" i="7"/>
  <c r="BG94" i="7"/>
  <c r="BF94" i="7"/>
  <c r="T94" i="7"/>
  <c r="T93" i="7" s="1"/>
  <c r="R94" i="7"/>
  <c r="R93" i="7" s="1"/>
  <c r="P94" i="7"/>
  <c r="P93" i="7" s="1"/>
  <c r="P92" i="7" s="1"/>
  <c r="J94" i="7"/>
  <c r="BE94" i="7" s="1"/>
  <c r="F85" i="7"/>
  <c r="F52" i="7"/>
  <c r="E50" i="7"/>
  <c r="J37" i="7"/>
  <c r="J36" i="7"/>
  <c r="J35" i="7"/>
  <c r="J55" i="7"/>
  <c r="J54" i="7"/>
  <c r="F55" i="7"/>
  <c r="F54" i="7"/>
  <c r="E48" i="7"/>
  <c r="J52" i="7"/>
  <c r="BK249" i="7" l="1"/>
  <c r="J249" i="7" s="1"/>
  <c r="J67" i="7" s="1"/>
  <c r="F35" i="7"/>
  <c r="F37" i="7"/>
  <c r="BK132" i="7"/>
  <c r="BK282" i="7"/>
  <c r="J282" i="7" s="1"/>
  <c r="J68" i="7" s="1"/>
  <c r="J34" i="7"/>
  <c r="E81" i="7"/>
  <c r="J132" i="7"/>
  <c r="J66" i="7" s="1"/>
  <c r="BK131" i="7"/>
  <c r="J131" i="7" s="1"/>
  <c r="J65" i="7" s="1"/>
  <c r="BK92" i="7"/>
  <c r="J33" i="7"/>
  <c r="F33" i="7"/>
  <c r="R131" i="7"/>
  <c r="P91" i="7"/>
  <c r="R92" i="7"/>
  <c r="R91" i="7" s="1"/>
  <c r="T92" i="7"/>
  <c r="T91" i="7" s="1"/>
  <c r="F87" i="7"/>
  <c r="J87" i="7"/>
  <c r="F34" i="7"/>
  <c r="F88" i="7"/>
  <c r="BK289" i="7"/>
  <c r="J289" i="7" s="1"/>
  <c r="J69" i="7" s="1"/>
  <c r="J88" i="7"/>
  <c r="BK91" i="7" l="1"/>
  <c r="J91" i="7" s="1"/>
  <c r="I20" i="1" s="1"/>
  <c r="J92" i="7"/>
  <c r="J60" i="7" s="1"/>
  <c r="J30" i="7" l="1"/>
  <c r="J39" i="7" s="1"/>
  <c r="J59" i="7"/>
  <c r="BK206" i="6" l="1"/>
  <c r="BI206" i="6"/>
  <c r="BH206" i="6"/>
  <c r="BG206" i="6"/>
  <c r="BF206" i="6"/>
  <c r="T206" i="6"/>
  <c r="R206" i="6"/>
  <c r="R205" i="6" s="1"/>
  <c r="P206" i="6"/>
  <c r="P205" i="6" s="1"/>
  <c r="J206" i="6"/>
  <c r="BE206" i="6" s="1"/>
  <c r="BK205" i="6"/>
  <c r="J205" i="6" s="1"/>
  <c r="J73" i="6" s="1"/>
  <c r="T205" i="6"/>
  <c r="BK204" i="6"/>
  <c r="BI204" i="6"/>
  <c r="BH204" i="6"/>
  <c r="BG204" i="6"/>
  <c r="BF204" i="6"/>
  <c r="T204" i="6"/>
  <c r="R204" i="6"/>
  <c r="P204" i="6"/>
  <c r="J204" i="6"/>
  <c r="BE204" i="6" s="1"/>
  <c r="BK202" i="6"/>
  <c r="BK201" i="6" s="1"/>
  <c r="J201" i="6" s="1"/>
  <c r="J72" i="6" s="1"/>
  <c r="BI202" i="6"/>
  <c r="BH202" i="6"/>
  <c r="BG202" i="6"/>
  <c r="BF202" i="6"/>
  <c r="T202" i="6"/>
  <c r="T201" i="6" s="1"/>
  <c r="T200" i="6" s="1"/>
  <c r="R202" i="6"/>
  <c r="R201" i="6" s="1"/>
  <c r="R200" i="6" s="1"/>
  <c r="P202" i="6"/>
  <c r="P201" i="6" s="1"/>
  <c r="P200" i="6" s="1"/>
  <c r="J202" i="6"/>
  <c r="BE202" i="6" s="1"/>
  <c r="BK198" i="6"/>
  <c r="BI198" i="6"/>
  <c r="BH198" i="6"/>
  <c r="BG198" i="6"/>
  <c r="BF198" i="6"/>
  <c r="T198" i="6"/>
  <c r="R198" i="6"/>
  <c r="P198" i="6"/>
  <c r="J198" i="6"/>
  <c r="BE198" i="6" s="1"/>
  <c r="BK196" i="6"/>
  <c r="BI196" i="6"/>
  <c r="BH196" i="6"/>
  <c r="BG196" i="6"/>
  <c r="BF196" i="6"/>
  <c r="T196" i="6"/>
  <c r="R196" i="6"/>
  <c r="P196" i="6"/>
  <c r="J196" i="6"/>
  <c r="BE196" i="6" s="1"/>
  <c r="BK195" i="6"/>
  <c r="BI195" i="6"/>
  <c r="BH195" i="6"/>
  <c r="BG195" i="6"/>
  <c r="BF195" i="6"/>
  <c r="T195" i="6"/>
  <c r="R195" i="6"/>
  <c r="P195" i="6"/>
  <c r="J195" i="6"/>
  <c r="BE195" i="6" s="1"/>
  <c r="BK194" i="6"/>
  <c r="BI194" i="6"/>
  <c r="BH194" i="6"/>
  <c r="BG194" i="6"/>
  <c r="BF194" i="6"/>
  <c r="BE194" i="6"/>
  <c r="T194" i="6"/>
  <c r="R194" i="6"/>
  <c r="P194" i="6"/>
  <c r="J194" i="6"/>
  <c r="BK193" i="6"/>
  <c r="BI193" i="6"/>
  <c r="BH193" i="6"/>
  <c r="BG193" i="6"/>
  <c r="BF193" i="6"/>
  <c r="T193" i="6"/>
  <c r="R193" i="6"/>
  <c r="P193" i="6"/>
  <c r="J193" i="6"/>
  <c r="BE193" i="6" s="1"/>
  <c r="BK191" i="6"/>
  <c r="BI191" i="6"/>
  <c r="BH191" i="6"/>
  <c r="BG191" i="6"/>
  <c r="BF191" i="6"/>
  <c r="T191" i="6"/>
  <c r="R191" i="6"/>
  <c r="P191" i="6"/>
  <c r="J191" i="6"/>
  <c r="BE191" i="6" s="1"/>
  <c r="BK190" i="6"/>
  <c r="BI190" i="6"/>
  <c r="BH190" i="6"/>
  <c r="BG190" i="6"/>
  <c r="BF190" i="6"/>
  <c r="BE190" i="6"/>
  <c r="T190" i="6"/>
  <c r="R190" i="6"/>
  <c r="P190" i="6"/>
  <c r="J190" i="6"/>
  <c r="BK188" i="6"/>
  <c r="BI188" i="6"/>
  <c r="BH188" i="6"/>
  <c r="BG188" i="6"/>
  <c r="BF188" i="6"/>
  <c r="T188" i="6"/>
  <c r="R188" i="6"/>
  <c r="P188" i="6"/>
  <c r="J188" i="6"/>
  <c r="BE188" i="6" s="1"/>
  <c r="BK187" i="6"/>
  <c r="BI187" i="6"/>
  <c r="BH187" i="6"/>
  <c r="BG187" i="6"/>
  <c r="BF187" i="6"/>
  <c r="T187" i="6"/>
  <c r="R187" i="6"/>
  <c r="P187" i="6"/>
  <c r="J187" i="6"/>
  <c r="BE187" i="6" s="1"/>
  <c r="BK185" i="6"/>
  <c r="BI185" i="6"/>
  <c r="BH185" i="6"/>
  <c r="BG185" i="6"/>
  <c r="BF185" i="6"/>
  <c r="T185" i="6"/>
  <c r="R185" i="6"/>
  <c r="P185" i="6"/>
  <c r="J185" i="6"/>
  <c r="BE185" i="6" s="1"/>
  <c r="BK184" i="6"/>
  <c r="BI184" i="6"/>
  <c r="BH184" i="6"/>
  <c r="BG184" i="6"/>
  <c r="BF184" i="6"/>
  <c r="T184" i="6"/>
  <c r="R184" i="6"/>
  <c r="P184" i="6"/>
  <c r="J184" i="6"/>
  <c r="BE184" i="6" s="1"/>
  <c r="BK183" i="6"/>
  <c r="BI183" i="6"/>
  <c r="BH183" i="6"/>
  <c r="BG183" i="6"/>
  <c r="BF183" i="6"/>
  <c r="T183" i="6"/>
  <c r="R183" i="6"/>
  <c r="P183" i="6"/>
  <c r="J183" i="6"/>
  <c r="BE183" i="6" s="1"/>
  <c r="BK181" i="6"/>
  <c r="BI181" i="6"/>
  <c r="BH181" i="6"/>
  <c r="BG181" i="6"/>
  <c r="BF181" i="6"/>
  <c r="BE181" i="6"/>
  <c r="T181" i="6"/>
  <c r="R181" i="6"/>
  <c r="P181" i="6"/>
  <c r="J181" i="6"/>
  <c r="BK180" i="6"/>
  <c r="BI180" i="6"/>
  <c r="BH180" i="6"/>
  <c r="BG180" i="6"/>
  <c r="BF180" i="6"/>
  <c r="T180" i="6"/>
  <c r="R180" i="6"/>
  <c r="P180" i="6"/>
  <c r="J180" i="6"/>
  <c r="BE180" i="6" s="1"/>
  <c r="BK179" i="6"/>
  <c r="BI179" i="6"/>
  <c r="BH179" i="6"/>
  <c r="BG179" i="6"/>
  <c r="BF179" i="6"/>
  <c r="T179" i="6"/>
  <c r="R179" i="6"/>
  <c r="P179" i="6"/>
  <c r="J179" i="6"/>
  <c r="BE179" i="6" s="1"/>
  <c r="BK178" i="6"/>
  <c r="BI178" i="6"/>
  <c r="BH178" i="6"/>
  <c r="BG178" i="6"/>
  <c r="BF178" i="6"/>
  <c r="BE178" i="6"/>
  <c r="T178" i="6"/>
  <c r="R178" i="6"/>
  <c r="P178" i="6"/>
  <c r="J178" i="6"/>
  <c r="BK176" i="6"/>
  <c r="BI176" i="6"/>
  <c r="BH176" i="6"/>
  <c r="BG176" i="6"/>
  <c r="BF176" i="6"/>
  <c r="T176" i="6"/>
  <c r="R176" i="6"/>
  <c r="P176" i="6"/>
  <c r="J176" i="6"/>
  <c r="BE176" i="6" s="1"/>
  <c r="BK174" i="6"/>
  <c r="BI174" i="6"/>
  <c r="BH174" i="6"/>
  <c r="BG174" i="6"/>
  <c r="BF174" i="6"/>
  <c r="T174" i="6"/>
  <c r="R174" i="6"/>
  <c r="P174" i="6"/>
  <c r="J174" i="6"/>
  <c r="BE174" i="6" s="1"/>
  <c r="BK172" i="6"/>
  <c r="BI172" i="6"/>
  <c r="BH172" i="6"/>
  <c r="BG172" i="6"/>
  <c r="BF172" i="6"/>
  <c r="T172" i="6"/>
  <c r="T170" i="6" s="1"/>
  <c r="R172" i="6"/>
  <c r="P172" i="6"/>
  <c r="J172" i="6"/>
  <c r="BE172" i="6" s="1"/>
  <c r="BK171" i="6"/>
  <c r="BI171" i="6"/>
  <c r="BH171" i="6"/>
  <c r="BG171" i="6"/>
  <c r="BF171" i="6"/>
  <c r="T171" i="6"/>
  <c r="R171" i="6"/>
  <c r="R170" i="6" s="1"/>
  <c r="P171" i="6"/>
  <c r="P170" i="6" s="1"/>
  <c r="J171" i="6"/>
  <c r="BE171" i="6" s="1"/>
  <c r="BK168" i="6"/>
  <c r="BI168" i="6"/>
  <c r="BH168" i="6"/>
  <c r="BG168" i="6"/>
  <c r="BF168" i="6"/>
  <c r="T168" i="6"/>
  <c r="R168" i="6"/>
  <c r="P168" i="6"/>
  <c r="J168" i="6"/>
  <c r="BE168" i="6" s="1"/>
  <c r="BK166" i="6"/>
  <c r="BI166" i="6"/>
  <c r="BH166" i="6"/>
  <c r="BG166" i="6"/>
  <c r="BF166" i="6"/>
  <c r="T166" i="6"/>
  <c r="R166" i="6"/>
  <c r="P166" i="6"/>
  <c r="J166" i="6"/>
  <c r="BE166" i="6" s="1"/>
  <c r="BK164" i="6"/>
  <c r="BI164" i="6"/>
  <c r="BH164" i="6"/>
  <c r="BG164" i="6"/>
  <c r="BF164" i="6"/>
  <c r="T164" i="6"/>
  <c r="R164" i="6"/>
  <c r="P164" i="6"/>
  <c r="J164" i="6"/>
  <c r="BE164" i="6" s="1"/>
  <c r="BK162" i="6"/>
  <c r="BI162" i="6"/>
  <c r="BH162" i="6"/>
  <c r="BG162" i="6"/>
  <c r="BF162" i="6"/>
  <c r="BE162" i="6"/>
  <c r="T162" i="6"/>
  <c r="R162" i="6"/>
  <c r="P162" i="6"/>
  <c r="J162" i="6"/>
  <c r="BK160" i="6"/>
  <c r="BI160" i="6"/>
  <c r="BH160" i="6"/>
  <c r="BG160" i="6"/>
  <c r="BF160" i="6"/>
  <c r="T160" i="6"/>
  <c r="R160" i="6"/>
  <c r="P160" i="6"/>
  <c r="J160" i="6"/>
  <c r="BE160" i="6" s="1"/>
  <c r="BK158" i="6"/>
  <c r="BI158" i="6"/>
  <c r="BH158" i="6"/>
  <c r="BG158" i="6"/>
  <c r="BF158" i="6"/>
  <c r="T158" i="6"/>
  <c r="R158" i="6"/>
  <c r="P158" i="6"/>
  <c r="J158" i="6"/>
  <c r="BE158" i="6" s="1"/>
  <c r="BK156" i="6"/>
  <c r="BK149" i="6" s="1"/>
  <c r="J149" i="6" s="1"/>
  <c r="J69" i="6" s="1"/>
  <c r="BI156" i="6"/>
  <c r="BH156" i="6"/>
  <c r="BG156" i="6"/>
  <c r="BF156" i="6"/>
  <c r="T156" i="6"/>
  <c r="R156" i="6"/>
  <c r="P156" i="6"/>
  <c r="J156" i="6"/>
  <c r="BE156" i="6" s="1"/>
  <c r="BK154" i="6"/>
  <c r="BI154" i="6"/>
  <c r="BH154" i="6"/>
  <c r="BG154" i="6"/>
  <c r="BF154" i="6"/>
  <c r="T154" i="6"/>
  <c r="R154" i="6"/>
  <c r="P154" i="6"/>
  <c r="J154" i="6"/>
  <c r="BE154" i="6" s="1"/>
  <c r="BK152" i="6"/>
  <c r="BI152" i="6"/>
  <c r="BH152" i="6"/>
  <c r="BG152" i="6"/>
  <c r="BF152" i="6"/>
  <c r="BE152" i="6"/>
  <c r="T152" i="6"/>
  <c r="R152" i="6"/>
  <c r="P152" i="6"/>
  <c r="P149" i="6" s="1"/>
  <c r="J152" i="6"/>
  <c r="BK150" i="6"/>
  <c r="BI150" i="6"/>
  <c r="BH150" i="6"/>
  <c r="BG150" i="6"/>
  <c r="BF150" i="6"/>
  <c r="T150" i="6"/>
  <c r="R150" i="6"/>
  <c r="R149" i="6" s="1"/>
  <c r="P150" i="6"/>
  <c r="J150" i="6"/>
  <c r="BE150" i="6" s="1"/>
  <c r="T149" i="6"/>
  <c r="BK147" i="6"/>
  <c r="BI147" i="6"/>
  <c r="BH147" i="6"/>
  <c r="BG147" i="6"/>
  <c r="BF147" i="6"/>
  <c r="T147" i="6"/>
  <c r="R147" i="6"/>
  <c r="P147" i="6"/>
  <c r="J147" i="6"/>
  <c r="BE147" i="6" s="1"/>
  <c r="BK146" i="6"/>
  <c r="BI146" i="6"/>
  <c r="BH146" i="6"/>
  <c r="BG146" i="6"/>
  <c r="BF146" i="6"/>
  <c r="T146" i="6"/>
  <c r="R146" i="6"/>
  <c r="P146" i="6"/>
  <c r="J146" i="6"/>
  <c r="BE146" i="6" s="1"/>
  <c r="BK145" i="6"/>
  <c r="BI145" i="6"/>
  <c r="BH145" i="6"/>
  <c r="BG145" i="6"/>
  <c r="BF145" i="6"/>
  <c r="BE145" i="6"/>
  <c r="T145" i="6"/>
  <c r="R145" i="6"/>
  <c r="P145" i="6"/>
  <c r="J145" i="6"/>
  <c r="BK143" i="6"/>
  <c r="BI143" i="6"/>
  <c r="BH143" i="6"/>
  <c r="BG143" i="6"/>
  <c r="BF143" i="6"/>
  <c r="T143" i="6"/>
  <c r="R143" i="6"/>
  <c r="P143" i="6"/>
  <c r="J143" i="6"/>
  <c r="BE143" i="6" s="1"/>
  <c r="BK141" i="6"/>
  <c r="BK134" i="6" s="1"/>
  <c r="J134" i="6" s="1"/>
  <c r="J68" i="6" s="1"/>
  <c r="BI141" i="6"/>
  <c r="BH141" i="6"/>
  <c r="BG141" i="6"/>
  <c r="BF141" i="6"/>
  <c r="T141" i="6"/>
  <c r="R141" i="6"/>
  <c r="P141" i="6"/>
  <c r="J141" i="6"/>
  <c r="BE141" i="6" s="1"/>
  <c r="BK139" i="6"/>
  <c r="BI139" i="6"/>
  <c r="BH139" i="6"/>
  <c r="BG139" i="6"/>
  <c r="BF139" i="6"/>
  <c r="T139" i="6"/>
  <c r="R139" i="6"/>
  <c r="P139" i="6"/>
  <c r="J139" i="6"/>
  <c r="BE139" i="6" s="1"/>
  <c r="BK137" i="6"/>
  <c r="BI137" i="6"/>
  <c r="BH137" i="6"/>
  <c r="BG137" i="6"/>
  <c r="BF137" i="6"/>
  <c r="T137" i="6"/>
  <c r="R137" i="6"/>
  <c r="P137" i="6"/>
  <c r="P134" i="6" s="1"/>
  <c r="J137" i="6"/>
  <c r="BE137" i="6" s="1"/>
  <c r="BK135" i="6"/>
  <c r="BI135" i="6"/>
  <c r="BH135" i="6"/>
  <c r="BG135" i="6"/>
  <c r="BF135" i="6"/>
  <c r="T135" i="6"/>
  <c r="T134" i="6" s="1"/>
  <c r="R135" i="6"/>
  <c r="R134" i="6" s="1"/>
  <c r="P135" i="6"/>
  <c r="J135" i="6"/>
  <c r="BE135" i="6" s="1"/>
  <c r="BK132" i="6"/>
  <c r="BK129" i="6" s="1"/>
  <c r="J129" i="6" s="1"/>
  <c r="J67" i="6" s="1"/>
  <c r="BI132" i="6"/>
  <c r="BH132" i="6"/>
  <c r="BG132" i="6"/>
  <c r="BF132" i="6"/>
  <c r="T132" i="6"/>
  <c r="T129" i="6" s="1"/>
  <c r="R132" i="6"/>
  <c r="R129" i="6" s="1"/>
  <c r="P132" i="6"/>
  <c r="J132" i="6"/>
  <c r="BE132" i="6" s="1"/>
  <c r="BK130" i="6"/>
  <c r="BI130" i="6"/>
  <c r="BH130" i="6"/>
  <c r="BG130" i="6"/>
  <c r="BF130" i="6"/>
  <c r="BE130" i="6"/>
  <c r="T130" i="6"/>
  <c r="R130" i="6"/>
  <c r="P130" i="6"/>
  <c r="P129" i="6" s="1"/>
  <c r="P125" i="6" s="1"/>
  <c r="J130" i="6"/>
  <c r="BK127" i="6"/>
  <c r="BK126" i="6" s="1"/>
  <c r="BI127" i="6"/>
  <c r="BH127" i="6"/>
  <c r="BG127" i="6"/>
  <c r="BF127" i="6"/>
  <c r="BE127" i="6"/>
  <c r="T127" i="6"/>
  <c r="T126" i="6" s="1"/>
  <c r="R127" i="6"/>
  <c r="P127" i="6"/>
  <c r="J127" i="6"/>
  <c r="R126" i="6"/>
  <c r="P126" i="6"/>
  <c r="BK123" i="6"/>
  <c r="BK122" i="6" s="1"/>
  <c r="J122" i="6" s="1"/>
  <c r="J64" i="6" s="1"/>
  <c r="BI123" i="6"/>
  <c r="BH123" i="6"/>
  <c r="BG123" i="6"/>
  <c r="BF123" i="6"/>
  <c r="T123" i="6"/>
  <c r="T122" i="6" s="1"/>
  <c r="R123" i="6"/>
  <c r="P123" i="6"/>
  <c r="J123" i="6"/>
  <c r="BE123" i="6" s="1"/>
  <c r="R122" i="6"/>
  <c r="P122" i="6"/>
  <c r="BK120" i="6"/>
  <c r="BK109" i="6" s="1"/>
  <c r="J109" i="6" s="1"/>
  <c r="J63" i="6" s="1"/>
  <c r="BI120" i="6"/>
  <c r="BH120" i="6"/>
  <c r="BG120" i="6"/>
  <c r="BF120" i="6"/>
  <c r="T120" i="6"/>
  <c r="R120" i="6"/>
  <c r="P120" i="6"/>
  <c r="J120" i="6"/>
  <c r="BE120" i="6" s="1"/>
  <c r="BK118" i="6"/>
  <c r="BI118" i="6"/>
  <c r="BH118" i="6"/>
  <c r="BG118" i="6"/>
  <c r="BF118" i="6"/>
  <c r="BE118" i="6"/>
  <c r="T118" i="6"/>
  <c r="R118" i="6"/>
  <c r="P118" i="6"/>
  <c r="J118" i="6"/>
  <c r="BK116" i="6"/>
  <c r="BI116" i="6"/>
  <c r="BH116" i="6"/>
  <c r="BG116" i="6"/>
  <c r="BF116" i="6"/>
  <c r="T116" i="6"/>
  <c r="R116" i="6"/>
  <c r="P116" i="6"/>
  <c r="J116" i="6"/>
  <c r="BE116" i="6" s="1"/>
  <c r="BK114" i="6"/>
  <c r="BI114" i="6"/>
  <c r="BH114" i="6"/>
  <c r="BG114" i="6"/>
  <c r="BF114" i="6"/>
  <c r="T114" i="6"/>
  <c r="R114" i="6"/>
  <c r="R109" i="6" s="1"/>
  <c r="P114" i="6"/>
  <c r="J114" i="6"/>
  <c r="BE114" i="6" s="1"/>
  <c r="BK112" i="6"/>
  <c r="BI112" i="6"/>
  <c r="BH112" i="6"/>
  <c r="BG112" i="6"/>
  <c r="BF112" i="6"/>
  <c r="T112" i="6"/>
  <c r="R112" i="6"/>
  <c r="P112" i="6"/>
  <c r="J112" i="6"/>
  <c r="BE112" i="6" s="1"/>
  <c r="BK110" i="6"/>
  <c r="BI110" i="6"/>
  <c r="BH110" i="6"/>
  <c r="BG110" i="6"/>
  <c r="BF110" i="6"/>
  <c r="BE110" i="6"/>
  <c r="T110" i="6"/>
  <c r="R110" i="6"/>
  <c r="P110" i="6"/>
  <c r="J110" i="6"/>
  <c r="T109" i="6"/>
  <c r="P109" i="6"/>
  <c r="BK107" i="6"/>
  <c r="BI107" i="6"/>
  <c r="BH107" i="6"/>
  <c r="BG107" i="6"/>
  <c r="BF107" i="6"/>
  <c r="T107" i="6"/>
  <c r="R107" i="6"/>
  <c r="P107" i="6"/>
  <c r="J107" i="6"/>
  <c r="BE107" i="6" s="1"/>
  <c r="BK105" i="6"/>
  <c r="BI105" i="6"/>
  <c r="BH105" i="6"/>
  <c r="BG105" i="6"/>
  <c r="BF105" i="6"/>
  <c r="T105" i="6"/>
  <c r="R105" i="6"/>
  <c r="P105" i="6"/>
  <c r="J105" i="6"/>
  <c r="BE105" i="6" s="1"/>
  <c r="BK103" i="6"/>
  <c r="BI103" i="6"/>
  <c r="BH103" i="6"/>
  <c r="BG103" i="6"/>
  <c r="BF103" i="6"/>
  <c r="BE103" i="6"/>
  <c r="T103" i="6"/>
  <c r="T100" i="6" s="1"/>
  <c r="R103" i="6"/>
  <c r="P103" i="6"/>
  <c r="J103" i="6"/>
  <c r="BK101" i="6"/>
  <c r="BI101" i="6"/>
  <c r="BH101" i="6"/>
  <c r="BG101" i="6"/>
  <c r="BF101" i="6"/>
  <c r="T101" i="6"/>
  <c r="R101" i="6"/>
  <c r="R100" i="6" s="1"/>
  <c r="P101" i="6"/>
  <c r="P100" i="6" s="1"/>
  <c r="J101" i="6"/>
  <c r="BE101" i="6" s="1"/>
  <c r="BK98" i="6"/>
  <c r="BI98" i="6"/>
  <c r="BH98" i="6"/>
  <c r="BG98" i="6"/>
  <c r="BF98" i="6"/>
  <c r="T98" i="6"/>
  <c r="R98" i="6"/>
  <c r="P98" i="6"/>
  <c r="J98" i="6"/>
  <c r="BE98" i="6" s="1"/>
  <c r="BK96" i="6"/>
  <c r="BK95" i="6" s="1"/>
  <c r="BI96" i="6"/>
  <c r="BH96" i="6"/>
  <c r="BG96" i="6"/>
  <c r="BF96" i="6"/>
  <c r="J34" i="6" s="1"/>
  <c r="BE96" i="6"/>
  <c r="T96" i="6"/>
  <c r="T95" i="6" s="1"/>
  <c r="T94" i="6" s="1"/>
  <c r="R96" i="6"/>
  <c r="R95" i="6" s="1"/>
  <c r="R94" i="6" s="1"/>
  <c r="P96" i="6"/>
  <c r="J96" i="6"/>
  <c r="P95" i="6"/>
  <c r="P94" i="6" s="1"/>
  <c r="P93" i="6" s="1"/>
  <c r="F87" i="6"/>
  <c r="F52" i="6"/>
  <c r="E50" i="6"/>
  <c r="J37" i="6"/>
  <c r="J36" i="6"/>
  <c r="J35" i="6"/>
  <c r="J55" i="6"/>
  <c r="J54" i="6"/>
  <c r="F55" i="6"/>
  <c r="F89" i="6"/>
  <c r="E83" i="6"/>
  <c r="J52" i="6"/>
  <c r="F36" i="6" l="1"/>
  <c r="F34" i="6"/>
  <c r="BK100" i="6"/>
  <c r="J100" i="6" s="1"/>
  <c r="J62" i="6" s="1"/>
  <c r="BK170" i="6"/>
  <c r="J170" i="6" s="1"/>
  <c r="J70" i="6" s="1"/>
  <c r="F35" i="6"/>
  <c r="F37" i="6"/>
  <c r="E48" i="6"/>
  <c r="F54" i="6"/>
  <c r="J89" i="6"/>
  <c r="J90" i="6"/>
  <c r="T125" i="6"/>
  <c r="T93" i="6" s="1"/>
  <c r="J33" i="6"/>
  <c r="F33" i="6"/>
  <c r="J95" i="6"/>
  <c r="J61" i="6" s="1"/>
  <c r="J126" i="6"/>
  <c r="J66" i="6" s="1"/>
  <c r="R125" i="6"/>
  <c r="R93" i="6" s="1"/>
  <c r="F90" i="6"/>
  <c r="BK200" i="6"/>
  <c r="J200" i="6" s="1"/>
  <c r="J71" i="6" s="1"/>
  <c r="BK125" i="6" l="1"/>
  <c r="J125" i="6" s="1"/>
  <c r="J65" i="6" s="1"/>
  <c r="BK94" i="6"/>
  <c r="J94" i="6"/>
  <c r="J60" i="6" s="1"/>
  <c r="BK93" i="6"/>
  <c r="J93" i="6" s="1"/>
  <c r="I19" i="1" s="1"/>
  <c r="J30" i="6" l="1"/>
  <c r="J39" i="6" s="1"/>
  <c r="J59" i="6"/>
  <c r="BK315" i="5" l="1"/>
  <c r="BI315" i="5"/>
  <c r="BH315" i="5"/>
  <c r="BG315" i="5"/>
  <c r="BF315" i="5"/>
  <c r="T315" i="5"/>
  <c r="R315" i="5"/>
  <c r="P315" i="5"/>
  <c r="J315" i="5"/>
  <c r="BE315" i="5" s="1"/>
  <c r="BK313" i="5"/>
  <c r="BK312" i="5" s="1"/>
  <c r="J312" i="5" s="1"/>
  <c r="J76" i="5" s="1"/>
  <c r="BI313" i="5"/>
  <c r="BH313" i="5"/>
  <c r="BG313" i="5"/>
  <c r="BF313" i="5"/>
  <c r="BE313" i="5"/>
  <c r="T313" i="5"/>
  <c r="R313" i="5"/>
  <c r="P313" i="5"/>
  <c r="J313" i="5"/>
  <c r="T312" i="5"/>
  <c r="R312" i="5"/>
  <c r="P312" i="5"/>
  <c r="BK310" i="5"/>
  <c r="BI310" i="5"/>
  <c r="BH310" i="5"/>
  <c r="BG310" i="5"/>
  <c r="BF310" i="5"/>
  <c r="T310" i="5"/>
  <c r="R310" i="5"/>
  <c r="P310" i="5"/>
  <c r="J310" i="5"/>
  <c r="BE310" i="5" s="1"/>
  <c r="BK308" i="5"/>
  <c r="BI308" i="5"/>
  <c r="BH308" i="5"/>
  <c r="BG308" i="5"/>
  <c r="BF308" i="5"/>
  <c r="T308" i="5"/>
  <c r="R308" i="5"/>
  <c r="P308" i="5"/>
  <c r="J308" i="5"/>
  <c r="BE308" i="5" s="1"/>
  <c r="BK306" i="5"/>
  <c r="BI306" i="5"/>
  <c r="BH306" i="5"/>
  <c r="BG306" i="5"/>
  <c r="BF306" i="5"/>
  <c r="BE306" i="5"/>
  <c r="T306" i="5"/>
  <c r="R306" i="5"/>
  <c r="P306" i="5"/>
  <c r="J306" i="5"/>
  <c r="BK304" i="5"/>
  <c r="BI304" i="5"/>
  <c r="BH304" i="5"/>
  <c r="BG304" i="5"/>
  <c r="BF304" i="5"/>
  <c r="T304" i="5"/>
  <c r="R304" i="5"/>
  <c r="P304" i="5"/>
  <c r="J304" i="5"/>
  <c r="BE304" i="5" s="1"/>
  <c r="BK303" i="5"/>
  <c r="BI303" i="5"/>
  <c r="BH303" i="5"/>
  <c r="BG303" i="5"/>
  <c r="BF303" i="5"/>
  <c r="T303" i="5"/>
  <c r="R303" i="5"/>
  <c r="P303" i="5"/>
  <c r="J303" i="5"/>
  <c r="BE303" i="5" s="1"/>
  <c r="BK301" i="5"/>
  <c r="BI301" i="5"/>
  <c r="BH301" i="5"/>
  <c r="BG301" i="5"/>
  <c r="BF301" i="5"/>
  <c r="BE301" i="5"/>
  <c r="T301" i="5"/>
  <c r="R301" i="5"/>
  <c r="P301" i="5"/>
  <c r="J301" i="5"/>
  <c r="BK299" i="5"/>
  <c r="BI299" i="5"/>
  <c r="BH299" i="5"/>
  <c r="BG299" i="5"/>
  <c r="BF299" i="5"/>
  <c r="T299" i="5"/>
  <c r="R299" i="5"/>
  <c r="P299" i="5"/>
  <c r="J299" i="5"/>
  <c r="BE299" i="5" s="1"/>
  <c r="BK297" i="5"/>
  <c r="BI297" i="5"/>
  <c r="BH297" i="5"/>
  <c r="BG297" i="5"/>
  <c r="BF297" i="5"/>
  <c r="T297" i="5"/>
  <c r="R297" i="5"/>
  <c r="P297" i="5"/>
  <c r="J297" i="5"/>
  <c r="BE297" i="5" s="1"/>
  <c r="BK295" i="5"/>
  <c r="BI295" i="5"/>
  <c r="BH295" i="5"/>
  <c r="BG295" i="5"/>
  <c r="BF295" i="5"/>
  <c r="T295" i="5"/>
  <c r="R295" i="5"/>
  <c r="P295" i="5"/>
  <c r="J295" i="5"/>
  <c r="BE295" i="5" s="1"/>
  <c r="BK294" i="5"/>
  <c r="BI294" i="5"/>
  <c r="BH294" i="5"/>
  <c r="BG294" i="5"/>
  <c r="BF294" i="5"/>
  <c r="T294" i="5"/>
  <c r="R294" i="5"/>
  <c r="P294" i="5"/>
  <c r="J294" i="5"/>
  <c r="BE294" i="5" s="1"/>
  <c r="BK292" i="5"/>
  <c r="BI292" i="5"/>
  <c r="BH292" i="5"/>
  <c r="BG292" i="5"/>
  <c r="BF292" i="5"/>
  <c r="T292" i="5"/>
  <c r="R292" i="5"/>
  <c r="P292" i="5"/>
  <c r="J292" i="5"/>
  <c r="BE292" i="5" s="1"/>
  <c r="BK290" i="5"/>
  <c r="BI290" i="5"/>
  <c r="BH290" i="5"/>
  <c r="BG290" i="5"/>
  <c r="BF290" i="5"/>
  <c r="BE290" i="5"/>
  <c r="T290" i="5"/>
  <c r="R290" i="5"/>
  <c r="P290" i="5"/>
  <c r="J290" i="5"/>
  <c r="BK288" i="5"/>
  <c r="BI288" i="5"/>
  <c r="BH288" i="5"/>
  <c r="BG288" i="5"/>
  <c r="BF288" i="5"/>
  <c r="T288" i="5"/>
  <c r="R288" i="5"/>
  <c r="P288" i="5"/>
  <c r="J288" i="5"/>
  <c r="BE288" i="5" s="1"/>
  <c r="BK286" i="5"/>
  <c r="BI286" i="5"/>
  <c r="BH286" i="5"/>
  <c r="BG286" i="5"/>
  <c r="BF286" i="5"/>
  <c r="T286" i="5"/>
  <c r="R286" i="5"/>
  <c r="P286" i="5"/>
  <c r="J286" i="5"/>
  <c r="BE286" i="5" s="1"/>
  <c r="BK284" i="5"/>
  <c r="BI284" i="5"/>
  <c r="BH284" i="5"/>
  <c r="BG284" i="5"/>
  <c r="BF284" i="5"/>
  <c r="T284" i="5"/>
  <c r="R284" i="5"/>
  <c r="P284" i="5"/>
  <c r="J284" i="5"/>
  <c r="BE284" i="5" s="1"/>
  <c r="BK283" i="5"/>
  <c r="BI283" i="5"/>
  <c r="BH283" i="5"/>
  <c r="BG283" i="5"/>
  <c r="BF283" i="5"/>
  <c r="T283" i="5"/>
  <c r="R283" i="5"/>
  <c r="P283" i="5"/>
  <c r="J283" i="5"/>
  <c r="BE283" i="5" s="1"/>
  <c r="BK281" i="5"/>
  <c r="BI281" i="5"/>
  <c r="BH281" i="5"/>
  <c r="BG281" i="5"/>
  <c r="BF281" i="5"/>
  <c r="BE281" i="5"/>
  <c r="T281" i="5"/>
  <c r="R281" i="5"/>
  <c r="P281" i="5"/>
  <c r="J281" i="5"/>
  <c r="BK280" i="5"/>
  <c r="BI280" i="5"/>
  <c r="BH280" i="5"/>
  <c r="BG280" i="5"/>
  <c r="BF280" i="5"/>
  <c r="T280" i="5"/>
  <c r="R280" i="5"/>
  <c r="P280" i="5"/>
  <c r="J280" i="5"/>
  <c r="BE280" i="5" s="1"/>
  <c r="BK278" i="5"/>
  <c r="BI278" i="5"/>
  <c r="BH278" i="5"/>
  <c r="BG278" i="5"/>
  <c r="BF278" i="5"/>
  <c r="T278" i="5"/>
  <c r="R278" i="5"/>
  <c r="P278" i="5"/>
  <c r="J278" i="5"/>
  <c r="BE278" i="5" s="1"/>
  <c r="BK276" i="5"/>
  <c r="BI276" i="5"/>
  <c r="BH276" i="5"/>
  <c r="BG276" i="5"/>
  <c r="BF276" i="5"/>
  <c r="BE276" i="5"/>
  <c r="T276" i="5"/>
  <c r="R276" i="5"/>
  <c r="P276" i="5"/>
  <c r="J276" i="5"/>
  <c r="BK274" i="5"/>
  <c r="BI274" i="5"/>
  <c r="BH274" i="5"/>
  <c r="BG274" i="5"/>
  <c r="BF274" i="5"/>
  <c r="BE274" i="5"/>
  <c r="T274" i="5"/>
  <c r="R274" i="5"/>
  <c r="P274" i="5"/>
  <c r="J274" i="5"/>
  <c r="BK272" i="5"/>
  <c r="BI272" i="5"/>
  <c r="BH272" i="5"/>
  <c r="BG272" i="5"/>
  <c r="BF272" i="5"/>
  <c r="T272" i="5"/>
  <c r="R272" i="5"/>
  <c r="P272" i="5"/>
  <c r="J272" i="5"/>
  <c r="BE272" i="5" s="1"/>
  <c r="BK270" i="5"/>
  <c r="BI270" i="5"/>
  <c r="BH270" i="5"/>
  <c r="BG270" i="5"/>
  <c r="BF270" i="5"/>
  <c r="T270" i="5"/>
  <c r="R270" i="5"/>
  <c r="P270" i="5"/>
  <c r="J270" i="5"/>
  <c r="BE270" i="5" s="1"/>
  <c r="BK268" i="5"/>
  <c r="BI268" i="5"/>
  <c r="BH268" i="5"/>
  <c r="BG268" i="5"/>
  <c r="BF268" i="5"/>
  <c r="T268" i="5"/>
  <c r="R268" i="5"/>
  <c r="P268" i="5"/>
  <c r="J268" i="5"/>
  <c r="BE268" i="5" s="1"/>
  <c r="BK266" i="5"/>
  <c r="BI266" i="5"/>
  <c r="BH266" i="5"/>
  <c r="BG266" i="5"/>
  <c r="BF266" i="5"/>
  <c r="T266" i="5"/>
  <c r="R266" i="5"/>
  <c r="P266" i="5"/>
  <c r="J266" i="5"/>
  <c r="BE266" i="5" s="1"/>
  <c r="BK264" i="5"/>
  <c r="BI264" i="5"/>
  <c r="BH264" i="5"/>
  <c r="BG264" i="5"/>
  <c r="BF264" i="5"/>
  <c r="BE264" i="5"/>
  <c r="T264" i="5"/>
  <c r="R264" i="5"/>
  <c r="P264" i="5"/>
  <c r="J264" i="5"/>
  <c r="BK262" i="5"/>
  <c r="BI262" i="5"/>
  <c r="BH262" i="5"/>
  <c r="BG262" i="5"/>
  <c r="BF262" i="5"/>
  <c r="T262" i="5"/>
  <c r="R262" i="5"/>
  <c r="P262" i="5"/>
  <c r="J262" i="5"/>
  <c r="BE262" i="5" s="1"/>
  <c r="BK260" i="5"/>
  <c r="BI260" i="5"/>
  <c r="BH260" i="5"/>
  <c r="BG260" i="5"/>
  <c r="BF260" i="5"/>
  <c r="T260" i="5"/>
  <c r="R260" i="5"/>
  <c r="P260" i="5"/>
  <c r="J260" i="5"/>
  <c r="BE260" i="5" s="1"/>
  <c r="BK258" i="5"/>
  <c r="BI258" i="5"/>
  <c r="BH258" i="5"/>
  <c r="BG258" i="5"/>
  <c r="BF258" i="5"/>
  <c r="T258" i="5"/>
  <c r="R258" i="5"/>
  <c r="P258" i="5"/>
  <c r="J258" i="5"/>
  <c r="BE258" i="5" s="1"/>
  <c r="BK256" i="5"/>
  <c r="BI256" i="5"/>
  <c r="BH256" i="5"/>
  <c r="BG256" i="5"/>
  <c r="BF256" i="5"/>
  <c r="T256" i="5"/>
  <c r="R256" i="5"/>
  <c r="P256" i="5"/>
  <c r="J256" i="5"/>
  <c r="BE256" i="5" s="1"/>
  <c r="BK254" i="5"/>
  <c r="BI254" i="5"/>
  <c r="BH254" i="5"/>
  <c r="BG254" i="5"/>
  <c r="BF254" i="5"/>
  <c r="T254" i="5"/>
  <c r="R254" i="5"/>
  <c r="P254" i="5"/>
  <c r="J254" i="5"/>
  <c r="BE254" i="5" s="1"/>
  <c r="BK252" i="5"/>
  <c r="BI252" i="5"/>
  <c r="BH252" i="5"/>
  <c r="BG252" i="5"/>
  <c r="BF252" i="5"/>
  <c r="T252" i="5"/>
  <c r="R252" i="5"/>
  <c r="P252" i="5"/>
  <c r="J252" i="5"/>
  <c r="BE252" i="5" s="1"/>
  <c r="BK250" i="5"/>
  <c r="BI250" i="5"/>
  <c r="BH250" i="5"/>
  <c r="BG250" i="5"/>
  <c r="BF250" i="5"/>
  <c r="BE250" i="5"/>
  <c r="T250" i="5"/>
  <c r="R250" i="5"/>
  <c r="P250" i="5"/>
  <c r="J250" i="5"/>
  <c r="BK248" i="5"/>
  <c r="BI248" i="5"/>
  <c r="BH248" i="5"/>
  <c r="BG248" i="5"/>
  <c r="BF248" i="5"/>
  <c r="T248" i="5"/>
  <c r="R248" i="5"/>
  <c r="R247" i="5" s="1"/>
  <c r="P248" i="5"/>
  <c r="J248" i="5"/>
  <c r="BE248" i="5" s="1"/>
  <c r="J74" i="5"/>
  <c r="BK245" i="5"/>
  <c r="BI245" i="5"/>
  <c r="BH245" i="5"/>
  <c r="BG245" i="5"/>
  <c r="BF245" i="5"/>
  <c r="T245" i="5"/>
  <c r="R245" i="5"/>
  <c r="P245" i="5"/>
  <c r="J245" i="5"/>
  <c r="BE245" i="5" s="1"/>
  <c r="BK243" i="5"/>
  <c r="BI243" i="5"/>
  <c r="BH243" i="5"/>
  <c r="BG243" i="5"/>
  <c r="BF243" i="5"/>
  <c r="T243" i="5"/>
  <c r="R243" i="5"/>
  <c r="P243" i="5"/>
  <c r="J243" i="5"/>
  <c r="BE243" i="5" s="1"/>
  <c r="BK241" i="5"/>
  <c r="BI241" i="5"/>
  <c r="BH241" i="5"/>
  <c r="BG241" i="5"/>
  <c r="BF241" i="5"/>
  <c r="T241" i="5"/>
  <c r="R241" i="5"/>
  <c r="P241" i="5"/>
  <c r="J241" i="5"/>
  <c r="BE241" i="5" s="1"/>
  <c r="BK239" i="5"/>
  <c r="BI239" i="5"/>
  <c r="BH239" i="5"/>
  <c r="BG239" i="5"/>
  <c r="BF239" i="5"/>
  <c r="BE239" i="5"/>
  <c r="T239" i="5"/>
  <c r="R239" i="5"/>
  <c r="P239" i="5"/>
  <c r="J239" i="5"/>
  <c r="BK237" i="5"/>
  <c r="BI237" i="5"/>
  <c r="BH237" i="5"/>
  <c r="BG237" i="5"/>
  <c r="BF237" i="5"/>
  <c r="T237" i="5"/>
  <c r="R237" i="5"/>
  <c r="P237" i="5"/>
  <c r="J237" i="5"/>
  <c r="BE237" i="5" s="1"/>
  <c r="BK235" i="5"/>
  <c r="BI235" i="5"/>
  <c r="BH235" i="5"/>
  <c r="BG235" i="5"/>
  <c r="BF235" i="5"/>
  <c r="T235" i="5"/>
  <c r="T234" i="5" s="1"/>
  <c r="R235" i="5"/>
  <c r="P235" i="5"/>
  <c r="J235" i="5"/>
  <c r="BE235" i="5" s="1"/>
  <c r="BK234" i="5"/>
  <c r="J234" i="5" s="1"/>
  <c r="J73" i="5" s="1"/>
  <c r="BK232" i="5"/>
  <c r="BI232" i="5"/>
  <c r="BH232" i="5"/>
  <c r="BG232" i="5"/>
  <c r="BF232" i="5"/>
  <c r="T232" i="5"/>
  <c r="R232" i="5"/>
  <c r="P232" i="5"/>
  <c r="J232" i="5"/>
  <c r="BE232" i="5" s="1"/>
  <c r="BK230" i="5"/>
  <c r="BI230" i="5"/>
  <c r="BH230" i="5"/>
  <c r="BG230" i="5"/>
  <c r="BF230" i="5"/>
  <c r="T230" i="5"/>
  <c r="R230" i="5"/>
  <c r="P230" i="5"/>
  <c r="J230" i="5"/>
  <c r="BE230" i="5" s="1"/>
  <c r="BK228" i="5"/>
  <c r="BI228" i="5"/>
  <c r="BH228" i="5"/>
  <c r="BG228" i="5"/>
  <c r="BF228" i="5"/>
  <c r="T228" i="5"/>
  <c r="R228" i="5"/>
  <c r="P228" i="5"/>
  <c r="J228" i="5"/>
  <c r="BE228" i="5" s="1"/>
  <c r="BK226" i="5"/>
  <c r="BI226" i="5"/>
  <c r="BH226" i="5"/>
  <c r="BG226" i="5"/>
  <c r="BF226" i="5"/>
  <c r="T226" i="5"/>
  <c r="R226" i="5"/>
  <c r="P226" i="5"/>
  <c r="J226" i="5"/>
  <c r="BE226" i="5" s="1"/>
  <c r="BK224" i="5"/>
  <c r="BI224" i="5"/>
  <c r="BH224" i="5"/>
  <c r="BG224" i="5"/>
  <c r="BF224" i="5"/>
  <c r="T224" i="5"/>
  <c r="R224" i="5"/>
  <c r="P224" i="5"/>
  <c r="J224" i="5"/>
  <c r="BE224" i="5" s="1"/>
  <c r="BK222" i="5"/>
  <c r="BI222" i="5"/>
  <c r="BH222" i="5"/>
  <c r="BG222" i="5"/>
  <c r="BF222" i="5"/>
  <c r="BE222" i="5"/>
  <c r="T222" i="5"/>
  <c r="R222" i="5"/>
  <c r="P222" i="5"/>
  <c r="J222" i="5"/>
  <c r="BK220" i="5"/>
  <c r="BI220" i="5"/>
  <c r="BH220" i="5"/>
  <c r="BG220" i="5"/>
  <c r="BF220" i="5"/>
  <c r="T220" i="5"/>
  <c r="R220" i="5"/>
  <c r="P220" i="5"/>
  <c r="J220" i="5"/>
  <c r="BE220" i="5" s="1"/>
  <c r="BK218" i="5"/>
  <c r="BI218" i="5"/>
  <c r="BH218" i="5"/>
  <c r="BG218" i="5"/>
  <c r="BF218" i="5"/>
  <c r="T218" i="5"/>
  <c r="R218" i="5"/>
  <c r="P218" i="5"/>
  <c r="J218" i="5"/>
  <c r="BE218" i="5" s="1"/>
  <c r="BK216" i="5"/>
  <c r="BI216" i="5"/>
  <c r="BH216" i="5"/>
  <c r="BG216" i="5"/>
  <c r="BF216" i="5"/>
  <c r="T216" i="5"/>
  <c r="R216" i="5"/>
  <c r="P216" i="5"/>
  <c r="J216" i="5"/>
  <c r="BE216" i="5" s="1"/>
  <c r="BK214" i="5"/>
  <c r="BI214" i="5"/>
  <c r="BH214" i="5"/>
  <c r="BG214" i="5"/>
  <c r="BF214" i="5"/>
  <c r="T214" i="5"/>
  <c r="R214" i="5"/>
  <c r="P214" i="5"/>
  <c r="J214" i="5"/>
  <c r="BE214" i="5" s="1"/>
  <c r="BK212" i="5"/>
  <c r="BI212" i="5"/>
  <c r="BH212" i="5"/>
  <c r="BG212" i="5"/>
  <c r="BF212" i="5"/>
  <c r="T212" i="5"/>
  <c r="R212" i="5"/>
  <c r="P212" i="5"/>
  <c r="J212" i="5"/>
  <c r="BE212" i="5" s="1"/>
  <c r="BK210" i="5"/>
  <c r="BI210" i="5"/>
  <c r="BH210" i="5"/>
  <c r="BG210" i="5"/>
  <c r="BF210" i="5"/>
  <c r="T210" i="5"/>
  <c r="R210" i="5"/>
  <c r="P210" i="5"/>
  <c r="J210" i="5"/>
  <c r="BE210" i="5" s="1"/>
  <c r="BK208" i="5"/>
  <c r="BI208" i="5"/>
  <c r="BH208" i="5"/>
  <c r="BG208" i="5"/>
  <c r="BF208" i="5"/>
  <c r="T208" i="5"/>
  <c r="R208" i="5"/>
  <c r="P208" i="5"/>
  <c r="J208" i="5"/>
  <c r="BE208" i="5" s="1"/>
  <c r="BK206" i="5"/>
  <c r="BI206" i="5"/>
  <c r="BH206" i="5"/>
  <c r="BG206" i="5"/>
  <c r="BF206" i="5"/>
  <c r="T206" i="5"/>
  <c r="R206" i="5"/>
  <c r="P206" i="5"/>
  <c r="J206" i="5"/>
  <c r="BE206" i="5" s="1"/>
  <c r="BK204" i="5"/>
  <c r="BI204" i="5"/>
  <c r="BH204" i="5"/>
  <c r="BG204" i="5"/>
  <c r="BF204" i="5"/>
  <c r="T204" i="5"/>
  <c r="T200" i="5" s="1"/>
  <c r="R204" i="5"/>
  <c r="P204" i="5"/>
  <c r="J204" i="5"/>
  <c r="BE204" i="5" s="1"/>
  <c r="BK202" i="5"/>
  <c r="BI202" i="5"/>
  <c r="BH202" i="5"/>
  <c r="BG202" i="5"/>
  <c r="BF202" i="5"/>
  <c r="BE202" i="5"/>
  <c r="T202" i="5"/>
  <c r="R202" i="5"/>
  <c r="P202" i="5"/>
  <c r="J202" i="5"/>
  <c r="BK201" i="5"/>
  <c r="BI201" i="5"/>
  <c r="BH201" i="5"/>
  <c r="BG201" i="5"/>
  <c r="BF201" i="5"/>
  <c r="T201" i="5"/>
  <c r="R201" i="5"/>
  <c r="P201" i="5"/>
  <c r="J201" i="5"/>
  <c r="BE201" i="5" s="1"/>
  <c r="P200" i="5"/>
  <c r="BK198" i="5"/>
  <c r="BI198" i="5"/>
  <c r="BH198" i="5"/>
  <c r="BG198" i="5"/>
  <c r="BF198" i="5"/>
  <c r="T198" i="5"/>
  <c r="R198" i="5"/>
  <c r="P198" i="5"/>
  <c r="J198" i="5"/>
  <c r="BE198" i="5" s="1"/>
  <c r="BK196" i="5"/>
  <c r="BI196" i="5"/>
  <c r="BH196" i="5"/>
  <c r="BG196" i="5"/>
  <c r="BF196" i="5"/>
  <c r="T196" i="5"/>
  <c r="R196" i="5"/>
  <c r="P196" i="5"/>
  <c r="J196" i="5"/>
  <c r="BE196" i="5" s="1"/>
  <c r="BK194" i="5"/>
  <c r="BI194" i="5"/>
  <c r="BH194" i="5"/>
  <c r="BG194" i="5"/>
  <c r="BF194" i="5"/>
  <c r="BE194" i="5"/>
  <c r="T194" i="5"/>
  <c r="R194" i="5"/>
  <c r="P194" i="5"/>
  <c r="J194" i="5"/>
  <c r="BK192" i="5"/>
  <c r="BI192" i="5"/>
  <c r="BH192" i="5"/>
  <c r="BG192" i="5"/>
  <c r="BF192" i="5"/>
  <c r="T192" i="5"/>
  <c r="R192" i="5"/>
  <c r="P192" i="5"/>
  <c r="J192" i="5"/>
  <c r="BE192" i="5" s="1"/>
  <c r="BK190" i="5"/>
  <c r="BI190" i="5"/>
  <c r="BH190" i="5"/>
  <c r="BG190" i="5"/>
  <c r="BF190" i="5"/>
  <c r="T190" i="5"/>
  <c r="R190" i="5"/>
  <c r="P190" i="5"/>
  <c r="J190" i="5"/>
  <c r="BE190" i="5" s="1"/>
  <c r="BK188" i="5"/>
  <c r="BI188" i="5"/>
  <c r="BH188" i="5"/>
  <c r="BG188" i="5"/>
  <c r="BF188" i="5"/>
  <c r="T188" i="5"/>
  <c r="R188" i="5"/>
  <c r="P188" i="5"/>
  <c r="J188" i="5"/>
  <c r="BE188" i="5" s="1"/>
  <c r="BK186" i="5"/>
  <c r="BI186" i="5"/>
  <c r="BH186" i="5"/>
  <c r="BG186" i="5"/>
  <c r="BF186" i="5"/>
  <c r="T186" i="5"/>
  <c r="R186" i="5"/>
  <c r="P186" i="5"/>
  <c r="J186" i="5"/>
  <c r="BE186" i="5" s="1"/>
  <c r="BK184" i="5"/>
  <c r="BI184" i="5"/>
  <c r="BH184" i="5"/>
  <c r="BG184" i="5"/>
  <c r="BF184" i="5"/>
  <c r="BE184" i="5"/>
  <c r="T184" i="5"/>
  <c r="R184" i="5"/>
  <c r="P184" i="5"/>
  <c r="J184" i="5"/>
  <c r="BK182" i="5"/>
  <c r="BI182" i="5"/>
  <c r="BH182" i="5"/>
  <c r="BG182" i="5"/>
  <c r="BF182" i="5"/>
  <c r="T182" i="5"/>
  <c r="R182" i="5"/>
  <c r="P182" i="5"/>
  <c r="J182" i="5"/>
  <c r="BE182" i="5" s="1"/>
  <c r="BK180" i="5"/>
  <c r="BI180" i="5"/>
  <c r="BH180" i="5"/>
  <c r="BG180" i="5"/>
  <c r="BF180" i="5"/>
  <c r="T180" i="5"/>
  <c r="R180" i="5"/>
  <c r="P180" i="5"/>
  <c r="J180" i="5"/>
  <c r="BE180" i="5" s="1"/>
  <c r="BK179" i="5"/>
  <c r="BI179" i="5"/>
  <c r="BH179" i="5"/>
  <c r="BG179" i="5"/>
  <c r="BF179" i="5"/>
  <c r="BE179" i="5"/>
  <c r="T179" i="5"/>
  <c r="R179" i="5"/>
  <c r="P179" i="5"/>
  <c r="J179" i="5"/>
  <c r="BK178" i="5"/>
  <c r="BI178" i="5"/>
  <c r="BH178" i="5"/>
  <c r="BG178" i="5"/>
  <c r="BF178" i="5"/>
  <c r="T178" i="5"/>
  <c r="R178" i="5"/>
  <c r="P178" i="5"/>
  <c r="J178" i="5"/>
  <c r="BE178" i="5" s="1"/>
  <c r="BK177" i="5"/>
  <c r="BI177" i="5"/>
  <c r="BH177" i="5"/>
  <c r="BG177" i="5"/>
  <c r="BF177" i="5"/>
  <c r="T177" i="5"/>
  <c r="R177" i="5"/>
  <c r="R176" i="5" s="1"/>
  <c r="P177" i="5"/>
  <c r="J177" i="5"/>
  <c r="BE177" i="5" s="1"/>
  <c r="BK174" i="5"/>
  <c r="BI174" i="5"/>
  <c r="BH174" i="5"/>
  <c r="BG174" i="5"/>
  <c r="BF174" i="5"/>
  <c r="T174" i="5"/>
  <c r="R174" i="5"/>
  <c r="P174" i="5"/>
  <c r="J174" i="5"/>
  <c r="BE174" i="5" s="1"/>
  <c r="BK172" i="5"/>
  <c r="BI172" i="5"/>
  <c r="BH172" i="5"/>
  <c r="BG172" i="5"/>
  <c r="BF172" i="5"/>
  <c r="T172" i="5"/>
  <c r="R172" i="5"/>
  <c r="P172" i="5"/>
  <c r="J172" i="5"/>
  <c r="BE172" i="5" s="1"/>
  <c r="BK170" i="5"/>
  <c r="BI170" i="5"/>
  <c r="BH170" i="5"/>
  <c r="BG170" i="5"/>
  <c r="BF170" i="5"/>
  <c r="T170" i="5"/>
  <c r="R170" i="5"/>
  <c r="P170" i="5"/>
  <c r="J170" i="5"/>
  <c r="BE170" i="5" s="1"/>
  <c r="BK168" i="5"/>
  <c r="BI168" i="5"/>
  <c r="BH168" i="5"/>
  <c r="BG168" i="5"/>
  <c r="BF168" i="5"/>
  <c r="T168" i="5"/>
  <c r="R168" i="5"/>
  <c r="P168" i="5"/>
  <c r="J168" i="5"/>
  <c r="BE168" i="5" s="1"/>
  <c r="BK166" i="5"/>
  <c r="BI166" i="5"/>
  <c r="BH166" i="5"/>
  <c r="BG166" i="5"/>
  <c r="BF166" i="5"/>
  <c r="T166" i="5"/>
  <c r="R166" i="5"/>
  <c r="P166" i="5"/>
  <c r="J166" i="5"/>
  <c r="BE166" i="5" s="1"/>
  <c r="BK164" i="5"/>
  <c r="BI164" i="5"/>
  <c r="BH164" i="5"/>
  <c r="BG164" i="5"/>
  <c r="BF164" i="5"/>
  <c r="T164" i="5"/>
  <c r="R164" i="5"/>
  <c r="P164" i="5"/>
  <c r="J164" i="5"/>
  <c r="BE164" i="5" s="1"/>
  <c r="BK162" i="5"/>
  <c r="BI162" i="5"/>
  <c r="BH162" i="5"/>
  <c r="BG162" i="5"/>
  <c r="BF162" i="5"/>
  <c r="T162" i="5"/>
  <c r="R162" i="5"/>
  <c r="P162" i="5"/>
  <c r="J162" i="5"/>
  <c r="BE162" i="5" s="1"/>
  <c r="BK160" i="5"/>
  <c r="BI160" i="5"/>
  <c r="BH160" i="5"/>
  <c r="BG160" i="5"/>
  <c r="BF160" i="5"/>
  <c r="T160" i="5"/>
  <c r="T157" i="5" s="1"/>
  <c r="R160" i="5"/>
  <c r="P160" i="5"/>
  <c r="J160" i="5"/>
  <c r="BE160" i="5" s="1"/>
  <c r="BK158" i="5"/>
  <c r="BI158" i="5"/>
  <c r="BH158" i="5"/>
  <c r="BG158" i="5"/>
  <c r="BF158" i="5"/>
  <c r="T158" i="5"/>
  <c r="R158" i="5"/>
  <c r="P158" i="5"/>
  <c r="P157" i="5" s="1"/>
  <c r="J158" i="5"/>
  <c r="BE158" i="5" s="1"/>
  <c r="BK154" i="5"/>
  <c r="BK153" i="5" s="1"/>
  <c r="J153" i="5" s="1"/>
  <c r="J68" i="5" s="1"/>
  <c r="BI154" i="5"/>
  <c r="BH154" i="5"/>
  <c r="BG154" i="5"/>
  <c r="BF154" i="5"/>
  <c r="BE154" i="5"/>
  <c r="T154" i="5"/>
  <c r="R154" i="5"/>
  <c r="R153" i="5" s="1"/>
  <c r="P154" i="5"/>
  <c r="P153" i="5" s="1"/>
  <c r="J154" i="5"/>
  <c r="T153" i="5"/>
  <c r="BK151" i="5"/>
  <c r="BI151" i="5"/>
  <c r="BH151" i="5"/>
  <c r="BG151" i="5"/>
  <c r="BF151" i="5"/>
  <c r="T151" i="5"/>
  <c r="R151" i="5"/>
  <c r="P151" i="5"/>
  <c r="J151" i="5"/>
  <c r="BE151" i="5" s="1"/>
  <c r="BK149" i="5"/>
  <c r="BI149" i="5"/>
  <c r="BH149" i="5"/>
  <c r="BG149" i="5"/>
  <c r="BF149" i="5"/>
  <c r="T149" i="5"/>
  <c r="R149" i="5"/>
  <c r="P149" i="5"/>
  <c r="J149" i="5"/>
  <c r="BE149" i="5" s="1"/>
  <c r="BK147" i="5"/>
  <c r="BI147" i="5"/>
  <c r="BH147" i="5"/>
  <c r="BG147" i="5"/>
  <c r="BF147" i="5"/>
  <c r="T147" i="5"/>
  <c r="T140" i="5" s="1"/>
  <c r="R147" i="5"/>
  <c r="P147" i="5"/>
  <c r="J147" i="5"/>
  <c r="BE147" i="5" s="1"/>
  <c r="BK145" i="5"/>
  <c r="BI145" i="5"/>
  <c r="BH145" i="5"/>
  <c r="BG145" i="5"/>
  <c r="BF145" i="5"/>
  <c r="BE145" i="5"/>
  <c r="T145" i="5"/>
  <c r="R145" i="5"/>
  <c r="P145" i="5"/>
  <c r="P140" i="5" s="1"/>
  <c r="J145" i="5"/>
  <c r="BK143" i="5"/>
  <c r="BI143" i="5"/>
  <c r="BH143" i="5"/>
  <c r="BG143" i="5"/>
  <c r="BF143" i="5"/>
  <c r="T143" i="5"/>
  <c r="R143" i="5"/>
  <c r="P143" i="5"/>
  <c r="J143" i="5"/>
  <c r="BE143" i="5" s="1"/>
  <c r="BK141" i="5"/>
  <c r="BK140" i="5" s="1"/>
  <c r="J140" i="5" s="1"/>
  <c r="J67" i="5" s="1"/>
  <c r="BI141" i="5"/>
  <c r="BH141" i="5"/>
  <c r="BG141" i="5"/>
  <c r="BF141" i="5"/>
  <c r="T141" i="5"/>
  <c r="R141" i="5"/>
  <c r="P141" i="5"/>
  <c r="J141" i="5"/>
  <c r="BE141" i="5" s="1"/>
  <c r="R140" i="5"/>
  <c r="BK138" i="5"/>
  <c r="BI138" i="5"/>
  <c r="BH138" i="5"/>
  <c r="BG138" i="5"/>
  <c r="BF138" i="5"/>
  <c r="T138" i="5"/>
  <c r="R138" i="5"/>
  <c r="P138" i="5"/>
  <c r="J138" i="5"/>
  <c r="BE138" i="5" s="1"/>
  <c r="BK137" i="5"/>
  <c r="BI137" i="5"/>
  <c r="BH137" i="5"/>
  <c r="BG137" i="5"/>
  <c r="BF137" i="5"/>
  <c r="BE137" i="5"/>
  <c r="T137" i="5"/>
  <c r="R137" i="5"/>
  <c r="P137" i="5"/>
  <c r="J137" i="5"/>
  <c r="BK136" i="5"/>
  <c r="BI136" i="5"/>
  <c r="BH136" i="5"/>
  <c r="BG136" i="5"/>
  <c r="BF136" i="5"/>
  <c r="BE136" i="5"/>
  <c r="T136" i="5"/>
  <c r="R136" i="5"/>
  <c r="P136" i="5"/>
  <c r="J136" i="5"/>
  <c r="BK134" i="5"/>
  <c r="BI134" i="5"/>
  <c r="BH134" i="5"/>
  <c r="BG134" i="5"/>
  <c r="BF134" i="5"/>
  <c r="T134" i="5"/>
  <c r="R134" i="5"/>
  <c r="P134" i="5"/>
  <c r="J134" i="5"/>
  <c r="BE134" i="5" s="1"/>
  <c r="BK132" i="5"/>
  <c r="BI132" i="5"/>
  <c r="BH132" i="5"/>
  <c r="BG132" i="5"/>
  <c r="BF132" i="5"/>
  <c r="T132" i="5"/>
  <c r="R132" i="5"/>
  <c r="P132" i="5"/>
  <c r="J132" i="5"/>
  <c r="BE132" i="5" s="1"/>
  <c r="BK130" i="5"/>
  <c r="BI130" i="5"/>
  <c r="BH130" i="5"/>
  <c r="BG130" i="5"/>
  <c r="BF130" i="5"/>
  <c r="T130" i="5"/>
  <c r="T125" i="5" s="1"/>
  <c r="R130" i="5"/>
  <c r="P130" i="5"/>
  <c r="J130" i="5"/>
  <c r="BE130" i="5" s="1"/>
  <c r="BK128" i="5"/>
  <c r="BI128" i="5"/>
  <c r="BH128" i="5"/>
  <c r="BG128" i="5"/>
  <c r="BF128" i="5"/>
  <c r="T128" i="5"/>
  <c r="R128" i="5"/>
  <c r="P128" i="5"/>
  <c r="J128" i="5"/>
  <c r="BE128" i="5" s="1"/>
  <c r="BK126" i="5"/>
  <c r="BI126" i="5"/>
  <c r="BH126" i="5"/>
  <c r="BG126" i="5"/>
  <c r="BF126" i="5"/>
  <c r="T126" i="5"/>
  <c r="R126" i="5"/>
  <c r="P126" i="5"/>
  <c r="J126" i="5"/>
  <c r="BE126" i="5" s="1"/>
  <c r="BK123" i="5"/>
  <c r="BI123" i="5"/>
  <c r="BH123" i="5"/>
  <c r="BG123" i="5"/>
  <c r="BF123" i="5"/>
  <c r="T123" i="5"/>
  <c r="R123" i="5"/>
  <c r="P123" i="5"/>
  <c r="J123" i="5"/>
  <c r="BE123" i="5" s="1"/>
  <c r="BK121" i="5"/>
  <c r="BI121" i="5"/>
  <c r="BH121" i="5"/>
  <c r="BG121" i="5"/>
  <c r="BF121" i="5"/>
  <c r="T121" i="5"/>
  <c r="R121" i="5"/>
  <c r="P121" i="5"/>
  <c r="J121" i="5"/>
  <c r="BE121" i="5" s="1"/>
  <c r="BK119" i="5"/>
  <c r="BI119" i="5"/>
  <c r="BH119" i="5"/>
  <c r="BG119" i="5"/>
  <c r="BF119" i="5"/>
  <c r="T119" i="5"/>
  <c r="R119" i="5"/>
  <c r="P119" i="5"/>
  <c r="J119" i="5"/>
  <c r="BE119" i="5" s="1"/>
  <c r="BK117" i="5"/>
  <c r="BI117" i="5"/>
  <c r="BH117" i="5"/>
  <c r="BG117" i="5"/>
  <c r="BF117" i="5"/>
  <c r="BE117" i="5"/>
  <c r="T117" i="5"/>
  <c r="T116" i="5" s="1"/>
  <c r="R117" i="5"/>
  <c r="P117" i="5"/>
  <c r="J117" i="5"/>
  <c r="BK114" i="5"/>
  <c r="BI114" i="5"/>
  <c r="BH114" i="5"/>
  <c r="BG114" i="5"/>
  <c r="BF114" i="5"/>
  <c r="T114" i="5"/>
  <c r="R114" i="5"/>
  <c r="P114" i="5"/>
  <c r="J114" i="5"/>
  <c r="BE114" i="5" s="1"/>
  <c r="BK112" i="5"/>
  <c r="BI112" i="5"/>
  <c r="BH112" i="5"/>
  <c r="BG112" i="5"/>
  <c r="BF112" i="5"/>
  <c r="BE112" i="5"/>
  <c r="T112" i="5"/>
  <c r="R112" i="5"/>
  <c r="R111" i="5" s="1"/>
  <c r="P112" i="5"/>
  <c r="J112" i="5"/>
  <c r="T111" i="5"/>
  <c r="P111" i="5"/>
  <c r="BK109" i="5"/>
  <c r="BI109" i="5"/>
  <c r="BH109" i="5"/>
  <c r="BG109" i="5"/>
  <c r="BF109" i="5"/>
  <c r="BE109" i="5"/>
  <c r="T109" i="5"/>
  <c r="T108" i="5" s="1"/>
  <c r="R109" i="5"/>
  <c r="R108" i="5" s="1"/>
  <c r="P109" i="5"/>
  <c r="P108" i="5" s="1"/>
  <c r="J109" i="5"/>
  <c r="BK108" i="5"/>
  <c r="J108" i="5" s="1"/>
  <c r="J63" i="5" s="1"/>
  <c r="BK106" i="5"/>
  <c r="BI106" i="5"/>
  <c r="BH106" i="5"/>
  <c r="BG106" i="5"/>
  <c r="BF106" i="5"/>
  <c r="T106" i="5"/>
  <c r="R106" i="5"/>
  <c r="P106" i="5"/>
  <c r="J106" i="5"/>
  <c r="BE106" i="5" s="1"/>
  <c r="BK104" i="5"/>
  <c r="BI104" i="5"/>
  <c r="BH104" i="5"/>
  <c r="BG104" i="5"/>
  <c r="BF104" i="5"/>
  <c r="T104" i="5"/>
  <c r="T103" i="5" s="1"/>
  <c r="R104" i="5"/>
  <c r="P104" i="5"/>
  <c r="J104" i="5"/>
  <c r="BE104" i="5" s="1"/>
  <c r="P103" i="5"/>
  <c r="BK101" i="5"/>
  <c r="BI101" i="5"/>
  <c r="BH101" i="5"/>
  <c r="BG101" i="5"/>
  <c r="BF101" i="5"/>
  <c r="T101" i="5"/>
  <c r="R101" i="5"/>
  <c r="P101" i="5"/>
  <c r="J101" i="5"/>
  <c r="BE101" i="5" s="1"/>
  <c r="BK99" i="5"/>
  <c r="BI99" i="5"/>
  <c r="BH99" i="5"/>
  <c r="BG99" i="5"/>
  <c r="BF99" i="5"/>
  <c r="T99" i="5"/>
  <c r="T98" i="5" s="1"/>
  <c r="R99" i="5"/>
  <c r="R98" i="5" s="1"/>
  <c r="P99" i="5"/>
  <c r="P98" i="5" s="1"/>
  <c r="J99" i="5"/>
  <c r="BE99" i="5" s="1"/>
  <c r="F90" i="5"/>
  <c r="J54" i="5"/>
  <c r="F52" i="5"/>
  <c r="E50" i="5"/>
  <c r="J37" i="5"/>
  <c r="J36" i="5"/>
  <c r="J35" i="5"/>
  <c r="J93" i="5"/>
  <c r="J92" i="5"/>
  <c r="F93" i="5"/>
  <c r="F92" i="5"/>
  <c r="E48" i="5"/>
  <c r="BK157" i="5" l="1"/>
  <c r="BK98" i="5"/>
  <c r="BK125" i="5"/>
  <c r="J125" i="5" s="1"/>
  <c r="J66" i="5" s="1"/>
  <c r="BK200" i="5"/>
  <c r="J200" i="5" s="1"/>
  <c r="J72" i="5" s="1"/>
  <c r="BK111" i="5"/>
  <c r="J111" i="5" s="1"/>
  <c r="J64" i="5" s="1"/>
  <c r="R103" i="5"/>
  <c r="J34" i="5"/>
  <c r="R234" i="5"/>
  <c r="T247" i="5"/>
  <c r="P247" i="5"/>
  <c r="BK247" i="5"/>
  <c r="J247" i="5" s="1"/>
  <c r="J75" i="5" s="1"/>
  <c r="F37" i="5"/>
  <c r="R125" i="5"/>
  <c r="R97" i="5" s="1"/>
  <c r="R96" i="5" s="1"/>
  <c r="BK176" i="5"/>
  <c r="J176" i="5" s="1"/>
  <c r="J71" i="5" s="1"/>
  <c r="P176" i="5"/>
  <c r="P156" i="5" s="1"/>
  <c r="T176" i="5"/>
  <c r="T156" i="5" s="1"/>
  <c r="T96" i="5" s="1"/>
  <c r="R116" i="5"/>
  <c r="R200" i="5"/>
  <c r="T97" i="5"/>
  <c r="R157" i="5"/>
  <c r="R156" i="5" s="1"/>
  <c r="F36" i="5"/>
  <c r="F35" i="5"/>
  <c r="BK103" i="5"/>
  <c r="J103" i="5" s="1"/>
  <c r="J62" i="5" s="1"/>
  <c r="BK116" i="5"/>
  <c r="J116" i="5" s="1"/>
  <c r="J65" i="5" s="1"/>
  <c r="P116" i="5"/>
  <c r="P97" i="5" s="1"/>
  <c r="P125" i="5"/>
  <c r="P234" i="5"/>
  <c r="E86" i="5"/>
  <c r="F33" i="5"/>
  <c r="J98" i="5"/>
  <c r="J61" i="5" s="1"/>
  <c r="J33" i="5"/>
  <c r="F34" i="5"/>
  <c r="F54" i="5"/>
  <c r="F55" i="5"/>
  <c r="J55" i="5"/>
  <c r="J52" i="5"/>
  <c r="J157" i="5" l="1"/>
  <c r="J70" i="5" s="1"/>
  <c r="BK156" i="5"/>
  <c r="J156" i="5" s="1"/>
  <c r="J69" i="5" s="1"/>
  <c r="P96" i="5"/>
  <c r="BK97" i="5"/>
  <c r="J97" i="5" s="1"/>
  <c r="J60" i="5" s="1"/>
  <c r="BK96" i="5" l="1"/>
  <c r="J96" i="5" s="1"/>
  <c r="I18" i="1" s="1"/>
  <c r="J30" i="5"/>
  <c r="J39" i="5" s="1"/>
  <c r="J59" i="5"/>
  <c r="H13" i="2"/>
  <c r="AE291" i="4"/>
  <c r="V285" i="4"/>
  <c r="Q285" i="4"/>
  <c r="O285" i="4"/>
  <c r="K285" i="4"/>
  <c r="I285" i="4"/>
  <c r="G285" i="4"/>
  <c r="M285" i="4" s="1"/>
  <c r="V284" i="4"/>
  <c r="Q284" i="4"/>
  <c r="O284" i="4"/>
  <c r="K284" i="4"/>
  <c r="I284" i="4"/>
  <c r="G284" i="4"/>
  <c r="M284" i="4" s="1"/>
  <c r="V274" i="4"/>
  <c r="Q274" i="4"/>
  <c r="O274" i="4"/>
  <c r="O273" i="4" s="1"/>
  <c r="K274" i="4"/>
  <c r="I274" i="4"/>
  <c r="G274" i="4"/>
  <c r="V270" i="4"/>
  <c r="Q270" i="4"/>
  <c r="O270" i="4"/>
  <c r="K270" i="4"/>
  <c r="I270" i="4"/>
  <c r="G270" i="4"/>
  <c r="M270" i="4" s="1"/>
  <c r="V267" i="4"/>
  <c r="Q267" i="4"/>
  <c r="O267" i="4"/>
  <c r="K267" i="4"/>
  <c r="I267" i="4"/>
  <c r="G267" i="4"/>
  <c r="M267" i="4" s="1"/>
  <c r="V262" i="4"/>
  <c r="Q262" i="4"/>
  <c r="O262" i="4"/>
  <c r="K262" i="4"/>
  <c r="I262" i="4"/>
  <c r="G262" i="4"/>
  <c r="M262" i="4" s="1"/>
  <c r="V259" i="4"/>
  <c r="Q259" i="4"/>
  <c r="O259" i="4"/>
  <c r="K259" i="4"/>
  <c r="I259" i="4"/>
  <c r="I258" i="4" s="1"/>
  <c r="G259" i="4"/>
  <c r="M259" i="4" s="1"/>
  <c r="V257" i="4"/>
  <c r="Q257" i="4"/>
  <c r="O257" i="4"/>
  <c r="K257" i="4"/>
  <c r="I257" i="4"/>
  <c r="G257" i="4"/>
  <c r="M257" i="4" s="1"/>
  <c r="V256" i="4"/>
  <c r="Q256" i="4"/>
  <c r="O256" i="4"/>
  <c r="K256" i="4"/>
  <c r="I256" i="4"/>
  <c r="G256" i="4"/>
  <c r="M256" i="4" s="1"/>
  <c r="V255" i="4"/>
  <c r="Q255" i="4"/>
  <c r="O255" i="4"/>
  <c r="K255" i="4"/>
  <c r="I255" i="4"/>
  <c r="G255" i="4"/>
  <c r="M255" i="4" s="1"/>
  <c r="V246" i="4"/>
  <c r="Q246" i="4"/>
  <c r="O246" i="4"/>
  <c r="K246" i="4"/>
  <c r="I246" i="4"/>
  <c r="G246" i="4"/>
  <c r="M246" i="4" s="1"/>
  <c r="V242" i="4"/>
  <c r="Q242" i="4"/>
  <c r="O242" i="4"/>
  <c r="K242" i="4"/>
  <c r="I242" i="4"/>
  <c r="G242" i="4"/>
  <c r="V241" i="4"/>
  <c r="Q241" i="4"/>
  <c r="O241" i="4"/>
  <c r="K241" i="4"/>
  <c r="I241" i="4"/>
  <c r="G241" i="4"/>
  <c r="M241" i="4" s="1"/>
  <c r="V237" i="4"/>
  <c r="V236" i="4" s="1"/>
  <c r="Q237" i="4"/>
  <c r="Q236" i="4" s="1"/>
  <c r="O237" i="4"/>
  <c r="O236" i="4" s="1"/>
  <c r="K237" i="4"/>
  <c r="K236" i="4" s="1"/>
  <c r="I237" i="4"/>
  <c r="I236" i="4" s="1"/>
  <c r="G237" i="4"/>
  <c r="M237" i="4" s="1"/>
  <c r="M236" i="4" s="1"/>
  <c r="V233" i="4"/>
  <c r="V232" i="4" s="1"/>
  <c r="Q233" i="4"/>
  <c r="Q232" i="4" s="1"/>
  <c r="O233" i="4"/>
  <c r="O232" i="4" s="1"/>
  <c r="K233" i="4"/>
  <c r="K232" i="4" s="1"/>
  <c r="I233" i="4"/>
  <c r="I232" i="4" s="1"/>
  <c r="G233" i="4"/>
  <c r="G232" i="4" s="1"/>
  <c r="V229" i="4"/>
  <c r="Q229" i="4"/>
  <c r="O229" i="4"/>
  <c r="K229" i="4"/>
  <c r="I229" i="4"/>
  <c r="G229" i="4"/>
  <c r="M229" i="4" s="1"/>
  <c r="V228" i="4"/>
  <c r="Q228" i="4"/>
  <c r="O228" i="4"/>
  <c r="K228" i="4"/>
  <c r="I228" i="4"/>
  <c r="G228" i="4"/>
  <c r="M228" i="4" s="1"/>
  <c r="V227" i="4"/>
  <c r="Q227" i="4"/>
  <c r="O227" i="4"/>
  <c r="K227" i="4"/>
  <c r="I227" i="4"/>
  <c r="G227" i="4"/>
  <c r="M227" i="4" s="1"/>
  <c r="V226" i="4"/>
  <c r="Q226" i="4"/>
  <c r="O226" i="4"/>
  <c r="K226" i="4"/>
  <c r="I226" i="4"/>
  <c r="G226" i="4"/>
  <c r="M226" i="4" s="1"/>
  <c r="V219" i="4"/>
  <c r="Q219" i="4"/>
  <c r="O219" i="4"/>
  <c r="K219" i="4"/>
  <c r="I219" i="4"/>
  <c r="G219" i="4"/>
  <c r="M219" i="4" s="1"/>
  <c r="V215" i="4"/>
  <c r="Q215" i="4"/>
  <c r="O215" i="4"/>
  <c r="K215" i="4"/>
  <c r="I215" i="4"/>
  <c r="G215" i="4"/>
  <c r="M215" i="4" s="1"/>
  <c r="V214" i="4"/>
  <c r="Q214" i="4"/>
  <c r="O214" i="4"/>
  <c r="K214" i="4"/>
  <c r="I214" i="4"/>
  <c r="G214" i="4"/>
  <c r="M214" i="4" s="1"/>
  <c r="V211" i="4"/>
  <c r="Q211" i="4"/>
  <c r="O211" i="4"/>
  <c r="K211" i="4"/>
  <c r="I211" i="4"/>
  <c r="G211" i="4"/>
  <c r="M211" i="4" s="1"/>
  <c r="V210" i="4"/>
  <c r="Q210" i="4"/>
  <c r="O210" i="4"/>
  <c r="K210" i="4"/>
  <c r="I210" i="4"/>
  <c r="G210" i="4"/>
  <c r="M210" i="4" s="1"/>
  <c r="V208" i="4"/>
  <c r="Q208" i="4"/>
  <c r="O208" i="4"/>
  <c r="K208" i="4"/>
  <c r="I208" i="4"/>
  <c r="G208" i="4"/>
  <c r="M208" i="4" s="1"/>
  <c r="V207" i="4"/>
  <c r="Q207" i="4"/>
  <c r="O207" i="4"/>
  <c r="K207" i="4"/>
  <c r="I207" i="4"/>
  <c r="G207" i="4"/>
  <c r="M207" i="4" s="1"/>
  <c r="V206" i="4"/>
  <c r="Q206" i="4"/>
  <c r="O206" i="4"/>
  <c r="K206" i="4"/>
  <c r="I206" i="4"/>
  <c r="G206" i="4"/>
  <c r="M206" i="4" s="1"/>
  <c r="V205" i="4"/>
  <c r="Q205" i="4"/>
  <c r="O205" i="4"/>
  <c r="K205" i="4"/>
  <c r="I205" i="4"/>
  <c r="G205" i="4"/>
  <c r="M205" i="4" s="1"/>
  <c r="V204" i="4"/>
  <c r="Q204" i="4"/>
  <c r="O204" i="4"/>
  <c r="K204" i="4"/>
  <c r="I204" i="4"/>
  <c r="G204" i="4"/>
  <c r="M204" i="4" s="1"/>
  <c r="M203" i="4" s="1"/>
  <c r="V201" i="4"/>
  <c r="Q201" i="4"/>
  <c r="O201" i="4"/>
  <c r="K201" i="4"/>
  <c r="I201" i="4"/>
  <c r="G201" i="4"/>
  <c r="M201" i="4" s="1"/>
  <c r="V200" i="4"/>
  <c r="Q200" i="4"/>
  <c r="O200" i="4"/>
  <c r="K200" i="4"/>
  <c r="I200" i="4"/>
  <c r="G200" i="4"/>
  <c r="M200" i="4" s="1"/>
  <c r="V199" i="4"/>
  <c r="Q199" i="4"/>
  <c r="O199" i="4"/>
  <c r="K199" i="4"/>
  <c r="I199" i="4"/>
  <c r="G199" i="4"/>
  <c r="M199" i="4" s="1"/>
  <c r="V198" i="4"/>
  <c r="Q198" i="4"/>
  <c r="O198" i="4"/>
  <c r="K198" i="4"/>
  <c r="I198" i="4"/>
  <c r="G198" i="4"/>
  <c r="M198" i="4" s="1"/>
  <c r="V197" i="4"/>
  <c r="Q197" i="4"/>
  <c r="O197" i="4"/>
  <c r="K197" i="4"/>
  <c r="I197" i="4"/>
  <c r="G197" i="4"/>
  <c r="M197" i="4" s="1"/>
  <c r="V196" i="4"/>
  <c r="Q196" i="4"/>
  <c r="O196" i="4"/>
  <c r="K196" i="4"/>
  <c r="I196" i="4"/>
  <c r="G196" i="4"/>
  <c r="M196" i="4" s="1"/>
  <c r="V195" i="4"/>
  <c r="Q195" i="4"/>
  <c r="O195" i="4"/>
  <c r="K195" i="4"/>
  <c r="I195" i="4"/>
  <c r="G195" i="4"/>
  <c r="M195" i="4" s="1"/>
  <c r="V194" i="4"/>
  <c r="Q194" i="4"/>
  <c r="O194" i="4"/>
  <c r="K194" i="4"/>
  <c r="I194" i="4"/>
  <c r="G194" i="4"/>
  <c r="M194" i="4" s="1"/>
  <c r="V193" i="4"/>
  <c r="Q193" i="4"/>
  <c r="O193" i="4"/>
  <c r="K193" i="4"/>
  <c r="I193" i="4"/>
  <c r="G193" i="4"/>
  <c r="M193" i="4" s="1"/>
  <c r="V192" i="4"/>
  <c r="Q192" i="4"/>
  <c r="O192" i="4"/>
  <c r="K192" i="4"/>
  <c r="I192" i="4"/>
  <c r="G192" i="4"/>
  <c r="M192" i="4" s="1"/>
  <c r="V191" i="4"/>
  <c r="Q191" i="4"/>
  <c r="O191" i="4"/>
  <c r="K191" i="4"/>
  <c r="I191" i="4"/>
  <c r="G191" i="4"/>
  <c r="M191" i="4" s="1"/>
  <c r="V190" i="4"/>
  <c r="Q190" i="4"/>
  <c r="O190" i="4"/>
  <c r="K190" i="4"/>
  <c r="I190" i="4"/>
  <c r="G190" i="4"/>
  <c r="M190" i="4" s="1"/>
  <c r="V189" i="4"/>
  <c r="Q189" i="4"/>
  <c r="O189" i="4"/>
  <c r="K189" i="4"/>
  <c r="I189" i="4"/>
  <c r="G189" i="4"/>
  <c r="M189" i="4" s="1"/>
  <c r="V188" i="4"/>
  <c r="Q188" i="4"/>
  <c r="O188" i="4"/>
  <c r="K188" i="4"/>
  <c r="I188" i="4"/>
  <c r="G188" i="4"/>
  <c r="M188" i="4" s="1"/>
  <c r="V187" i="4"/>
  <c r="Q187" i="4"/>
  <c r="O187" i="4"/>
  <c r="K187" i="4"/>
  <c r="I187" i="4"/>
  <c r="G187" i="4"/>
  <c r="M187" i="4" s="1"/>
  <c r="V186" i="4"/>
  <c r="Q186" i="4"/>
  <c r="O186" i="4"/>
  <c r="K186" i="4"/>
  <c r="I186" i="4"/>
  <c r="G186" i="4"/>
  <c r="M186" i="4" s="1"/>
  <c r="V185" i="4"/>
  <c r="Q185" i="4"/>
  <c r="O185" i="4"/>
  <c r="K185" i="4"/>
  <c r="I185" i="4"/>
  <c r="G185" i="4"/>
  <c r="M185" i="4" s="1"/>
  <c r="V184" i="4"/>
  <c r="Q184" i="4"/>
  <c r="O184" i="4"/>
  <c r="K184" i="4"/>
  <c r="I184" i="4"/>
  <c r="G184" i="4"/>
  <c r="M184" i="4" s="1"/>
  <c r="V183" i="4"/>
  <c r="Q183" i="4"/>
  <c r="O183" i="4"/>
  <c r="K183" i="4"/>
  <c r="I183" i="4"/>
  <c r="G183" i="4"/>
  <c r="M183" i="4" s="1"/>
  <c r="V182" i="4"/>
  <c r="Q182" i="4"/>
  <c r="O182" i="4"/>
  <c r="K182" i="4"/>
  <c r="I182" i="4"/>
  <c r="G182" i="4"/>
  <c r="M182" i="4" s="1"/>
  <c r="V181" i="4"/>
  <c r="Q181" i="4"/>
  <c r="O181" i="4"/>
  <c r="K181" i="4"/>
  <c r="I181" i="4"/>
  <c r="G181" i="4"/>
  <c r="V180" i="4"/>
  <c r="Q180" i="4"/>
  <c r="O180" i="4"/>
  <c r="K180" i="4"/>
  <c r="I180" i="4"/>
  <c r="G180" i="4"/>
  <c r="M180" i="4" s="1"/>
  <c r="V179" i="4"/>
  <c r="Q179" i="4"/>
  <c r="O179" i="4"/>
  <c r="K179" i="4"/>
  <c r="I179" i="4"/>
  <c r="G179" i="4"/>
  <c r="M179" i="4" s="1"/>
  <c r="V178" i="4"/>
  <c r="Q178" i="4"/>
  <c r="O178" i="4"/>
  <c r="K178" i="4"/>
  <c r="I178" i="4"/>
  <c r="G178" i="4"/>
  <c r="M178" i="4" s="1"/>
  <c r="V171" i="4"/>
  <c r="V170" i="4" s="1"/>
  <c r="Q171" i="4"/>
  <c r="Q170" i="4" s="1"/>
  <c r="O171" i="4"/>
  <c r="O170" i="4" s="1"/>
  <c r="K171" i="4"/>
  <c r="K170" i="4" s="1"/>
  <c r="I171" i="4"/>
  <c r="I170" i="4" s="1"/>
  <c r="G171" i="4"/>
  <c r="G170" i="4" s="1"/>
  <c r="V169" i="4"/>
  <c r="V168" i="4" s="1"/>
  <c r="Q169" i="4"/>
  <c r="Q168" i="4" s="1"/>
  <c r="O169" i="4"/>
  <c r="O168" i="4" s="1"/>
  <c r="K169" i="4"/>
  <c r="K168" i="4" s="1"/>
  <c r="I169" i="4"/>
  <c r="I168" i="4" s="1"/>
  <c r="G169" i="4"/>
  <c r="G168" i="4" s="1"/>
  <c r="V167" i="4"/>
  <c r="Q167" i="4"/>
  <c r="O167" i="4"/>
  <c r="K167" i="4"/>
  <c r="I167" i="4"/>
  <c r="G167" i="4"/>
  <c r="M167" i="4" s="1"/>
  <c r="V165" i="4"/>
  <c r="Q165" i="4"/>
  <c r="O165" i="4"/>
  <c r="K165" i="4"/>
  <c r="I165" i="4"/>
  <c r="G165" i="4"/>
  <c r="M165" i="4" s="1"/>
  <c r="V162" i="4"/>
  <c r="Q162" i="4"/>
  <c r="O162" i="4"/>
  <c r="K162" i="4"/>
  <c r="I162" i="4"/>
  <c r="G162" i="4"/>
  <c r="M162" i="4" s="1"/>
  <c r="V158" i="4"/>
  <c r="Q158" i="4"/>
  <c r="O158" i="4"/>
  <c r="K158" i="4"/>
  <c r="I158" i="4"/>
  <c r="G158" i="4"/>
  <c r="M158" i="4" s="1"/>
  <c r="V157" i="4"/>
  <c r="Q157" i="4"/>
  <c r="O157" i="4"/>
  <c r="K157" i="4"/>
  <c r="I157" i="4"/>
  <c r="G157" i="4"/>
  <c r="M157" i="4" s="1"/>
  <c r="V156" i="4"/>
  <c r="Q156" i="4"/>
  <c r="O156" i="4"/>
  <c r="K156" i="4"/>
  <c r="I156" i="4"/>
  <c r="G156" i="4"/>
  <c r="M156" i="4" s="1"/>
  <c r="V155" i="4"/>
  <c r="Q155" i="4"/>
  <c r="O155" i="4"/>
  <c r="K155" i="4"/>
  <c r="I155" i="4"/>
  <c r="G155" i="4"/>
  <c r="M155" i="4" s="1"/>
  <c r="V154" i="4"/>
  <c r="Q154" i="4"/>
  <c r="O154" i="4"/>
  <c r="K154" i="4"/>
  <c r="I154" i="4"/>
  <c r="G154" i="4"/>
  <c r="M154" i="4" s="1"/>
  <c r="V153" i="4"/>
  <c r="Q153" i="4"/>
  <c r="O153" i="4"/>
  <c r="K153" i="4"/>
  <c r="I153" i="4"/>
  <c r="G153" i="4"/>
  <c r="M153" i="4" s="1"/>
  <c r="V152" i="4"/>
  <c r="Q152" i="4"/>
  <c r="O152" i="4"/>
  <c r="K152" i="4"/>
  <c r="I152" i="4"/>
  <c r="G152" i="4"/>
  <c r="M152" i="4" s="1"/>
  <c r="V151" i="4"/>
  <c r="Q151" i="4"/>
  <c r="O151" i="4"/>
  <c r="K151" i="4"/>
  <c r="I151" i="4"/>
  <c r="G151" i="4"/>
  <c r="M151" i="4" s="1"/>
  <c r="V150" i="4"/>
  <c r="Q150" i="4"/>
  <c r="O150" i="4"/>
  <c r="K150" i="4"/>
  <c r="I150" i="4"/>
  <c r="G150" i="4"/>
  <c r="M150" i="4" s="1"/>
  <c r="V146" i="4"/>
  <c r="Q146" i="4"/>
  <c r="O146" i="4"/>
  <c r="K146" i="4"/>
  <c r="I146" i="4"/>
  <c r="G146" i="4"/>
  <c r="M146" i="4" s="1"/>
  <c r="V143" i="4"/>
  <c r="Q143" i="4"/>
  <c r="O143" i="4"/>
  <c r="K143" i="4"/>
  <c r="I143" i="4"/>
  <c r="G143" i="4"/>
  <c r="M143" i="4" s="1"/>
  <c r="V140" i="4"/>
  <c r="Q140" i="4"/>
  <c r="O140" i="4"/>
  <c r="K140" i="4"/>
  <c r="I140" i="4"/>
  <c r="G140" i="4"/>
  <c r="M140" i="4" s="1"/>
  <c r="V137" i="4"/>
  <c r="Q137" i="4"/>
  <c r="O137" i="4"/>
  <c r="K137" i="4"/>
  <c r="I137" i="4"/>
  <c r="G137" i="4"/>
  <c r="M137" i="4" s="1"/>
  <c r="V134" i="4"/>
  <c r="Q134" i="4"/>
  <c r="O134" i="4"/>
  <c r="K134" i="4"/>
  <c r="I134" i="4"/>
  <c r="G134" i="4"/>
  <c r="M134" i="4" s="1"/>
  <c r="V130" i="4"/>
  <c r="Q130" i="4"/>
  <c r="O130" i="4"/>
  <c r="K130" i="4"/>
  <c r="I130" i="4"/>
  <c r="G130" i="4"/>
  <c r="M130" i="4" s="1"/>
  <c r="V129" i="4"/>
  <c r="Q129" i="4"/>
  <c r="O129" i="4"/>
  <c r="K129" i="4"/>
  <c r="I129" i="4"/>
  <c r="G129" i="4"/>
  <c r="M129" i="4" s="1"/>
  <c r="V128" i="4"/>
  <c r="Q128" i="4"/>
  <c r="O128" i="4"/>
  <c r="K128" i="4"/>
  <c r="I128" i="4"/>
  <c r="G128" i="4"/>
  <c r="M128" i="4" s="1"/>
  <c r="V125" i="4"/>
  <c r="Q125" i="4"/>
  <c r="O125" i="4"/>
  <c r="K125" i="4"/>
  <c r="I125" i="4"/>
  <c r="G125" i="4"/>
  <c r="M125" i="4" s="1"/>
  <c r="V124" i="4"/>
  <c r="Q124" i="4"/>
  <c r="O124" i="4"/>
  <c r="K124" i="4"/>
  <c r="I124" i="4"/>
  <c r="G124" i="4"/>
  <c r="M124" i="4" s="1"/>
  <c r="V118" i="4"/>
  <c r="Q118" i="4"/>
  <c r="O118" i="4"/>
  <c r="K118" i="4"/>
  <c r="I118" i="4"/>
  <c r="G118" i="4"/>
  <c r="M118" i="4" s="1"/>
  <c r="V117" i="4"/>
  <c r="Q117" i="4"/>
  <c r="O117" i="4"/>
  <c r="K117" i="4"/>
  <c r="I117" i="4"/>
  <c r="G117" i="4"/>
  <c r="M117" i="4" s="1"/>
  <c r="V108" i="4"/>
  <c r="Q108" i="4"/>
  <c r="O108" i="4"/>
  <c r="K108" i="4"/>
  <c r="I108" i="4"/>
  <c r="G108" i="4"/>
  <c r="M108" i="4" s="1"/>
  <c r="V105" i="4"/>
  <c r="Q105" i="4"/>
  <c r="O105" i="4"/>
  <c r="K105" i="4"/>
  <c r="I105" i="4"/>
  <c r="G105" i="4"/>
  <c r="M105" i="4" s="1"/>
  <c r="V102" i="4"/>
  <c r="Q102" i="4"/>
  <c r="O102" i="4"/>
  <c r="K102" i="4"/>
  <c r="I102" i="4"/>
  <c r="G102" i="4"/>
  <c r="M102" i="4" s="1"/>
  <c r="V98" i="4"/>
  <c r="Q98" i="4"/>
  <c r="O98" i="4"/>
  <c r="K98" i="4"/>
  <c r="I98" i="4"/>
  <c r="G98" i="4"/>
  <c r="M98" i="4" s="1"/>
  <c r="V94" i="4"/>
  <c r="Q94" i="4"/>
  <c r="O94" i="4"/>
  <c r="K94" i="4"/>
  <c r="I94" i="4"/>
  <c r="G94" i="4"/>
  <c r="M94" i="4" s="1"/>
  <c r="V91" i="4"/>
  <c r="Q91" i="4"/>
  <c r="O91" i="4"/>
  <c r="K91" i="4"/>
  <c r="I91" i="4"/>
  <c r="G91" i="4"/>
  <c r="M91" i="4" s="1"/>
  <c r="V88" i="4"/>
  <c r="Q88" i="4"/>
  <c r="O88" i="4"/>
  <c r="K88" i="4"/>
  <c r="I88" i="4"/>
  <c r="G88" i="4"/>
  <c r="M88" i="4" s="1"/>
  <c r="V85" i="4"/>
  <c r="Q85" i="4"/>
  <c r="O85" i="4"/>
  <c r="K85" i="4"/>
  <c r="I85" i="4"/>
  <c r="G85" i="4"/>
  <c r="M85" i="4" s="1"/>
  <c r="V84" i="4"/>
  <c r="Q84" i="4"/>
  <c r="O84" i="4"/>
  <c r="K84" i="4"/>
  <c r="I84" i="4"/>
  <c r="G84" i="4"/>
  <c r="M84" i="4" s="1"/>
  <c r="V81" i="4"/>
  <c r="Q81" i="4"/>
  <c r="O81" i="4"/>
  <c r="K81" i="4"/>
  <c r="I81" i="4"/>
  <c r="G81" i="4"/>
  <c r="M81" i="4" s="1"/>
  <c r="V76" i="4"/>
  <c r="Q76" i="4"/>
  <c r="O76" i="4"/>
  <c r="K76" i="4"/>
  <c r="I76" i="4"/>
  <c r="G76" i="4"/>
  <c r="M76" i="4" s="1"/>
  <c r="V75" i="4"/>
  <c r="Q75" i="4"/>
  <c r="O75" i="4"/>
  <c r="K75" i="4"/>
  <c r="I75" i="4"/>
  <c r="G75" i="4"/>
  <c r="M75" i="4" s="1"/>
  <c r="V74" i="4"/>
  <c r="Q74" i="4"/>
  <c r="O74" i="4"/>
  <c r="K74" i="4"/>
  <c r="I74" i="4"/>
  <c r="G74" i="4"/>
  <c r="M74" i="4" s="1"/>
  <c r="V71" i="4"/>
  <c r="Q71" i="4"/>
  <c r="O71" i="4"/>
  <c r="K71" i="4"/>
  <c r="I71" i="4"/>
  <c r="G71" i="4"/>
  <c r="M71" i="4" s="1"/>
  <c r="V68" i="4"/>
  <c r="Q68" i="4"/>
  <c r="O68" i="4"/>
  <c r="K68" i="4"/>
  <c r="I68" i="4"/>
  <c r="G68" i="4"/>
  <c r="M68" i="4" s="1"/>
  <c r="V65" i="4"/>
  <c r="Q65" i="4"/>
  <c r="O65" i="4"/>
  <c r="K65" i="4"/>
  <c r="I65" i="4"/>
  <c r="G65" i="4"/>
  <c r="M65" i="4" s="1"/>
  <c r="V62" i="4"/>
  <c r="Q62" i="4"/>
  <c r="O62" i="4"/>
  <c r="K62" i="4"/>
  <c r="I62" i="4"/>
  <c r="G62" i="4"/>
  <c r="M62" i="4" s="1"/>
  <c r="V59" i="4"/>
  <c r="Q59" i="4"/>
  <c r="O59" i="4"/>
  <c r="K59" i="4"/>
  <c r="I59" i="4"/>
  <c r="G59" i="4"/>
  <c r="M59" i="4" s="1"/>
  <c r="V57" i="4"/>
  <c r="Q57" i="4"/>
  <c r="O57" i="4"/>
  <c r="K57" i="4"/>
  <c r="I57" i="4"/>
  <c r="G57" i="4"/>
  <c r="M57" i="4" s="1"/>
  <c r="V53" i="4"/>
  <c r="Q53" i="4"/>
  <c r="O53" i="4"/>
  <c r="K53" i="4"/>
  <c r="I53" i="4"/>
  <c r="G53" i="4"/>
  <c r="M53" i="4" s="1"/>
  <c r="V52" i="4"/>
  <c r="Q52" i="4"/>
  <c r="O52" i="4"/>
  <c r="K52" i="4"/>
  <c r="I52" i="4"/>
  <c r="G52" i="4"/>
  <c r="M52" i="4" s="1"/>
  <c r="V48" i="4"/>
  <c r="Q48" i="4"/>
  <c r="O48" i="4"/>
  <c r="K48" i="4"/>
  <c r="I48" i="4"/>
  <c r="G48" i="4"/>
  <c r="M48" i="4" s="1"/>
  <c r="V39" i="4"/>
  <c r="Q39" i="4"/>
  <c r="O39" i="4"/>
  <c r="K39" i="4"/>
  <c r="I39" i="4"/>
  <c r="G39" i="4"/>
  <c r="M39" i="4" s="1"/>
  <c r="V35" i="4"/>
  <c r="Q35" i="4"/>
  <c r="O35" i="4"/>
  <c r="K35" i="4"/>
  <c r="I35" i="4"/>
  <c r="G35" i="4"/>
  <c r="M35" i="4" s="1"/>
  <c r="V34" i="4"/>
  <c r="Q34" i="4"/>
  <c r="O34" i="4"/>
  <c r="K34" i="4"/>
  <c r="I34" i="4"/>
  <c r="G34" i="4"/>
  <c r="V33" i="4"/>
  <c r="Q33" i="4"/>
  <c r="O33" i="4"/>
  <c r="K33" i="4"/>
  <c r="I33" i="4"/>
  <c r="G33" i="4"/>
  <c r="M33" i="4" s="1"/>
  <c r="V29" i="4"/>
  <c r="Q29" i="4"/>
  <c r="O29" i="4"/>
  <c r="K29" i="4"/>
  <c r="I29" i="4"/>
  <c r="G29" i="4"/>
  <c r="M29" i="4" s="1"/>
  <c r="V24" i="4"/>
  <c r="Q24" i="4"/>
  <c r="O24" i="4"/>
  <c r="K24" i="4"/>
  <c r="I24" i="4"/>
  <c r="G24" i="4"/>
  <c r="M24" i="4" s="1"/>
  <c r="V21" i="4"/>
  <c r="Q21" i="4"/>
  <c r="O21" i="4"/>
  <c r="K21" i="4"/>
  <c r="I21" i="4"/>
  <c r="G21" i="4"/>
  <c r="M21" i="4" s="1"/>
  <c r="V20" i="4"/>
  <c r="Q20" i="4"/>
  <c r="O20" i="4"/>
  <c r="K20" i="4"/>
  <c r="I20" i="4"/>
  <c r="G20" i="4"/>
  <c r="M20" i="4" s="1"/>
  <c r="V17" i="4"/>
  <c r="Q17" i="4"/>
  <c r="O17" i="4"/>
  <c r="K17" i="4"/>
  <c r="I17" i="4"/>
  <c r="G17" i="4"/>
  <c r="M17" i="4" s="1"/>
  <c r="V14" i="4"/>
  <c r="Q14" i="4"/>
  <c r="O14" i="4"/>
  <c r="K14" i="4"/>
  <c r="I14" i="4"/>
  <c r="G14" i="4"/>
  <c r="M14" i="4" s="1"/>
  <c r="V13" i="4"/>
  <c r="Q13" i="4"/>
  <c r="O13" i="4"/>
  <c r="K13" i="4"/>
  <c r="I13" i="4"/>
  <c r="G13" i="4"/>
  <c r="M13" i="4" s="1"/>
  <c r="V10" i="4"/>
  <c r="Q10" i="4"/>
  <c r="O10" i="4"/>
  <c r="K10" i="4"/>
  <c r="I10" i="4"/>
  <c r="G10" i="4"/>
  <c r="M10" i="4" s="1"/>
  <c r="V9" i="4"/>
  <c r="Q9" i="4"/>
  <c r="O9" i="4"/>
  <c r="K9" i="4"/>
  <c r="I9" i="4"/>
  <c r="G9" i="4"/>
  <c r="M9" i="4" s="1"/>
  <c r="H15" i="2"/>
  <c r="H17" i="2"/>
  <c r="H19" i="2"/>
  <c r="H22" i="2"/>
  <c r="H21" i="2" s="1"/>
  <c r="H25" i="2"/>
  <c r="H27" i="2"/>
  <c r="H29" i="2"/>
  <c r="O209" i="4" l="1"/>
  <c r="G236" i="4"/>
  <c r="Q203" i="4"/>
  <c r="G273" i="4"/>
  <c r="I32" i="4"/>
  <c r="Q177" i="4"/>
  <c r="K240" i="4"/>
  <c r="I203" i="4"/>
  <c r="Q258" i="4"/>
  <c r="V273" i="4"/>
  <c r="O58" i="4"/>
  <c r="V177" i="4"/>
  <c r="I273" i="4"/>
  <c r="I177" i="4"/>
  <c r="G177" i="4"/>
  <c r="O240" i="4"/>
  <c r="M209" i="4"/>
  <c r="AF291" i="4"/>
  <c r="V58" i="4"/>
  <c r="M169" i="4"/>
  <c r="M168" i="4" s="1"/>
  <c r="K177" i="4"/>
  <c r="I209" i="4"/>
  <c r="Q240" i="4"/>
  <c r="V240" i="4"/>
  <c r="K8" i="4"/>
  <c r="V8" i="4"/>
  <c r="O177" i="4"/>
  <c r="G240" i="4"/>
  <c r="I8" i="4"/>
  <c r="V203" i="4"/>
  <c r="I240" i="4"/>
  <c r="O258" i="4"/>
  <c r="K258" i="4"/>
  <c r="O8" i="4"/>
  <c r="Q8" i="4"/>
  <c r="O32" i="4"/>
  <c r="K203" i="4"/>
  <c r="V209" i="4"/>
  <c r="K273" i="4"/>
  <c r="K32" i="4"/>
  <c r="Q58" i="4"/>
  <c r="G209" i="4"/>
  <c r="Q209" i="4"/>
  <c r="V258" i="4"/>
  <c r="Q32" i="4"/>
  <c r="V32" i="4"/>
  <c r="I58" i="4"/>
  <c r="O203" i="4"/>
  <c r="G258" i="4"/>
  <c r="G32" i="4"/>
  <c r="K58" i="4"/>
  <c r="K209" i="4"/>
  <c r="Q273" i="4"/>
  <c r="M58" i="4"/>
  <c r="M8" i="4"/>
  <c r="G58" i="4"/>
  <c r="M181" i="4"/>
  <c r="M177" i="4" s="1"/>
  <c r="G203" i="4"/>
  <c r="G8" i="4"/>
  <c r="M171" i="4"/>
  <c r="M170" i="4" s="1"/>
  <c r="M242" i="4"/>
  <c r="M240" i="4" s="1"/>
  <c r="M274" i="4"/>
  <c r="M273" i="4" s="1"/>
  <c r="M34" i="4"/>
  <c r="M32" i="4" s="1"/>
  <c r="M233" i="4"/>
  <c r="M232" i="4" s="1"/>
  <c r="M258" i="4"/>
  <c r="G291" i="4" l="1"/>
  <c r="I17" i="1" s="1"/>
  <c r="H39" i="2" l="1"/>
  <c r="H38" i="2"/>
  <c r="H37" i="2"/>
  <c r="H36" i="2" s="1"/>
  <c r="H34" i="2"/>
  <c r="H33" i="2" s="1"/>
  <c r="H31" i="2"/>
  <c r="H24" i="2" s="1"/>
  <c r="H11" i="2"/>
  <c r="H9" i="2"/>
  <c r="H8" i="2" s="1"/>
  <c r="G43" i="1"/>
  <c r="F43" i="1"/>
  <c r="G42" i="1"/>
  <c r="F42" i="1"/>
  <c r="G41" i="1"/>
  <c r="F41" i="1"/>
  <c r="G40" i="1"/>
  <c r="F40" i="1"/>
  <c r="H40" i="1" s="1"/>
  <c r="H43" i="1" s="1"/>
  <c r="G39" i="1"/>
  <c r="F39" i="1"/>
  <c r="J29" i="1"/>
  <c r="J28" i="1"/>
  <c r="J27" i="1"/>
  <c r="E27" i="1"/>
  <c r="J26" i="1"/>
  <c r="J25" i="1"/>
  <c r="E25" i="1"/>
  <c r="J24" i="1"/>
  <c r="A24" i="1"/>
  <c r="A25" i="1" s="1"/>
  <c r="G29" i="1" l="1"/>
  <c r="I40" i="1"/>
  <c r="I43" i="1" s="1"/>
  <c r="J40" i="1" s="1"/>
  <c r="J43" i="1" s="1"/>
  <c r="H41" i="2"/>
  <c r="I16" i="1" s="1"/>
  <c r="H42" i="1"/>
  <c r="I42" i="1" s="1"/>
  <c r="H41" i="1"/>
  <c r="I41" i="1" s="1"/>
  <c r="J41" i="1" l="1"/>
  <c r="J42" i="1"/>
  <c r="I22" i="1" l="1"/>
  <c r="G26" i="1" s="1"/>
  <c r="G27" i="1" s="1"/>
  <c r="G30" i="1" s="1"/>
  <c r="A26" i="1" l="1"/>
  <c r="A27" i="1" s="1"/>
  <c r="A28" i="1"/>
  <c r="A30" i="1" s="1"/>
</calcChain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10"/>
            <rFont val="Arial CE"/>
            <charset val="238"/>
          </rPr>
          <t>Název</t>
        </r>
      </text>
    </comment>
    <comment ref="I11" authorId="0" shapeId="0">
      <text>
        <r>
          <rPr>
            <sz val="10"/>
            <rFont val="Arial CE"/>
            <charset val="238"/>
          </rPr>
          <t>IČO</t>
        </r>
      </text>
    </comment>
    <comment ref="D12" authorId="0" shapeId="0">
      <text>
        <r>
          <rPr>
            <sz val="10"/>
            <rFont val="Arial CE"/>
            <charset val="238"/>
          </rPr>
          <t>Ulice</t>
        </r>
      </text>
    </comment>
    <comment ref="I12" authorId="0" shapeId="0">
      <text>
        <r>
          <rPr>
            <sz val="10"/>
            <rFont val="Arial CE"/>
            <charset val="238"/>
          </rPr>
          <t>DIČ</t>
        </r>
      </text>
    </comment>
    <comment ref="D13" authorId="0" shapeId="0">
      <text>
        <r>
          <rPr>
            <sz val="10"/>
            <rFont val="Arial CE"/>
            <charset val="238"/>
          </rPr>
          <t>PSČ</t>
        </r>
      </text>
    </comment>
    <comment ref="E13" authorId="0" shapeId="0">
      <text>
        <r>
          <rPr>
            <sz val="10"/>
            <rFont val="Arial CE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<sst xmlns="http://schemas.openxmlformats.org/spreadsheetml/2006/main" count="7853" uniqueCount="1798">
  <si>
    <t>#RTSROZP#</t>
  </si>
  <si>
    <t>Položkový rozpočet stavby</t>
  </si>
  <si>
    <t>Stavba:</t>
  </si>
  <si>
    <t>VD Mšeno, rekonstrukce vnitřních rozvodů budovy dozorství</t>
  </si>
  <si>
    <t>Objekt:</t>
  </si>
  <si>
    <t>SO01</t>
  </si>
  <si>
    <t>ASŘ</t>
  </si>
  <si>
    <t>Objednatel:</t>
  </si>
  <si>
    <t xml:space="preserve">Povodí Labe, státní podnik
Víta Nejedlého 951/8, Slezské Předměstí
</t>
  </si>
  <si>
    <t>IČO:</t>
  </si>
  <si>
    <t>500 03 Hradec Králové</t>
  </si>
  <si>
    <t>DIČ:</t>
  </si>
  <si>
    <t>Projektant:</t>
  </si>
  <si>
    <t>Zhotovitel:</t>
  </si>
  <si>
    <t>Quality Group s.r.o., Příkop 843/4, 602 00 Brno</t>
  </si>
  <si>
    <t>Rozpis ceny</t>
  </si>
  <si>
    <t>Celkem</t>
  </si>
  <si>
    <t>HSV</t>
  </si>
  <si>
    <t>VRN</t>
  </si>
  <si>
    <t>ZTI</t>
  </si>
  <si>
    <t>UV</t>
  </si>
  <si>
    <t>ELI</t>
  </si>
  <si>
    <t>PSV</t>
  </si>
  <si>
    <t>SLP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</si>
  <si>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</si>
  <si>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</si>
  <si>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</si>
  <si>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</si>
  <si>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</si>
  <si>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</si>
  <si>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</si>
  <si>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</si>
  <si>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</si>
  <si>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</si>
  <si>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</si>
  <si>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</si>
  <si>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</si>
  <si>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</si>
  <si>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</si>
  <si>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</si>
  <si>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</si>
  <si>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</si>
  <si>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</si>
  <si>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</si>
  <si>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01</t>
  </si>
  <si>
    <t>Rekce vnitřních rozvodů budovy dozorství</t>
  </si>
  <si>
    <t>11153/01</t>
  </si>
  <si>
    <t>Celkem za stavbu</t>
  </si>
  <si>
    <t>3</t>
  </si>
  <si>
    <t>Svislé a kompletní konstrukce</t>
  </si>
  <si>
    <t>6</t>
  </si>
  <si>
    <t>Úpravy povrchu,podlahy</t>
  </si>
  <si>
    <t>9</t>
  </si>
  <si>
    <t>Ostatní konstrukce, bourání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</si>
  <si>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</si>
  <si>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</si>
  <si>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</si>
  <si>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</si>
  <si>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</si>
  <si>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</si>
  <si>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</si>
  <si>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</si>
  <si>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</si>
  <si>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</si>
  <si>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</si>
  <si>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</si>
  <si>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</si>
  <si>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</si>
  <si>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</si>
  <si>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</si>
  <si>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</si>
  <si>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</si>
  <si>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</si>
  <si>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</si>
  <si>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</si>
  <si>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</si>
  <si>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</si>
  <si>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</si>
  <si>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</si>
  <si>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</si>
  <si>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</si>
  <si>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</si>
  <si>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</si>
  <si>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</si>
  <si>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VRN1</t>
  </si>
  <si>
    <t xml:space="preserve">Průzkumné, geodetické a projektové práce   </t>
  </si>
  <si>
    <t>012103000</t>
  </si>
  <si>
    <t>soubor</t>
  </si>
  <si>
    <t>Fotodokumentace</t>
  </si>
  <si>
    <t>veškerých vedení a potrubí umístěných ve zdi/nebo stropu ve všech příslušných místnostech s vyznačením hlavních kót vedení nad úrovní podlahy/nebo pod stropem a dále vzdáleností od rohu místností</t>
  </si>
  <si>
    <t>013254000</t>
  </si>
  <si>
    <t xml:space="preserve">Dokumentace skutečného provedení stavby   </t>
  </si>
  <si>
    <t>Dokumentace skutečného provedení stavby  dle souhrnné technické zprávy. (2x v tištěné podobě, 1x elektronicky na nosiči dat)</t>
  </si>
  <si>
    <t>013274000</t>
  </si>
  <si>
    <t xml:space="preserve">Pasportizace objektu před započetím prací   </t>
  </si>
  <si>
    <t xml:space="preserve">pasportizace řešeného objektu, jeho okolí a sousedních objektů (stavby, pozemky, komunikace, výplně otvorů, střecha, fasáda, atp.“)
   </t>
  </si>
  <si>
    <t>013284000</t>
  </si>
  <si>
    <t xml:space="preserve">Pasportizace objektu po provedení prací   </t>
  </si>
  <si>
    <t>013294000</t>
  </si>
  <si>
    <t xml:space="preserve">Ostatní dokumentace   </t>
  </si>
  <si>
    <t>„Zpracování realizační projektové dokumentace dle souhrnné TZ, dílenských výkresů, technologických postupů. Např. detaily prostupů vedení střešní nebo podlahovou konstrukcí, detaily akustické izolace příček, detail kotvení potrubí do zdí, detail osazení a umístění dveří do vrat, rozkreslení kuchyňské linky, apod.“</t>
  </si>
  <si>
    <t>VRN3</t>
  </si>
  <si>
    <t xml:space="preserve">Zařízení staveniště   </t>
  </si>
  <si>
    <t>Zařízení staveniště a POV vč. uvedení povrchů do původního stavu (zpevněné povrchy, zelené povrchy)</t>
  </si>
  <si>
    <t>VRN4</t>
  </si>
  <si>
    <t xml:space="preserve">Inženýrská činnost   </t>
  </si>
  <si>
    <t>3001</t>
  </si>
  <si>
    <t>Zajištění kontrolního a zkušebního plánu stavby</t>
  </si>
  <si>
    <t>Kontrolní a zkušební plán vč. Zkoušek a testů  dle souhrnné technické zprávy</t>
  </si>
  <si>
    <t>042703000</t>
  </si>
  <si>
    <t>Technické požadavky na výrobky</t>
  </si>
  <si>
    <t>Požadavky na zabudování konkrétních materiálů a výrobků dle požadavků této dokumentace do stavebního díla (vzorkování) dle souhrnné technické zprávy</t>
  </si>
  <si>
    <t>045203000</t>
  </si>
  <si>
    <t xml:space="preserve">Kompletační činnost   </t>
  </si>
  <si>
    <t xml:space="preserve">práce souvisejících se subdodávkami, dodávkou stavebních výrobků a materiálů, lešení, bednění, montážních strojů a zařízení.   </t>
  </si>
  <si>
    <t>049304000</t>
  </si>
  <si>
    <t xml:space="preserve">Zpracování harmonogramu stavebních prací   </t>
  </si>
  <si>
    <t>kus</t>
  </si>
  <si>
    <t xml:space="preserve">Dle souhrnné technické zprávy  </t>
  </si>
  <si>
    <t>VRN7</t>
  </si>
  <si>
    <t xml:space="preserve">Provozní vlivy   </t>
  </si>
  <si>
    <t>071103000</t>
  </si>
  <si>
    <t xml:space="preserve">Provoz investora   </t>
  </si>
  <si>
    <t>provozní opatření po dobu výstavby (zhotovitel je povinnen respektovat provoz investora). Např. při dočasném omezení při manipulaci nebo dovozu stavebního materiálu a strojů při činnosti investora využívajícího prostory zařízení staveniště primárně pro svoje provozní potřeby, omezení při dílčím vystěhování zařízení investora z dílen nebo služebny, apod.</t>
  </si>
  <si>
    <t>VRN9</t>
  </si>
  <si>
    <t xml:space="preserve">Ostatní náklady   </t>
  </si>
  <si>
    <t>092203000</t>
  </si>
  <si>
    <t>Náklady na zaškolení</t>
  </si>
  <si>
    <t>30002</t>
  </si>
  <si>
    <t>Zajištění obnovy všech zpevněných i nezpevněných komunikací, obrubníků, případně zadlážděných ploch při jejich poškození stavební činností</t>
  </si>
  <si>
    <t>094104000</t>
  </si>
  <si>
    <t>Náklady na opatření BOZP</t>
  </si>
  <si>
    <t>včetně opatření BOZP dle Souhrnné technické zprávy. Např. předání rizik všech poddodavatelů kordinátorovi BOZP, zajištění značení staveniště příslušnými cedulemi, výstražnými zábranami a páskami, proškolení zaměstnanců, apod.</t>
  </si>
  <si>
    <t>Díl:</t>
  </si>
  <si>
    <t>317168122R00</t>
  </si>
  <si>
    <t>Překlad typový keramický plochý 145 x 71 x 1250 mm</t>
  </si>
  <si>
    <t>342248144R00</t>
  </si>
  <si>
    <t>Příčky zděné a předstěny, keramické tvárnice děrované, tl. 140 mm</t>
  </si>
  <si>
    <t>m2</t>
  </si>
  <si>
    <t>346244351R00</t>
  </si>
  <si>
    <t>Obezdívka koupelnových van tl. 6,5 cm</t>
  </si>
  <si>
    <t>342264051RT1</t>
  </si>
  <si>
    <t>Podhled sádrokartonový na zavěšenou ocel. konstr. desky standard tl. 12,5 mm, bez izolace</t>
  </si>
  <si>
    <t>342264051RT3</t>
  </si>
  <si>
    <t>Podhled sádrokartonový na zavěšenou ocel. konstr. desky standard impreg. tl. 12,5 mm, bez izolace</t>
  </si>
  <si>
    <t>30001</t>
  </si>
  <si>
    <t>Zazdění podomítkového modulu</t>
  </si>
  <si>
    <t>ks</t>
  </si>
  <si>
    <t>Podhled kazetový, D+M</t>
  </si>
  <si>
    <t>30003</t>
  </si>
  <si>
    <t>Vnitřní dřevěný obklad vč.roštu a povrch.úpravy</t>
  </si>
  <si>
    <t>30004</t>
  </si>
  <si>
    <t>Dřevěný podhled vč.roštu a povrch.úpravy</t>
  </si>
  <si>
    <t>601016193R00</t>
  </si>
  <si>
    <t>Penetrace hloubková stropů</t>
  </si>
  <si>
    <t>602016193R00</t>
  </si>
  <si>
    <t>Penetrace hloubková stěn</t>
  </si>
  <si>
    <t>611471411R00</t>
  </si>
  <si>
    <t>Úprava stropů aktivovaným štukem tl. 2 - 3 mm</t>
  </si>
  <si>
    <t>612471411R00</t>
  </si>
  <si>
    <t>Úprava vnitřních stěn aktivovaným štukem</t>
  </si>
  <si>
    <t>612481211RT2</t>
  </si>
  <si>
    <t>Montáž výztužné sítě (perlinky) do stěrky-stěny včetně výztužné sítě a stěrkového tmelu</t>
  </si>
  <si>
    <t>632411904R00</t>
  </si>
  <si>
    <t>Penetrace podkladů</t>
  </si>
  <si>
    <t>632419220R00</t>
  </si>
  <si>
    <t>Samonivelační podlah.hmota tl. 20 mm</t>
  </si>
  <si>
    <t>965048150R00</t>
  </si>
  <si>
    <t>Dočištění povrchu po vybourání dlažeb, tmel do 50%</t>
  </si>
  <si>
    <t>113108315R00</t>
  </si>
  <si>
    <t>Odstranění podkladu pl.do 50 m2, živice tl. 15 cm</t>
  </si>
  <si>
    <t>919735114R00</t>
  </si>
  <si>
    <t>Řezání stávajícího živičného krytu tl. 15 - 20 cm</t>
  </si>
  <si>
    <t>m</t>
  </si>
  <si>
    <t>113107525R00</t>
  </si>
  <si>
    <t>Odstranění podkladu pl. 50 m2,kam.drcené tl.25 cm</t>
  </si>
  <si>
    <t>970251250R00</t>
  </si>
  <si>
    <t>Řezání železobetonu hl. řezu 250 mm</t>
  </si>
  <si>
    <t>631315621R00</t>
  </si>
  <si>
    <t>Mazanina betonová tl. 12 - 25 cm C 20/25</t>
  </si>
  <si>
    <t>m3</t>
  </si>
  <si>
    <t>631362021R00</t>
  </si>
  <si>
    <t>Výztuž mazanin svařovanou sítí z drátů Kari</t>
  </si>
  <si>
    <t>t</t>
  </si>
  <si>
    <t>573111113R00</t>
  </si>
  <si>
    <t>Postřik infiltrační s posypem, asfalt 1,5 kg/m2</t>
  </si>
  <si>
    <t>577115117R00</t>
  </si>
  <si>
    <t>Beton asf.ACL 22 S,modif.ložný š. do 3 m, tl. 8 cm</t>
  </si>
  <si>
    <t>941955001R00</t>
  </si>
  <si>
    <t>Lešení lehké pomocné, výška podlahy do 1,2 m</t>
  </si>
  <si>
    <t>952901111R00</t>
  </si>
  <si>
    <t>Vyčištění budov o výšce podlaží do 4 m</t>
  </si>
  <si>
    <t>962031133R00</t>
  </si>
  <si>
    <t>Bourání příček cihelných tl. 15 cm</t>
  </si>
  <si>
    <t>965042131R00</t>
  </si>
  <si>
    <t>Bourání mazanin betonových  tl. 10 cm, pl. 4 m2</t>
  </si>
  <si>
    <t>965081713R00</t>
  </si>
  <si>
    <t>Bourání dlaždic keramických tl. 1 cm, nad 1 m2</t>
  </si>
  <si>
    <t>965082941R00</t>
  </si>
  <si>
    <t>Odstranění násypu tl. nad 20 cm jakékoliv plochy</t>
  </si>
  <si>
    <t>968061125R00</t>
  </si>
  <si>
    <t>Vyvěšení dřevěných dveřních křídel pl. do 2 m2</t>
  </si>
  <si>
    <t>968072455R00</t>
  </si>
  <si>
    <t>Vybourání kovových dveřních zárubní pl. do 2 m2</t>
  </si>
  <si>
    <t>968072456R00</t>
  </si>
  <si>
    <t>Vybourání kovových dveřních zárubní pl. nad 2 m2</t>
  </si>
  <si>
    <t>978059531R00</t>
  </si>
  <si>
    <t>Odsekání vnitřních obkladů stěn nad 2 m2</t>
  </si>
  <si>
    <t>725610810R00</t>
  </si>
  <si>
    <t>Demontáž sporáku</t>
  </si>
  <si>
    <t>766411821R00</t>
  </si>
  <si>
    <t>Demontáž obložení stěn palubkami</t>
  </si>
  <si>
    <t>766411822R00</t>
  </si>
  <si>
    <t>Demontáž podkladových roštů obložení stěn</t>
  </si>
  <si>
    <t>766421821R00</t>
  </si>
  <si>
    <t>Demontáž obložení stropů palubkami</t>
  </si>
  <si>
    <t>766421822R00</t>
  </si>
  <si>
    <t>Demontáž podkladových roštů obložení podhledů</t>
  </si>
  <si>
    <t>766812820R00</t>
  </si>
  <si>
    <t>Demontáž kuchyňských linek do 1,5 m</t>
  </si>
  <si>
    <t>766812840R00</t>
  </si>
  <si>
    <t>Demontáž kuchyňských linek do 2,1 m</t>
  </si>
  <si>
    <t>1</t>
  </si>
  <si>
    <t>767581801R00</t>
  </si>
  <si>
    <t>Demontáž podhledů kazetových</t>
  </si>
  <si>
    <t>767581802R00</t>
  </si>
  <si>
    <t>Demontáž podhledů - sádrokaronový</t>
  </si>
  <si>
    <t>775521800R00</t>
  </si>
  <si>
    <t>Demontáž podlah vlysových přibíjených včetně lišt</t>
  </si>
  <si>
    <t>775541800R00</t>
  </si>
  <si>
    <t>Demontáž plovoucí podlahy vč. lišt</t>
  </si>
  <si>
    <t>776511810R00</t>
  </si>
  <si>
    <t>Odstranění PVC a koberců lepených bez podložky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</si>
  <si>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</si>
  <si>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</si>
  <si>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</si>
  <si>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</si>
  <si>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</si>
  <si>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</si>
  <si>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</si>
  <si>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</si>
  <si>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</si>
  <si>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</si>
  <si>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</si>
  <si>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</si>
  <si>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90001</t>
  </si>
  <si>
    <t>Vybourání plech.vrat š.2,475m vč.likvidace</t>
  </si>
  <si>
    <t>90002</t>
  </si>
  <si>
    <t>Vybourání plech.vrat š.1,625m vč.likvidace</t>
  </si>
  <si>
    <t>90003</t>
  </si>
  <si>
    <t>Vybourání vnitřních prosklených stěn s dveřmi vč.likvidace</t>
  </si>
  <si>
    <t>90004</t>
  </si>
  <si>
    <t>Oškrabání bet.stěrky</t>
  </si>
  <si>
    <t>90005</t>
  </si>
  <si>
    <t>90007</t>
  </si>
  <si>
    <t>Revizní dvířka do komínu, D+M</t>
  </si>
  <si>
    <t>999281108R00</t>
  </si>
  <si>
    <t>Přesun hmot pro opravy a údržbu do výšky 12 m</t>
  </si>
  <si>
    <t>711210020RA0</t>
  </si>
  <si>
    <t>Stěrka hydroizolační těsnicí hmotou</t>
  </si>
  <si>
    <t>76601</t>
  </si>
  <si>
    <t>Vnitřní dveře, kování, D+M D/1, popis viz výpis výrobků</t>
  </si>
  <si>
    <t>76602</t>
  </si>
  <si>
    <t>Vnitřní dveře, zárubeň, kování, D+M D/2, popis viz výpis výrobků</t>
  </si>
  <si>
    <t>76603</t>
  </si>
  <si>
    <t>Vnitřní dveře, kování, D+M D/3, popis viz výpis výrobků</t>
  </si>
  <si>
    <t>76604</t>
  </si>
  <si>
    <t>Vnitřní dveře, kování, D+M D/4, popis viz výpis výrobků</t>
  </si>
  <si>
    <t>76605</t>
  </si>
  <si>
    <t>Vnitřní dveře, zárubeň, kování, D+M D/5, popis viz výpis výrobků</t>
  </si>
  <si>
    <t>76606</t>
  </si>
  <si>
    <t>Vnitřní dveře, zárubeň, kování, D+M D/6, popis viz výpis výrobků</t>
  </si>
  <si>
    <t>76607</t>
  </si>
  <si>
    <t>Vnitřní dveře bytové, zárubeň, kování, D+M bezpečnostní, PO, D/1, popis viz výpis výrobků</t>
  </si>
  <si>
    <t>76608</t>
  </si>
  <si>
    <t>Vnitřní dveře, zárubeň, kování, D+M plastové, D/8, popis viz výpis výrobků</t>
  </si>
  <si>
    <t>76609</t>
  </si>
  <si>
    <t>Vnitřní dveře, zárubeň, kování, D+M D/9, popis viz výpis výrobků</t>
  </si>
  <si>
    <t>76610</t>
  </si>
  <si>
    <t>Vnitřní dveře, zárubeň, kování, D+M D/10, popis viz výpis výrobků</t>
  </si>
  <si>
    <t>Vnitřní dveře, kování, D+M D/11, popis viz výpis výrobků</t>
  </si>
  <si>
    <t>Vnitřní dveře, kování, D+M - PO D/12, popis viz výpis výrobků</t>
  </si>
  <si>
    <t>76613</t>
  </si>
  <si>
    <t>Vnitřní dveře, kování, D+M D/13, popis viz výpis výrobků</t>
  </si>
  <si>
    <t>76614</t>
  </si>
  <si>
    <t>Vnitřní dveře, kování, D+M - PO D/14, popis viz výpis výrobků</t>
  </si>
  <si>
    <t>76615</t>
  </si>
  <si>
    <t>Vnitřní dveře, kování, D+M D/15, popis viz výpis výrobků</t>
  </si>
  <si>
    <t>76616</t>
  </si>
  <si>
    <t>Vnitřní dveře, kování, D+M D/16, popis viz výpis výrobků</t>
  </si>
  <si>
    <t>76617</t>
  </si>
  <si>
    <t>Vnitřní dveře, kování, D+M D/17, popis viz výpis výrobků</t>
  </si>
  <si>
    <t>76618</t>
  </si>
  <si>
    <t>Vnitřní dveře, kování, D+M D/18, popis viz výpis výrobků</t>
  </si>
  <si>
    <t>76619</t>
  </si>
  <si>
    <t>Vnitřní dveře, zárubeň, kování, D+M D/19, popis viz výpis výrobků</t>
  </si>
  <si>
    <t>76620</t>
  </si>
  <si>
    <t>Vnitřní dveře, zárubeň, kování, D+M D/20, popis viz výpis výrobků</t>
  </si>
  <si>
    <t>76621</t>
  </si>
  <si>
    <t>Vnitřní dveře, zárubeň, kování, D+M D/21, popis viz výpis výrobků</t>
  </si>
  <si>
    <t>76622</t>
  </si>
  <si>
    <t>Vnitřní dveře, zárubeň, kování, D+M D/22, popis viz výpis výrobků</t>
  </si>
  <si>
    <t>76623</t>
  </si>
  <si>
    <t>Vnitřní dveře, zárubeň, kování, D+M D/23, popis viz výpis výrobků</t>
  </si>
  <si>
    <t>76624</t>
  </si>
  <si>
    <t>Vnitřní dveře, zárubeň, kování, D+M D/24, popis viz výpis výrobků</t>
  </si>
  <si>
    <t>76725</t>
  </si>
  <si>
    <t>Sekční garážová vrata 2400/2100, D+M D/25, popis viz výpis výrobků</t>
  </si>
  <si>
    <t>76726</t>
  </si>
  <si>
    <t>Sekční garážová vrata 2400/2100, D+M D/26, popis viz výpis výrobků</t>
  </si>
  <si>
    <t>76727</t>
  </si>
  <si>
    <t>Sekční garážová vrata 2400/2100, D+M D/27, popis viz výpis výrobků</t>
  </si>
  <si>
    <t>76728</t>
  </si>
  <si>
    <t>Sekční garážová vrata 2400/2100, D+M D/28, popis viz výpis výrobků</t>
  </si>
  <si>
    <t>76729</t>
  </si>
  <si>
    <t>Sekční garážová vrata 2400/2100, D+M D/29, popis viz výpis výrobků</t>
  </si>
  <si>
    <t>771101210R00</t>
  </si>
  <si>
    <t>Penetrace podkladu pod dlažby</t>
  </si>
  <si>
    <t>771130111R00</t>
  </si>
  <si>
    <t>Obklad soklíků rovných do tmele výšky do 100 mm</t>
  </si>
  <si>
    <t>771479001R00</t>
  </si>
  <si>
    <t>Řezání dlaždic keramických pro soklíky</t>
  </si>
  <si>
    <t>771575118R00</t>
  </si>
  <si>
    <t>Montáž podlah keram.,hladké, tmel, 60x60 cm</t>
  </si>
  <si>
    <t>771578011R00</t>
  </si>
  <si>
    <t>Spára podlaha - stěna, silikonem</t>
  </si>
  <si>
    <t>12,4</t>
  </si>
  <si>
    <t>998771101R00</t>
  </si>
  <si>
    <t>Přesun hmot pro podlahy z dlaždic, výšky do 6 m</t>
  </si>
  <si>
    <t>77191</t>
  </si>
  <si>
    <t>Dodávka dlažby</t>
  </si>
  <si>
    <t>77192</t>
  </si>
  <si>
    <t>Akrylování soklíky</t>
  </si>
  <si>
    <t>77193</t>
  </si>
  <si>
    <t>Dlažba pro krb, D+M</t>
  </si>
  <si>
    <t>Vinylová podlaha click, soklík</t>
  </si>
  <si>
    <t>776520010RA0</t>
  </si>
  <si>
    <t>Podlaha povlaková z PVC pásů, soklík</t>
  </si>
  <si>
    <t>781101210R00</t>
  </si>
  <si>
    <t>Penetrace podkladu pod obklady</t>
  </si>
  <si>
    <t>781111121R00</t>
  </si>
  <si>
    <t>Montáž lišt rohových, vanových a dilatačních</t>
  </si>
  <si>
    <t>781475124R00</t>
  </si>
  <si>
    <t>Obklad vnitřní stěn keramický, do tmele, 60x60 cm</t>
  </si>
  <si>
    <t>998781101R00</t>
  </si>
  <si>
    <t>Přesun hmot pro obklady keramické, výšky do 6 m</t>
  </si>
  <si>
    <t>78101</t>
  </si>
  <si>
    <t>Dodávka obkladu</t>
  </si>
  <si>
    <t>59760104.AR</t>
  </si>
  <si>
    <t>Lišta rohová plastová na obklad ukončovací</t>
  </si>
  <si>
    <t>783602825R00</t>
  </si>
  <si>
    <t>Odstranění nátěrů, stěny truhlářské, opálením (odstranění nátěrů na stávajícím dřevěném obložení)</t>
  </si>
  <si>
    <t>783225400R00</t>
  </si>
  <si>
    <t>Nátěr syntetický kov. konstr. 2x + 1x email + tmel</t>
  </si>
  <si>
    <t>783612920R00</t>
  </si>
  <si>
    <t>Údržba, nátěr olejový truhlář. výrobků 2x +1x tmel</t>
  </si>
  <si>
    <t>783851223R00</t>
  </si>
  <si>
    <t>Nátěr epoxidový betonových podlah Ekopox 640</t>
  </si>
  <si>
    <t>784402801R00</t>
  </si>
  <si>
    <t>Odstranění malby oškrábáním v místnosti H do 3,8 m</t>
  </si>
  <si>
    <t>784191101R00</t>
  </si>
  <si>
    <t>Penetrace podkladu univerzální</t>
  </si>
  <si>
    <t>784195212R00</t>
  </si>
  <si>
    <t>Malba tekutá, bílá, 2 x</t>
  </si>
  <si>
    <t>PČ</t>
  </si>
  <si>
    <t>Typ</t>
  </si>
  <si>
    <t>Kód</t>
  </si>
  <si>
    <t>Popis</t>
  </si>
  <si>
    <t>J.cena [CZK]</t>
  </si>
  <si>
    <t>Cena celkem [CZK]</t>
  </si>
  <si>
    <t>Cenová soustava</t>
  </si>
  <si>
    <t>DPH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</si>
  <si>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</si>
  <si>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</si>
  <si>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</si>
  <si>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</si>
  <si>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</si>
  <si>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</si>
  <si>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</si>
  <si>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</si>
  <si>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-1</t>
  </si>
  <si>
    <t>Práce a dodávky HSV</t>
  </si>
  <si>
    <t>0</t>
  </si>
  <si>
    <t>ROZPOCET</t>
  </si>
  <si>
    <t>K</t>
  </si>
  <si>
    <t>346244371</t>
  </si>
  <si>
    <t>Zazdívka rýh, potrubí, nik (výklenků) nebo kapes z pálených cihel na maltu tl. 140 mm</t>
  </si>
  <si>
    <t>CS ÚRS 2022 01</t>
  </si>
  <si>
    <t>základní</t>
  </si>
  <si>
    <t>4</t>
  </si>
  <si>
    <t>-755194540</t>
  </si>
  <si>
    <t>Online PSC</t>
  </si>
  <si>
    <t>2</t>
  </si>
  <si>
    <t>974031153</t>
  </si>
  <si>
    <t>Vysekání rýh ve zdivu cihelném na maltu vápennou nebo vápenocementovou do hl. 100 mm a šířky do 100 mm</t>
  </si>
  <si>
    <t>183026675</t>
  </si>
  <si>
    <t>Úpravy povrchů, podlahy a osazování výplní</t>
  </si>
  <si>
    <t>612135101</t>
  </si>
  <si>
    <t>Hrubá výplň rýh maltou jakékoli šířky rýhy ve stěnách</t>
  </si>
  <si>
    <t>-1017238778</t>
  </si>
  <si>
    <t>612321141</t>
  </si>
  <si>
    <t>Omítka vápenocementová vnitřních ploch nanášená ručně dvouvrstvá, tloušťky jádrové omítky do 10 mm a tloušťky štuku do 3 mm štuková svislých konstrukcí stěn</t>
  </si>
  <si>
    <t>-460456686</t>
  </si>
  <si>
    <t>8</t>
  </si>
  <si>
    <t>Trubní vedení</t>
  </si>
  <si>
    <t>5</t>
  </si>
  <si>
    <t>894812501</t>
  </si>
  <si>
    <t>-1994902070</t>
  </si>
  <si>
    <t>894812522</t>
  </si>
  <si>
    <t>1262855364</t>
  </si>
  <si>
    <t>7</t>
  </si>
  <si>
    <t>894812529</t>
  </si>
  <si>
    <t>-1235057146</t>
  </si>
  <si>
    <t>894812551</t>
  </si>
  <si>
    <t>89940047</t>
  </si>
  <si>
    <t>Ostatní konstrukce a práce, bourání</t>
  </si>
  <si>
    <t>9-01</t>
  </si>
  <si>
    <t>vybourání otvoru ve střeše z pur pěny pro odvětrání kanalizace</t>
  </si>
  <si>
    <t>-777124424</t>
  </si>
  <si>
    <t>10</t>
  </si>
  <si>
    <t>9-02</t>
  </si>
  <si>
    <t>-1381638711</t>
  </si>
  <si>
    <t>11</t>
  </si>
  <si>
    <t>974031387</t>
  </si>
  <si>
    <t>Vysekání rýh ve zdivu cihelném na maltu vápennou nebo vápenocementovou pro komínové nebo ventilační průduchy do hl. 300 mm a šířky do 300 mm</t>
  </si>
  <si>
    <t>-39598261</t>
  </si>
  <si>
    <t>997</t>
  </si>
  <si>
    <t>Přesun sutě</t>
  </si>
  <si>
    <t>12</t>
  </si>
  <si>
    <t>997002611</t>
  </si>
  <si>
    <t>Nakládání suti a vybouraných hmot na dopravní prostředek pro vodorovné přemístění</t>
  </si>
  <si>
    <t>1069668316</t>
  </si>
  <si>
    <t>13</t>
  </si>
  <si>
    <t>997013152</t>
  </si>
  <si>
    <t>509263233</t>
  </si>
  <si>
    <t>14</t>
  </si>
  <si>
    <t>997013219</t>
  </si>
  <si>
    <t>-1530550650</t>
  </si>
  <si>
    <t>15</t>
  </si>
  <si>
    <t>997013501</t>
  </si>
  <si>
    <t>Odvoz suti a vybouraných hmot na skládku nebo meziskládku se složením, na vzdálenost do 1 km</t>
  </si>
  <si>
    <t>1344928305</t>
  </si>
  <si>
    <t>16</t>
  </si>
  <si>
    <t>997013509</t>
  </si>
  <si>
    <t>1555073120</t>
  </si>
  <si>
    <t>17</t>
  </si>
  <si>
    <t>997013631</t>
  </si>
  <si>
    <t>Poplatek za uložení stavebního odpadu na skládce (skládkovné) směsného stavebního a demoličního zatříděného do Katalogu odpadů pod kódem 17 09 04</t>
  </si>
  <si>
    <t>-820364973</t>
  </si>
  <si>
    <t>998</t>
  </si>
  <si>
    <t>Přesun hmot</t>
  </si>
  <si>
    <t>18</t>
  </si>
  <si>
    <t>998001123</t>
  </si>
  <si>
    <t>Přesun hmot pro demolice objektů výšky do 21 m</t>
  </si>
  <si>
    <t>-89764754</t>
  </si>
  <si>
    <t>Práce a dodávky PSV</t>
  </si>
  <si>
    <t>713</t>
  </si>
  <si>
    <t>Izolace tepelné</t>
  </si>
  <si>
    <t>19</t>
  </si>
  <si>
    <t>713463211</t>
  </si>
  <si>
    <t>-1695687296</t>
  </si>
  <si>
    <t>20</t>
  </si>
  <si>
    <t>M</t>
  </si>
  <si>
    <t>63154004</t>
  </si>
  <si>
    <t>pouzdro izolační potrubní z minerální vlny s Al fólií max. 250/100°C 22/20mm</t>
  </si>
  <si>
    <t>32</t>
  </si>
  <si>
    <t>998215638</t>
  </si>
  <si>
    <t>VV</t>
  </si>
  <si>
    <t>32,3529411764706*1,02 'Přepočtené koeficientem množství</t>
  </si>
  <si>
    <t>False</t>
  </si>
  <si>
    <t>21</t>
  </si>
  <si>
    <t>63154005</t>
  </si>
  <si>
    <t>pouzdro izolační potrubní z minerální vlny s Al fólií max. 250/100°C 28/20mm</t>
  </si>
  <si>
    <t>470754976</t>
  </si>
  <si>
    <t>88,2352941176471*1,02 'Přepočtené koeficientem množství</t>
  </si>
  <si>
    <t>22</t>
  </si>
  <si>
    <t>63154006</t>
  </si>
  <si>
    <t>pouzdro izolační potrubní z minerální vlny s Al fólií max. 250/100°C 35/20mm</t>
  </si>
  <si>
    <t>1531254289</t>
  </si>
  <si>
    <t>26,4705882352941*1,02 'Přepočtené koeficientem množství</t>
  </si>
  <si>
    <t>23</t>
  </si>
  <si>
    <t>713463215</t>
  </si>
  <si>
    <t>2024068401</t>
  </si>
  <si>
    <t>24</t>
  </si>
  <si>
    <t>1513535843</t>
  </si>
  <si>
    <t>6,86274509803922*1,02 'Přepočtené koeficientem množství</t>
  </si>
  <si>
    <t>25</t>
  </si>
  <si>
    <t>1531759788</t>
  </si>
  <si>
    <t>19,6078431372549*1,02 'Přepočtené koeficientem množství</t>
  </si>
  <si>
    <t>26</t>
  </si>
  <si>
    <t>147948011</t>
  </si>
  <si>
    <t>2,94117647058824*1,02 'Přepočtené koeficientem množství</t>
  </si>
  <si>
    <t>721</t>
  </si>
  <si>
    <t>Zdravotechnika - vnitřní kanalizace</t>
  </si>
  <si>
    <t>27</t>
  </si>
  <si>
    <t>721-01</t>
  </si>
  <si>
    <t xml:space="preserve">PVC ventilační hlavice DN 50, D+M </t>
  </si>
  <si>
    <t>383724445</t>
  </si>
  <si>
    <t>28</t>
  </si>
  <si>
    <t>721-02</t>
  </si>
  <si>
    <t>Potrubí z trub polypropylenových větrací DN 50</t>
  </si>
  <si>
    <t>115369975</t>
  </si>
  <si>
    <t>29</t>
  </si>
  <si>
    <t>721-03</t>
  </si>
  <si>
    <t>Zaslepení vnitřní kanalizace</t>
  </si>
  <si>
    <t>540771439</t>
  </si>
  <si>
    <t>30</t>
  </si>
  <si>
    <t>721140802</t>
  </si>
  <si>
    <t>Demontáž potrubí z litinových trub odpadních nebo dešťových do DN 100</t>
  </si>
  <si>
    <t>183824748</t>
  </si>
  <si>
    <t>31</t>
  </si>
  <si>
    <t>721140806</t>
  </si>
  <si>
    <t>Demontáž potrubí z litinových trub odpadních nebo dešťových přes 100 do DN 200</t>
  </si>
  <si>
    <t>-1696905629</t>
  </si>
  <si>
    <t>721171915</t>
  </si>
  <si>
    <t>Opravy odpadního potrubí plastového propojení dosavadního potrubí DN 110</t>
  </si>
  <si>
    <t>-960702615</t>
  </si>
  <si>
    <t>33</t>
  </si>
  <si>
    <t>721174025</t>
  </si>
  <si>
    <t>Potrubí z trub polypropylenových odpadní (svislé) DN 110</t>
  </si>
  <si>
    <t>320032710</t>
  </si>
  <si>
    <t>34</t>
  </si>
  <si>
    <t>721174043</t>
  </si>
  <si>
    <t>Potrubí z trub polypropylenových připojovací DN 50</t>
  </si>
  <si>
    <t>1907497751</t>
  </si>
  <si>
    <t>35</t>
  </si>
  <si>
    <t>721174045</t>
  </si>
  <si>
    <t>Potrubí z trub polypropylenových připojovací DN 110</t>
  </si>
  <si>
    <t>-1063005081</t>
  </si>
  <si>
    <t>36</t>
  </si>
  <si>
    <t>721194105</t>
  </si>
  <si>
    <t>Vyměření přípojek na potrubí vyvedení a upevnění odpadních výpustek DN 50</t>
  </si>
  <si>
    <t>-493061477</t>
  </si>
  <si>
    <t>37</t>
  </si>
  <si>
    <t>721194109</t>
  </si>
  <si>
    <t>Vyměření přípojek na potrubí vyvedení a upevnění odpadních výpustek DN 110</t>
  </si>
  <si>
    <t>-1981296695</t>
  </si>
  <si>
    <t>38</t>
  </si>
  <si>
    <t>721212121</t>
  </si>
  <si>
    <t>-1409096302</t>
  </si>
  <si>
    <t>39</t>
  </si>
  <si>
    <t>998721101</t>
  </si>
  <si>
    <t>987630311</t>
  </si>
  <si>
    <t>722</t>
  </si>
  <si>
    <t>Zdravotechnika - vnitřní vodovod</t>
  </si>
  <si>
    <t>40</t>
  </si>
  <si>
    <t>722-01</t>
  </si>
  <si>
    <t>Proplach a desinfekce vodovodního potrubí do DN50</t>
  </si>
  <si>
    <t>-108573285</t>
  </si>
  <si>
    <t>41</t>
  </si>
  <si>
    <t>722130802</t>
  </si>
  <si>
    <t>Demontáž potrubí z ocelových trubek pozinkovaných závitových přes 25 do DN 40</t>
  </si>
  <si>
    <t>-1578480597</t>
  </si>
  <si>
    <t>42</t>
  </si>
  <si>
    <t>722170801</t>
  </si>
  <si>
    <t>340826398</t>
  </si>
  <si>
    <t>43</t>
  </si>
  <si>
    <t>722170804</t>
  </si>
  <si>
    <t>1810215811</t>
  </si>
  <si>
    <t>44</t>
  </si>
  <si>
    <t>722174022</t>
  </si>
  <si>
    <t>1972221518</t>
  </si>
  <si>
    <t>45</t>
  </si>
  <si>
    <t>722174023</t>
  </si>
  <si>
    <t>1435744507</t>
  </si>
  <si>
    <t>46</t>
  </si>
  <si>
    <t>722174024</t>
  </si>
  <si>
    <t>1637596204</t>
  </si>
  <si>
    <t>47</t>
  </si>
  <si>
    <t>722190401</t>
  </si>
  <si>
    <t>Zřízení přípojek na potrubí vyvedení a upevnění výpustek do DN 25</t>
  </si>
  <si>
    <t>-310692901</t>
  </si>
  <si>
    <t>48</t>
  </si>
  <si>
    <t>722190901</t>
  </si>
  <si>
    <t>Opravy ostatní uzavření nebo otevření vodovodního potrubí při opravách včetně vypuštění a napuštění</t>
  </si>
  <si>
    <t>-629355869</t>
  </si>
  <si>
    <t>49</t>
  </si>
  <si>
    <t>722231083</t>
  </si>
  <si>
    <t>Armatury se dvěma závity ventily zpětné mosazné PN 16 do 90°C vnitřní závit G 3/4"</t>
  </si>
  <si>
    <t>-1879428254</t>
  </si>
  <si>
    <t>50</t>
  </si>
  <si>
    <t>722231141</t>
  </si>
  <si>
    <t>Armatury se dvěma závity ventily pojistné rohové G 1/2"</t>
  </si>
  <si>
    <t>155187499</t>
  </si>
  <si>
    <t>51</t>
  </si>
  <si>
    <t>722231282</t>
  </si>
  <si>
    <t>Armatury se dvěma závity regulátor výstupního tlaku membránový PN 16 do 70 °C G 3/4" (DN 20)</t>
  </si>
  <si>
    <t>1461940873</t>
  </si>
  <si>
    <t>52</t>
  </si>
  <si>
    <t>722232044</t>
  </si>
  <si>
    <t>Armatury se dvěma závity kulové kohouty PN 42 do 185 °C přímé vnitřní závit G 3/4"</t>
  </si>
  <si>
    <t>1118537304</t>
  </si>
  <si>
    <t>53</t>
  </si>
  <si>
    <t>722232061</t>
  </si>
  <si>
    <t>Armatury se dvěma závity kulové kohouty PN 42 do 185 °C přímé vnitřní závit s vypouštěním G 1/2"</t>
  </si>
  <si>
    <t>946033721</t>
  </si>
  <si>
    <t>54</t>
  </si>
  <si>
    <t>722270102</t>
  </si>
  <si>
    <t>Vodoměrové sestavy závitové G 1"</t>
  </si>
  <si>
    <t>851209809</t>
  </si>
  <si>
    <t>55</t>
  </si>
  <si>
    <t>722270103</t>
  </si>
  <si>
    <t>Vodoměrové sestavy závitové G 5/4"</t>
  </si>
  <si>
    <t>1068056647</t>
  </si>
  <si>
    <t>56</t>
  </si>
  <si>
    <t>998722101</t>
  </si>
  <si>
    <t>373055558</t>
  </si>
  <si>
    <t>723</t>
  </si>
  <si>
    <t>Zdravotechnika - vnitřní plynovod</t>
  </si>
  <si>
    <t>57</t>
  </si>
  <si>
    <t>723160204</t>
  </si>
  <si>
    <t>Přípojky k plynoměrům spojované na závit bez ochozu G 1"</t>
  </si>
  <si>
    <t>739098231</t>
  </si>
  <si>
    <t>58</t>
  </si>
  <si>
    <t>723181012</t>
  </si>
  <si>
    <t>1060113992</t>
  </si>
  <si>
    <t>59</t>
  </si>
  <si>
    <t>723181013</t>
  </si>
  <si>
    <t>1953872527</t>
  </si>
  <si>
    <t>60</t>
  </si>
  <si>
    <t>723230104</t>
  </si>
  <si>
    <t>-169368395</t>
  </si>
  <si>
    <t>61</t>
  </si>
  <si>
    <t>723230122</t>
  </si>
  <si>
    <t>-101161179</t>
  </si>
  <si>
    <t>62</t>
  </si>
  <si>
    <t>725</t>
  </si>
  <si>
    <t>Zdravotechnika - zařizovací předměty</t>
  </si>
  <si>
    <t>63</t>
  </si>
  <si>
    <t>725110811</t>
  </si>
  <si>
    <t>Demontáž klozetů splachovacích s nádrží nebo tlakovým splachovačem</t>
  </si>
  <si>
    <t>-742279535</t>
  </si>
  <si>
    <t>64</t>
  </si>
  <si>
    <t>725112173</t>
  </si>
  <si>
    <t>-1894883756</t>
  </si>
  <si>
    <t>65</t>
  </si>
  <si>
    <t>725210821</t>
  </si>
  <si>
    <t>Demontáž umyvadel bez výtokových armatur umyvadel</t>
  </si>
  <si>
    <t>1489151861</t>
  </si>
  <si>
    <t>66</t>
  </si>
  <si>
    <t>725210826</t>
  </si>
  <si>
    <t>Demontáž umyvadel bez výtokových armatur umývátek</t>
  </si>
  <si>
    <t>-1096113671</t>
  </si>
  <si>
    <t>67</t>
  </si>
  <si>
    <t>725211615</t>
  </si>
  <si>
    <t>Umyvadla keramická bílá bez výtokových armatur připevněná na stěnu šrouby s krytem na sifon (polosloupem), šířka umyvadla 500 mm</t>
  </si>
  <si>
    <t>1778615371</t>
  </si>
  <si>
    <t>68</t>
  </si>
  <si>
    <t>725211701</t>
  </si>
  <si>
    <t>Umyvadla keramická bílá bez výtokových armatur připevněná na stěnu šrouby malá (umývátka) stěnová 400 mm</t>
  </si>
  <si>
    <t>-514825233</t>
  </si>
  <si>
    <t>69</t>
  </si>
  <si>
    <t>725220851</t>
  </si>
  <si>
    <t>Demontáž van akrylátových</t>
  </si>
  <si>
    <t>1927791182</t>
  </si>
  <si>
    <t>70</t>
  </si>
  <si>
    <t>725222162</t>
  </si>
  <si>
    <t>Vany bez výtokových armatur akrylátové se zápachovou uzávěrkou tvarované 1600x750 mm</t>
  </si>
  <si>
    <t>1643793434</t>
  </si>
  <si>
    <t>71</t>
  </si>
  <si>
    <t>725244152</t>
  </si>
  <si>
    <t>Sprchové dveře a zástěny dveře sprchové do niky polorámové skleněné tl. 6 mm dveře otvíravé dvoukřídlové, na vaničku šířky 800 mm</t>
  </si>
  <si>
    <t>-1921388732</t>
  </si>
  <si>
    <t>72</t>
  </si>
  <si>
    <t>725291111</t>
  </si>
  <si>
    <t>Doplňky zařízení koupelen a záchodů keramické toaletní deska rovná šířka 450 mm</t>
  </si>
  <si>
    <t>1069935270</t>
  </si>
  <si>
    <t>73</t>
  </si>
  <si>
    <t>725310823</t>
  </si>
  <si>
    <t>1095303738</t>
  </si>
  <si>
    <t>74</t>
  </si>
  <si>
    <t>725330840</t>
  </si>
  <si>
    <t>Demontáž výlevek bez výtokových armatur a bez nádrže a splachovacího potrubí ocelových nebo litinových</t>
  </si>
  <si>
    <t>-1188730801</t>
  </si>
  <si>
    <t>75</t>
  </si>
  <si>
    <t>725331211</t>
  </si>
  <si>
    <t>Výlevky bez výtokových armatur a splachovací nádrže nerezové připevněné na zeď konzolou 450 x 550 x 300 mm</t>
  </si>
  <si>
    <t>947118467</t>
  </si>
  <si>
    <t>76</t>
  </si>
  <si>
    <t>725530823</t>
  </si>
  <si>
    <t>Demontáž elektrických zásobníkových ohřívačů vody tlakových od 50 do 200 l</t>
  </si>
  <si>
    <t>-61909395</t>
  </si>
  <si>
    <t>77</t>
  </si>
  <si>
    <t>725532126</t>
  </si>
  <si>
    <t>1137267170</t>
  </si>
  <si>
    <t>78</t>
  </si>
  <si>
    <t>725539201</t>
  </si>
  <si>
    <t>Elektrické ohřívače zásobníkové montáž tlakových ohřívačů závěsných (svislých nebo vodorovných) do 15 l</t>
  </si>
  <si>
    <t>2103963583</t>
  </si>
  <si>
    <t>79</t>
  </si>
  <si>
    <t>54132284</t>
  </si>
  <si>
    <t>ohřívač vody elektrický závěsný akumulační svislý příkon 15L 2kW</t>
  </si>
  <si>
    <t>-1578438552</t>
  </si>
  <si>
    <t>80</t>
  </si>
  <si>
    <t>725539202</t>
  </si>
  <si>
    <t>Elektrické ohřívače zásobníkové montáž tlakových ohřívačů závěsných (svislých nebo vodorovných) přes 15 do 50 l</t>
  </si>
  <si>
    <t>-698399704</t>
  </si>
  <si>
    <t>81</t>
  </si>
  <si>
    <t>54132234</t>
  </si>
  <si>
    <t>ohřívač vody elektrický závěsný akumulační svislý příkon, rychloohřev 30L 2kW</t>
  </si>
  <si>
    <t>-464214746</t>
  </si>
  <si>
    <t>82</t>
  </si>
  <si>
    <t>725590812</t>
  </si>
  <si>
    <t>Vnitrostaveništní přemístění vybouraných (demontovaných) hmot zařizovacích předmětů vodorovně do 100 m v objektech výšky přes 6 do 12 m</t>
  </si>
  <si>
    <t>-1968448379</t>
  </si>
  <si>
    <t>https://podminky.urs.cz/item/CS_URS_2022_01/725590812</t>
  </si>
  <si>
    <t>83</t>
  </si>
  <si>
    <t>725610810</t>
  </si>
  <si>
    <t>Demontáž plynových sporáků normálních nebo kombinovaných</t>
  </si>
  <si>
    <t>1540107310</t>
  </si>
  <si>
    <t>84</t>
  </si>
  <si>
    <t>725810811</t>
  </si>
  <si>
    <t>Demontáž výtokových ventilů nástěnných</t>
  </si>
  <si>
    <t>-1497289195</t>
  </si>
  <si>
    <t>85</t>
  </si>
  <si>
    <t>725813112</t>
  </si>
  <si>
    <t>Ventily rohové bez připojovací trubičky nebo flexi hadičky pračkové G 3/4"</t>
  </si>
  <si>
    <t>-1082611504</t>
  </si>
  <si>
    <t>86</t>
  </si>
  <si>
    <t>725819401</t>
  </si>
  <si>
    <t>Ventily montáž ventilů ostatních typů rohových s připojovací trubičkou G 1/2"</t>
  </si>
  <si>
    <t>-1165246729</t>
  </si>
  <si>
    <t>87</t>
  </si>
  <si>
    <t>55141001</t>
  </si>
  <si>
    <t>kohout kulový rohový mosazný R 1/2"x3/8"</t>
  </si>
  <si>
    <t>847198555</t>
  </si>
  <si>
    <t>88</t>
  </si>
  <si>
    <t>725820801</t>
  </si>
  <si>
    <t>Demontáž baterií nástěnných do G 3/4</t>
  </si>
  <si>
    <t>993705871</t>
  </si>
  <si>
    <t>89</t>
  </si>
  <si>
    <t>725821325</t>
  </si>
  <si>
    <t>Baterie dřezové stojánkové pákové s otáčivým ústím a délkou ramínka 220 mm</t>
  </si>
  <si>
    <t>-2076104711</t>
  </si>
  <si>
    <t>90</t>
  </si>
  <si>
    <t>725822611</t>
  </si>
  <si>
    <t>Baterie umyvadlové stojánkové pákové bez výpusti</t>
  </si>
  <si>
    <t>-941765867</t>
  </si>
  <si>
    <t>91</t>
  </si>
  <si>
    <t>725849411</t>
  </si>
  <si>
    <t>427566500</t>
  </si>
  <si>
    <t>92</t>
  </si>
  <si>
    <t>55145594</t>
  </si>
  <si>
    <t>baterie sprchová páková 150mm chrom</t>
  </si>
  <si>
    <t>1515586458</t>
  </si>
  <si>
    <t>93</t>
  </si>
  <si>
    <t>725850800</t>
  </si>
  <si>
    <t>Demontáž odpadních ventilů všech připojovacích dimenzí</t>
  </si>
  <si>
    <t>-314497551</t>
  </si>
  <si>
    <t>94</t>
  </si>
  <si>
    <t>725865501</t>
  </si>
  <si>
    <t>Zápachové uzávěrky zařizovacích předmětů odpadní soupravy se zápachovou uzávěrkou DN 40/50</t>
  </si>
  <si>
    <t>1100715047</t>
  </si>
  <si>
    <t>95</t>
  </si>
  <si>
    <t>725980123</t>
  </si>
  <si>
    <t>Dvířka 30/30</t>
  </si>
  <si>
    <t>-1428402682</t>
  </si>
  <si>
    <t>96</t>
  </si>
  <si>
    <t>998725102</t>
  </si>
  <si>
    <t>-1115450915</t>
  </si>
  <si>
    <t>726</t>
  </si>
  <si>
    <t>Zdravotechnika - předstěnové instalace</t>
  </si>
  <si>
    <t>97</t>
  </si>
  <si>
    <t>726111031</t>
  </si>
  <si>
    <t>Předstěnové instalační systémy pro zazdění do masivních zděných konstrukcí pro závěsné klozety ovládání zepředu, stavební výška 1080 mm</t>
  </si>
  <si>
    <t>1105602324</t>
  </si>
  <si>
    <t>98</t>
  </si>
  <si>
    <t>998726111</t>
  </si>
  <si>
    <t>2016328526</t>
  </si>
  <si>
    <t>1482559036</t>
  </si>
  <si>
    <t>-1232442992</t>
  </si>
  <si>
    <t>971033341</t>
  </si>
  <si>
    <t>1905635811</t>
  </si>
  <si>
    <t>974031121</t>
  </si>
  <si>
    <t>Vysekání rýh ve zdivu cihelném na maltu vápennou nebo vápenocementovou do hl. 30 mm a šířky do 30 mm</t>
  </si>
  <si>
    <t>1982509268</t>
  </si>
  <si>
    <t>974031143</t>
  </si>
  <si>
    <t>Vysekání rýh ve zdivu cihelném na maltu vápennou nebo vápenocementovou do hl. 70 mm a šířky do 100 mm</t>
  </si>
  <si>
    <t>770570394</t>
  </si>
  <si>
    <t>-1537951072</t>
  </si>
  <si>
    <t>1455616507</t>
  </si>
  <si>
    <t>1672739575</t>
  </si>
  <si>
    <t>181741002</t>
  </si>
  <si>
    <t>539112095</t>
  </si>
  <si>
    <t>-651341947</t>
  </si>
  <si>
    <t>-148803103</t>
  </si>
  <si>
    <t>998713101</t>
  </si>
  <si>
    <t>388917994</t>
  </si>
  <si>
    <t>731</t>
  </si>
  <si>
    <t>Ústřední vytápění - kotelny</t>
  </si>
  <si>
    <t>731200825</t>
  </si>
  <si>
    <t>Demontáž kotlů ocelových na kapalná nebo plynná paliva, o výkonu přes 25 do 40 kW</t>
  </si>
  <si>
    <t>828322085</t>
  </si>
  <si>
    <t>998731102</t>
  </si>
  <si>
    <t>1686878873</t>
  </si>
  <si>
    <t>733</t>
  </si>
  <si>
    <t>Ústřední vytápění - rozvodné potrubí</t>
  </si>
  <si>
    <t>733120815</t>
  </si>
  <si>
    <t>Demontáž potrubí z trubek ocelových hladkých Ø do 38</t>
  </si>
  <si>
    <t>-855465682</t>
  </si>
  <si>
    <t>733221103</t>
  </si>
  <si>
    <t>-2102429594</t>
  </si>
  <si>
    <t>733221104</t>
  </si>
  <si>
    <t>1861689892</t>
  </si>
  <si>
    <t>733223105</t>
  </si>
  <si>
    <t>1116978305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</si>
  <si>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</si>
  <si>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</si>
  <si>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-552203377</t>
  </si>
  <si>
    <t>MLT.I000147</t>
  </si>
  <si>
    <t>páska samolepící na Mirelon po 20m</t>
  </si>
  <si>
    <t>468553548</t>
  </si>
  <si>
    <t>MLT.I000150</t>
  </si>
  <si>
    <t>spona na Mirelon</t>
  </si>
  <si>
    <t>752435621</t>
  </si>
  <si>
    <t>998733102</t>
  </si>
  <si>
    <t>-859215192</t>
  </si>
  <si>
    <t>734</t>
  </si>
  <si>
    <t>Ústřední vytápění - armatury</t>
  </si>
  <si>
    <t>734163443</t>
  </si>
  <si>
    <t>-870114043</t>
  </si>
  <si>
    <t>734221514</t>
  </si>
  <si>
    <t>Ventily regulační závitové čtyřcestné pro jednotrubkové horizontální soustavy s termostatickým ventilem jednobodové připojení rohové G 1/2 x 18</t>
  </si>
  <si>
    <t>-152546859</t>
  </si>
  <si>
    <t>734221532</t>
  </si>
  <si>
    <t>1923935997</t>
  </si>
  <si>
    <t>734222803</t>
  </si>
  <si>
    <t>1371777786</t>
  </si>
  <si>
    <t>734242414</t>
  </si>
  <si>
    <t>Ventily zpětné závitové PN 16 do 110°C přímé G 1</t>
  </si>
  <si>
    <t>710517869</t>
  </si>
  <si>
    <t>734261233</t>
  </si>
  <si>
    <t>Šroubení topenářské PN 16 do 120°C přímé G 1/2</t>
  </si>
  <si>
    <t>-758701716</t>
  </si>
  <si>
    <t>734261412</t>
  </si>
  <si>
    <t>Šroubení regulační radiátorové rohové bez vypouštění G 1/2</t>
  </si>
  <si>
    <t>-1060051427</t>
  </si>
  <si>
    <t>734261417</t>
  </si>
  <si>
    <t>-969933811</t>
  </si>
  <si>
    <t>734291123</t>
  </si>
  <si>
    <t>Ostatní armatury kohouty plnicí a vypouštěcí PN 10 do 90°C G 1/2</t>
  </si>
  <si>
    <t>1024328081</t>
  </si>
  <si>
    <t>998734102</t>
  </si>
  <si>
    <t>356777020</t>
  </si>
  <si>
    <t>735</t>
  </si>
  <si>
    <t>Ústřední vytápění - otopná tělesa</t>
  </si>
  <si>
    <t>7350</t>
  </si>
  <si>
    <t>tlakové zkoušky</t>
  </si>
  <si>
    <t>-1732655231</t>
  </si>
  <si>
    <t>735000912</t>
  </si>
  <si>
    <t>1612668041</t>
  </si>
  <si>
    <t>735111810</t>
  </si>
  <si>
    <t>Demontáž otopných těles litinových článkových</t>
  </si>
  <si>
    <t>-1505961248</t>
  </si>
  <si>
    <t>735159310</t>
  </si>
  <si>
    <t>Montáž otopných těles panelových třířadých, stavební délky do 1140 mm</t>
  </si>
  <si>
    <t>-317981021</t>
  </si>
  <si>
    <t>48457334</t>
  </si>
  <si>
    <t>těleso otopné panelové 3 desková 3 přídavné přestupní plochy v 600mm dl 800mm 1925W</t>
  </si>
  <si>
    <t>1669071266</t>
  </si>
  <si>
    <t>48457336</t>
  </si>
  <si>
    <t>těleso otopné panelové 3 desková 3 přídavné přestupní plochy v 600mm dl 1000mm 2406W</t>
  </si>
  <si>
    <t>461836132</t>
  </si>
  <si>
    <t>48457332</t>
  </si>
  <si>
    <t>těleso otopné panelové 3 desková 3 přídavné přestupní plochy v 600mm dl 600mm 1444W</t>
  </si>
  <si>
    <t>1616204178</t>
  </si>
  <si>
    <t>735159320</t>
  </si>
  <si>
    <t>Montáž otopných těles panelových třířadých, stavební délky přes 1140 do 1500 mm</t>
  </si>
  <si>
    <t>-1362408975</t>
  </si>
  <si>
    <t>48457337</t>
  </si>
  <si>
    <t>těleso otopné panelové 3 desková 3 přídavné přestupní plochy v 600mm dl 1200mm 2887W</t>
  </si>
  <si>
    <t>-1691996273</t>
  </si>
  <si>
    <t>48457338</t>
  </si>
  <si>
    <t>těleso otopné panelové 3 desková 3 přídavné přestupní plochy v 600mm dl 1400mm 3368W</t>
  </si>
  <si>
    <t>407403442</t>
  </si>
  <si>
    <t>735159330</t>
  </si>
  <si>
    <t>Montáž otopných těles panelových třířadých, stavební délky přes 1500 do 1980 mm</t>
  </si>
  <si>
    <t>-1893270573</t>
  </si>
  <si>
    <t>48457340</t>
  </si>
  <si>
    <t>těleso otopné panelové 3 desková 3 přídavné přestupní plochy v 600mm dl 1800mm 4331W</t>
  </si>
  <si>
    <t>-1534694669</t>
  </si>
  <si>
    <t>735159340</t>
  </si>
  <si>
    <t>Montáž otopných těles panelových třířadých, stavební délky přes 1980 do 2820 mm</t>
  </si>
  <si>
    <t>-2084670167</t>
  </si>
  <si>
    <t>48457341</t>
  </si>
  <si>
    <t>těleso otopné panelové 3 desková 3 přídavné přestupní plochy v 600mm dl 2000mm 4812W</t>
  </si>
  <si>
    <t>1368830707</t>
  </si>
  <si>
    <t>735164511</t>
  </si>
  <si>
    <t>Otopná tělesa trubková montáž těles na stěnu výšky tělesa do 1500 mm</t>
  </si>
  <si>
    <t>-701306253</t>
  </si>
  <si>
    <t>54153010</t>
  </si>
  <si>
    <t>-2739177</t>
  </si>
  <si>
    <t>54153024</t>
  </si>
  <si>
    <t>1584246662</t>
  </si>
  <si>
    <t>54153018</t>
  </si>
  <si>
    <t>1701181930</t>
  </si>
  <si>
    <t>735191910</t>
  </si>
  <si>
    <t>Ostatní opravy otopných těles napuštění vody do otopného systému včetně potrubí (bez kotle a ohříváků) otopných těles</t>
  </si>
  <si>
    <t>-912561156</t>
  </si>
  <si>
    <t>998735102</t>
  </si>
  <si>
    <t>512</t>
  </si>
  <si>
    <t>-672590195</t>
  </si>
  <si>
    <t>Práce a dodávky M</t>
  </si>
  <si>
    <t>22-M</t>
  </si>
  <si>
    <t>Montáže technologických zařízení pro dopravní stavby</t>
  </si>
  <si>
    <t>220270836</t>
  </si>
  <si>
    <t>Montáž šňůry silnoproudé včetně zatažení do trubek nebo lišt, instalace, manipulace a prozvonění šňůry, vyčištění trubkovodu, otevření a zavření krabice uložené do trubkovodu nebo lišty CGLG, CYLY, CYSY do 2x1,5 mm2</t>
  </si>
  <si>
    <t>-1098461120</t>
  </si>
  <si>
    <t>34113019</t>
  </si>
  <si>
    <t>kabel instalační flexibilní jádro Cu lanované izolace PVC plášť PVC 300/500V (H05VV-F) 3x1,50mm2</t>
  </si>
  <si>
    <t>128</t>
  </si>
  <si>
    <t>841751849</t>
  </si>
  <si>
    <t>HZS</t>
  </si>
  <si>
    <t>Hodinové zúčtovací sazby</t>
  </si>
  <si>
    <t>HZS4231</t>
  </si>
  <si>
    <t>Hodinové zúčtovací sazby ostatních profesí revizní a kontrolní činnost technik</t>
  </si>
  <si>
    <t>hod</t>
  </si>
  <si>
    <t>189985834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</si>
  <si>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</si>
  <si>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</si>
  <si>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1411756533</t>
  </si>
  <si>
    <t>2116588955</t>
  </si>
  <si>
    <t>130429732</t>
  </si>
  <si>
    <t>971033141</t>
  </si>
  <si>
    <t>-1013955908</t>
  </si>
  <si>
    <t>971033151</t>
  </si>
  <si>
    <t>-2104989502</t>
  </si>
  <si>
    <t>973031346</t>
  </si>
  <si>
    <t>Vysekání výklenků nebo kapes ve zdivu z cihel na maltu vápennou nebo vápenocementovou kapes, plochy do 0,25 m2, hl. do 450 mm</t>
  </si>
  <si>
    <t>-476741554</t>
  </si>
  <si>
    <t>973031616</t>
  </si>
  <si>
    <t>Vysekání výklenků nebo kapes ve zdivu z cihel na maltu vápennou nebo vápenocementovou kapes pro špalíky a krabice, velikosti do 100x100x50 mm</t>
  </si>
  <si>
    <t>-269915238</t>
  </si>
  <si>
    <t>977332111</t>
  </si>
  <si>
    <t>Frézování drážek pro vodiče ve stěnách z cihel, rozměru do 30x30 mm</t>
  </si>
  <si>
    <t>-347105305</t>
  </si>
  <si>
    <t>977343111</t>
  </si>
  <si>
    <t>Frézování drážek pro vodiče ve stropech nebo klenbách z betonu, rozměru do 30x30 mm</t>
  </si>
  <si>
    <t>1729569950</t>
  </si>
  <si>
    <t>2081821298</t>
  </si>
  <si>
    <t>-493971410</t>
  </si>
  <si>
    <t>520471439</t>
  </si>
  <si>
    <t>1792257675</t>
  </si>
  <si>
    <t>893848394</t>
  </si>
  <si>
    <t>1233411040</t>
  </si>
  <si>
    <t>16579646</t>
  </si>
  <si>
    <t>741</t>
  </si>
  <si>
    <t>Elektroinstalace - silnoproud</t>
  </si>
  <si>
    <t>741110061</t>
  </si>
  <si>
    <t>-1476751773</t>
  </si>
  <si>
    <t>34571152</t>
  </si>
  <si>
    <t>1058831922</t>
  </si>
  <si>
    <t>90*1,05 'Přepočtené koeficientem množství</t>
  </si>
  <si>
    <t>741110062</t>
  </si>
  <si>
    <t>546564865</t>
  </si>
  <si>
    <t>34571156</t>
  </si>
  <si>
    <t>trubka elektroinstalační ohebná z PH, D 28,4/34,5mm</t>
  </si>
  <si>
    <t>1013969640</t>
  </si>
  <si>
    <t>30*1,05 'Přepočtené koeficientem množství</t>
  </si>
  <si>
    <t>741110063</t>
  </si>
  <si>
    <t>Montáž trubek elektroinstalačních s nasunutím nebo našroubováním do krabic plastových ohebných, uložených pod omítku, vnější Ø přes 35 mm</t>
  </si>
  <si>
    <t>-1911281083</t>
  </si>
  <si>
    <t>34571158</t>
  </si>
  <si>
    <t>trubka elektroinstalační ohebná z PH, D 48mm</t>
  </si>
  <si>
    <t>-971160088</t>
  </si>
  <si>
    <t>18*1,05 'Přepočtené koeficientem množství</t>
  </si>
  <si>
    <t>741110144</t>
  </si>
  <si>
    <t>-1444259449</t>
  </si>
  <si>
    <t>RMAT0003</t>
  </si>
  <si>
    <t>trubka elektroinstalační nerezová, průměr 3x100 mm</t>
  </si>
  <si>
    <t>1175600437</t>
  </si>
  <si>
    <t>7*1,05 'Přepočtené koeficientem množství</t>
  </si>
  <si>
    <t>741110424</t>
  </si>
  <si>
    <t>Montáž hadic ochranných s nasunutím do krabic kovových, uložených pevně, Ø přes 75 do 100 mm</t>
  </si>
  <si>
    <t>-1928788039</t>
  </si>
  <si>
    <t>34571366</t>
  </si>
  <si>
    <t>2102626607</t>
  </si>
  <si>
    <t>1502714191</t>
  </si>
  <si>
    <t>RMAT0004</t>
  </si>
  <si>
    <t>plastová chránička D 100 mm, vyplněna minerální vatou</t>
  </si>
  <si>
    <t>-506284387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</si>
  <si>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</si>
  <si>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</si>
  <si>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623429558</t>
  </si>
  <si>
    <t>34140825</t>
  </si>
  <si>
    <t>vodič propojovací jádro Cu plné izolace PVC 450/750V (H07V-U) 1x4mm2</t>
  </si>
  <si>
    <t>991529364</t>
  </si>
  <si>
    <t>P</t>
  </si>
  <si>
    <t>60*1,15 'Přepočtené koeficientem množství</t>
  </si>
  <si>
    <t>-1080890575</t>
  </si>
  <si>
    <t>34141029</t>
  </si>
  <si>
    <t>vodič propojovací flexibilní jádro Cu lanované izolace PVC 450/750V (H07V-K) 1x16mm2</t>
  </si>
  <si>
    <t>-1466036</t>
  </si>
  <si>
    <t>20*1,15 'Přepočtené koeficientem množství</t>
  </si>
  <si>
    <t>741122601</t>
  </si>
  <si>
    <t>Montáž kabelů měděných bez ukončení uložených pevně plných kulatých nebo bezhalogenových (např. CYKY) počtu a průřezu žil 2x1,5 až 6 mm2</t>
  </si>
  <si>
    <t>-1281884504</t>
  </si>
  <si>
    <t>34111005</t>
  </si>
  <si>
    <t>kabel instalační jádro Cu plné izolace PVC plášť PVC 450/750V (CYKY) 2x1,5mm2</t>
  </si>
  <si>
    <t>44867439</t>
  </si>
  <si>
    <t>35*1,15 'Přepočtené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</si>
  <si>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</si>
  <si>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</si>
  <si>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1083346446</t>
  </si>
  <si>
    <t>34111030</t>
  </si>
  <si>
    <t>kabel instalační jádro Cu plné izolace PVC plášť PVC 450/750V (CYKY) 3x1,5mm2</t>
  </si>
  <si>
    <t>-1527192076</t>
  </si>
  <si>
    <t>550*1,15 'Přepočtené koeficientem množství</t>
  </si>
  <si>
    <t>1855452040</t>
  </si>
  <si>
    <t>34111036</t>
  </si>
  <si>
    <t>kabel instalační jádro Cu plné izolace PVC plášť PVC 450/750V (CYKY) 3x2,5mm2</t>
  </si>
  <si>
    <t>-1324618865</t>
  </si>
  <si>
    <t>1500*1,15 'Přepočtené koeficientem množství</t>
  </si>
  <si>
    <t>741122623</t>
  </si>
  <si>
    <t>Montáž kabelů měděných bez ukončení uložených pevně plných kulatých nebo bezhalogenových (např. CYKY) počtu a průřezu žil 4x10 mm2</t>
  </si>
  <si>
    <t>112456770</t>
  </si>
  <si>
    <t>34111076</t>
  </si>
  <si>
    <t>kabel instalační jádro Cu plné izolace PVC plášť PVC 450/750V (CYKY) 4x10mm2</t>
  </si>
  <si>
    <t>-1586438473</t>
  </si>
  <si>
    <t>741122624</t>
  </si>
  <si>
    <t>Montáž kabelů měděných bez ukončení uložených pevně plných kulatých nebo bezhalogenových (např. CYKY) počtu a průřezu žil 4x16 až 25 mm2</t>
  </si>
  <si>
    <t>2128385650</t>
  </si>
  <si>
    <t>34111080</t>
  </si>
  <si>
    <t>kabel instalační jádro Cu plné izolace PVC plášť PVC 450/750V (CYKY) 4x16mm2</t>
  </si>
  <si>
    <t>867891020</t>
  </si>
  <si>
    <t>741122641</t>
  </si>
  <si>
    <t>Montáž kabelů měděných bez ukončení uložených pevně plných kulatých nebo bezhalogenových (např. CYKY) počtu a průřezu žil 5x1,5 až 2,5 mm2</t>
  </si>
  <si>
    <t>1827457502</t>
  </si>
  <si>
    <t>34111090</t>
  </si>
  <si>
    <t>kabel instalační jádro Cu plné izolace PVC plášť PVC 450/750V (CYKY) 5x1,5mm2</t>
  </si>
  <si>
    <t>1579672292</t>
  </si>
  <si>
    <t>130*1,15 'Přepočtené koeficientem množství</t>
  </si>
  <si>
    <t>630122228</t>
  </si>
  <si>
    <t>34111094</t>
  </si>
  <si>
    <t>kabel instalační jádro Cu plné izolace PVC plášť PVC 450/750V (CYKY) 5x2,5mm2</t>
  </si>
  <si>
    <t>-460077053</t>
  </si>
  <si>
    <t>741122643</t>
  </si>
  <si>
    <t>Montáž kabelů měděných bez ukončení uložených pevně plných kulatých nebo bezhalogenových (např. CYKY) počtu a průřezu žil 5x10 mm2</t>
  </si>
  <si>
    <t>2021357856</t>
  </si>
  <si>
    <t>34113034</t>
  </si>
  <si>
    <t>kabel instalační jádro Cu plné izolace PVC plášť PVC 450/750V (CYKY) 5x10mm2</t>
  </si>
  <si>
    <t>1147317892</t>
  </si>
  <si>
    <t>741124603</t>
  </si>
  <si>
    <t>Montáž kabelů měděných topných bez ukončení volné délky, uložených na konstrukci</t>
  </si>
  <si>
    <t>828189022</t>
  </si>
  <si>
    <t>RMAT0002</t>
  </si>
  <si>
    <t>kabel topný 17-30 W/m</t>
  </si>
  <si>
    <t>-742378592</t>
  </si>
  <si>
    <t>74113</t>
  </si>
  <si>
    <t>Připojovací zásuvka pro troubu, sporák, 80x80x25, 5 svorek, ochrana</t>
  </si>
  <si>
    <t>-181381096</t>
  </si>
  <si>
    <t>7412</t>
  </si>
  <si>
    <t>rozvaděč RB, kompletní dodávka vč. výzbroje, proudový chránič, jističe, D+M</t>
  </si>
  <si>
    <t>-305708420</t>
  </si>
  <si>
    <t>741210813</t>
  </si>
  <si>
    <t>Demontáž rozvodnic plastových, uložených pod omítkou, krytí do IPx 4, plochy přes 0,2 m2</t>
  </si>
  <si>
    <t>1522673122</t>
  </si>
  <si>
    <t>74123-5</t>
  </si>
  <si>
    <t>svorka uzemňovací</t>
  </si>
  <si>
    <t>-2104679608</t>
  </si>
  <si>
    <t>741236</t>
  </si>
  <si>
    <t>demontáž vypínačů</t>
  </si>
  <si>
    <t>143223163</t>
  </si>
  <si>
    <t>74125</t>
  </si>
  <si>
    <t>hlásič multisenzorový</t>
  </si>
  <si>
    <t>-1353907982</t>
  </si>
  <si>
    <t>741310001</t>
  </si>
  <si>
    <t>Montáž spínačů jedno nebo dvoupólových nástěnných se zapojením vodičů, pro prostředí normální spínačů, řazení 1-jednopólových</t>
  </si>
  <si>
    <t>-1248064892</t>
  </si>
  <si>
    <t>34535015</t>
  </si>
  <si>
    <t>spínač nástěnný jednopólový, řazení 1, IP44, šroubové svorky</t>
  </si>
  <si>
    <t>1636396200</t>
  </si>
  <si>
    <t>741310101</t>
  </si>
  <si>
    <t>Montáž spínačů jedno nebo dvoupólových polozapuštěných nebo zapuštěných se zapojením vodičů bezšroubové připojení spínačů, řazení 1-jednopólových</t>
  </si>
  <si>
    <t>-225237177</t>
  </si>
  <si>
    <t>ABB.3559A21345</t>
  </si>
  <si>
    <t>Přístroj spínače jednopólového, řazení 1, 1So, 1S</t>
  </si>
  <si>
    <t>634947370</t>
  </si>
  <si>
    <t>741310122</t>
  </si>
  <si>
    <t>Montáž spínačů jedno nebo dvoupólových polozapuštěných nebo zapuštěných se zapojením vodičů bezšroubové připojení přepínačů, řazení 6-střídavých</t>
  </si>
  <si>
    <t>1146243196</t>
  </si>
  <si>
    <t>ABB.3559A25345</t>
  </si>
  <si>
    <t>Přístroj přepínače střídavého, řazení 6, 6So, 6S</t>
  </si>
  <si>
    <t>-1704370806</t>
  </si>
  <si>
    <t>741310126</t>
  </si>
  <si>
    <t>Montáž spínačů jedno nebo dvoupólových polozapuštěných nebo zapuštěných se zapojením vodičů bezšroubové připojení přepínačů, řazení 7-křížových</t>
  </si>
  <si>
    <t>-1291627310</t>
  </si>
  <si>
    <t>ABB.3559A07345</t>
  </si>
  <si>
    <t>Přístroj přepínače křížového, řazení 7, 7So</t>
  </si>
  <si>
    <t>189153706</t>
  </si>
  <si>
    <t>741311845</t>
  </si>
  <si>
    <t>Demontáž spínačů bez zachování funkčnosti (do suti) nástěnných, pro prostředí venkovní nebo mokré přes 10 A, připojení bezšroubové přes 2 svorky do 4 svorek</t>
  </si>
  <si>
    <t>-1754231460</t>
  </si>
  <si>
    <t>741313043</t>
  </si>
  <si>
    <t>Montáž zásuvek domovních se zapojením vodičů šroubové připojení polozapuštěných nebo zapuštěných 10/16 A, provedení 2x (2P + PE) dvojnásobná</t>
  </si>
  <si>
    <t>-908466294</t>
  </si>
  <si>
    <t>34555201</t>
  </si>
  <si>
    <t>zásuvka zápustná dvojnásobná chráněná, šroubové svorky</t>
  </si>
  <si>
    <t>-1000488552</t>
  </si>
  <si>
    <t>741313401</t>
  </si>
  <si>
    <t>Montáž zásuvek průmyslových ve skříni, se zapojením vodičů jištěných 16 A</t>
  </si>
  <si>
    <t>-966305062</t>
  </si>
  <si>
    <t>741313422</t>
  </si>
  <si>
    <t>Montáž zásuvek vícepólových se zapojením vodičů 7 pólových</t>
  </si>
  <si>
    <t>-1188744436</t>
  </si>
  <si>
    <t>35811401</t>
  </si>
  <si>
    <t>zásuvka nástěnná 63A - 5pól, řazení 3P+N+PE IP44, šroubové svorky</t>
  </si>
  <si>
    <t>-1033327466</t>
  </si>
  <si>
    <t>741315823</t>
  </si>
  <si>
    <t>Demontáž zásuvek bez zachování funkčnosti (do suti) domovních polozapuštěných nebo zapuštěných, pro prostředí normální do 16 A, připojení šroubové 2P+PE</t>
  </si>
  <si>
    <t>-1813446874</t>
  </si>
  <si>
    <t>741330351</t>
  </si>
  <si>
    <t>Montáž ovladačů tlačítkových vestavných domovních bez doutnavky</t>
  </si>
  <si>
    <t>-157992484</t>
  </si>
  <si>
    <t>37414130</t>
  </si>
  <si>
    <t>zvonek bytový</t>
  </si>
  <si>
    <t>-748123821</t>
  </si>
  <si>
    <t>741370003</t>
  </si>
  <si>
    <t>Montáž svítidel žárovkových se zapojením vodičů bytových nebo společenských místností stropních přisazených 2 zdroje</t>
  </si>
  <si>
    <t>-1407566278</t>
  </si>
  <si>
    <t>RMAT0001</t>
  </si>
  <si>
    <t>svítidlo žárovkové přisazené, patice E27, s kovovou monturou a ručně vyráběným třívrstvým skleněným stínidlem s bajonetovým závitem, IP44</t>
  </si>
  <si>
    <t>1921633843</t>
  </si>
  <si>
    <t>741371843</t>
  </si>
  <si>
    <t>Demontáž svítidel bez zachování funkčnosti (do suti) interiérových se standardní paticí (E27, T5, GU10) nebo integrovaným zdrojem LED přisazených, ploše stropních přes 0,09 do 0,36 m2</t>
  </si>
  <si>
    <t>-1906349821</t>
  </si>
  <si>
    <t>741372013</t>
  </si>
  <si>
    <t>Montáž svítidel s integrovaným zdrojem LED se zapojením vodičů interiérových přisazených nástěnných reflektorových se samostatným nebo integrovaným pohybovým čidlem</t>
  </si>
  <si>
    <t>-1120146022</t>
  </si>
  <si>
    <t>40461016</t>
  </si>
  <si>
    <t>detektor pohybu stropní 360°</t>
  </si>
  <si>
    <t>-1383090603</t>
  </si>
  <si>
    <t>741372052</t>
  </si>
  <si>
    <t>-56091620</t>
  </si>
  <si>
    <t>-167655875</t>
  </si>
  <si>
    <t>998741103</t>
  </si>
  <si>
    <t>1042535837</t>
  </si>
  <si>
    <t>742</t>
  </si>
  <si>
    <t>Elektroinstalace - slaboproud</t>
  </si>
  <si>
    <t>742110505</t>
  </si>
  <si>
    <t>Montáž krabic elektroinstalačních s víčkem zapuštěných plastových odbočných čtyřhranných</t>
  </si>
  <si>
    <t>-308756738</t>
  </si>
  <si>
    <t>34571459</t>
  </si>
  <si>
    <t>krabice pod omítku PVC odbočná čtvercová 100x100mm s víčkem</t>
  </si>
  <si>
    <t>-1165987620</t>
  </si>
  <si>
    <t>742110506</t>
  </si>
  <si>
    <t>Montáž krabic elektroinstalačních s víčkem zapuštěných plastových odbočných univerzálních</t>
  </si>
  <si>
    <t>-1386798661</t>
  </si>
  <si>
    <t>34571563</t>
  </si>
  <si>
    <t>krabice pod omítku PVC odbočná kruhová D 100mm s víčkem a svorkovnicí</t>
  </si>
  <si>
    <t>746748320</t>
  </si>
  <si>
    <t>742121001</t>
  </si>
  <si>
    <t>Montáž kabelů sdělovacích pro vnitřní rozvody počtu žil do 15</t>
  </si>
  <si>
    <t>-55600373</t>
  </si>
  <si>
    <t>34121046</t>
  </si>
  <si>
    <t>kabel sdělovací stíněný laminovanou Al fólií s příložným Cu drátem jádro Cu plné izolace PVC plášť PVC 100V (SYKFY) 3x2x0,5mm2</t>
  </si>
  <si>
    <t>-165773593</t>
  </si>
  <si>
    <t>42,1875*1,2 'Přepočtené koeficientem množství</t>
  </si>
  <si>
    <t>34121300</t>
  </si>
  <si>
    <t>1334371107</t>
  </si>
  <si>
    <t>-484014785</t>
  </si>
  <si>
    <t>34121122</t>
  </si>
  <si>
    <t>kabel sdělovací jádro Cu plné izolace PVC plášť PVC 100V (SYKY) 5x2x0,5mm2</t>
  </si>
  <si>
    <t>-1206897389</t>
  </si>
  <si>
    <t>50*1,2 'Přepočtené koeficientem množství</t>
  </si>
  <si>
    <t>742210121</t>
  </si>
  <si>
    <t>Montáž hlásiče automatického bodového</t>
  </si>
  <si>
    <t>1236861304</t>
  </si>
  <si>
    <t>59081430</t>
  </si>
  <si>
    <t>hlásič kouře optický konvenční</t>
  </si>
  <si>
    <t>-723069348</t>
  </si>
  <si>
    <t>742310006</t>
  </si>
  <si>
    <t>Montáž domovního telefonu nástěnného audio/video telefonu</t>
  </si>
  <si>
    <t>445058706</t>
  </si>
  <si>
    <t>38226805</t>
  </si>
  <si>
    <t>domovní telefon s ovládáním elektrického zámku</t>
  </si>
  <si>
    <t>122054755</t>
  </si>
  <si>
    <t>38227042</t>
  </si>
  <si>
    <t>858782077</t>
  </si>
  <si>
    <t>742310806</t>
  </si>
  <si>
    <t>Demontáž domovního telefonu nástěnného audio/video telefonu</t>
  </si>
  <si>
    <t>308337311</t>
  </si>
  <si>
    <t>742320051</t>
  </si>
  <si>
    <t>Montáž elektricky ovládaných zámků komunikačního tabla dveřního</t>
  </si>
  <si>
    <t>892987193</t>
  </si>
  <si>
    <t>38226101</t>
  </si>
  <si>
    <t>zvonkové tablo s elektronickým vrátným 4 tlačítka, rámeček pod omítkou</t>
  </si>
  <si>
    <t>-247743611</t>
  </si>
  <si>
    <t>742330042</t>
  </si>
  <si>
    <t>1755587669</t>
  </si>
  <si>
    <t>100</t>
  </si>
  <si>
    <t>ABB.5011A3303</t>
  </si>
  <si>
    <t>Přístroj zásuvky TV+R+SAT, koncový (typ EU 3303)</t>
  </si>
  <si>
    <t>-735864628</t>
  </si>
  <si>
    <t>101</t>
  </si>
  <si>
    <t>1000164059</t>
  </si>
  <si>
    <t>HAG 14096089 Centrální díl pro zásuvku datovou 2x RJ45, šikmá, Berker Q.x, bílá, sametová</t>
  </si>
  <si>
    <t>-801389881</t>
  </si>
  <si>
    <t>751</t>
  </si>
  <si>
    <t>Vzduchotechnika</t>
  </si>
  <si>
    <t>102</t>
  </si>
  <si>
    <t>751111272</t>
  </si>
  <si>
    <t>Montáž ventilátoru axiálního středotlakého potrubního základního, průměru přes 200 do 300 mm</t>
  </si>
  <si>
    <t>2007776452</t>
  </si>
  <si>
    <t>103</t>
  </si>
  <si>
    <t>RMAT0005</t>
  </si>
  <si>
    <t>ventilátor potrubní D 250, 1500 m3/h</t>
  </si>
  <si>
    <t>-1072310031</t>
  </si>
  <si>
    <t>104</t>
  </si>
  <si>
    <t>751398022</t>
  </si>
  <si>
    <t>Montáž ostatních zařízení větrací mřížky stěnové, průřezu přes 0,04 do 0,100 m2</t>
  </si>
  <si>
    <t>2134763564</t>
  </si>
  <si>
    <t>105</t>
  </si>
  <si>
    <t>42972903</t>
  </si>
  <si>
    <t>žaluzie protidešťová plastová s pevnými lamelami, pro potrubí D 250mm</t>
  </si>
  <si>
    <t>897420578</t>
  </si>
  <si>
    <t>21-M</t>
  </si>
  <si>
    <t>Elektromontáže</t>
  </si>
  <si>
    <t>106</t>
  </si>
  <si>
    <t>210220304</t>
  </si>
  <si>
    <t>Montáž hromosvodného vedení svorek na konstrukce</t>
  </si>
  <si>
    <t>-389009724</t>
  </si>
  <si>
    <t>107</t>
  </si>
  <si>
    <t>35442010</t>
  </si>
  <si>
    <t>svorka uzemnění Cu univerzální</t>
  </si>
  <si>
    <t>520529345</t>
  </si>
  <si>
    <t>108</t>
  </si>
  <si>
    <t>HZS4211</t>
  </si>
  <si>
    <t>Hodinové zúčtovací sazby ostatních profesí revizní a kontrolní činnost revizní technik</t>
  </si>
  <si>
    <t>-606739364</t>
  </si>
  <si>
    <t>127906271</t>
  </si>
  <si>
    <t>672780924</t>
  </si>
  <si>
    <t>-1868884181</t>
  </si>
  <si>
    <t>-1893686405</t>
  </si>
  <si>
    <t>1153282856</t>
  </si>
  <si>
    <t>977343112</t>
  </si>
  <si>
    <t>Frézování drážek pro vodiče ve stropech nebo klenbách z betonu, rozměru do 50x50 mm</t>
  </si>
  <si>
    <t>-1097321967</t>
  </si>
  <si>
    <t>742-01</t>
  </si>
  <si>
    <t>zásuvka HDMI D+M</t>
  </si>
  <si>
    <t>1154155167</t>
  </si>
  <si>
    <t>742-02</t>
  </si>
  <si>
    <t>zásuvka USB, D+M</t>
  </si>
  <si>
    <t>90179087</t>
  </si>
  <si>
    <t>-1877378138</t>
  </si>
  <si>
    <t>-1635254495</t>
  </si>
  <si>
    <t>703467773</t>
  </si>
  <si>
    <t>327082176</t>
  </si>
  <si>
    <t>498739687</t>
  </si>
  <si>
    <t>-239063985</t>
  </si>
  <si>
    <t>834289629</t>
  </si>
  <si>
    <t>871573156</t>
  </si>
  <si>
    <t>1407876670</t>
  </si>
  <si>
    <t>-483510789</t>
  </si>
  <si>
    <t>406601582</t>
  </si>
  <si>
    <t>-2013829227</t>
  </si>
  <si>
    <t>-229790131</t>
  </si>
  <si>
    <t>812362329</t>
  </si>
  <si>
    <t>503360417</t>
  </si>
  <si>
    <t>-782607709</t>
  </si>
  <si>
    <t>214590594</t>
  </si>
  <si>
    <t>-1734983410</t>
  </si>
  <si>
    <t xml:space="preserve"> Centrální díl pro zásuvku datovou 2x RJ45, šikmá, bílá, sametová</t>
  </si>
  <si>
    <t>930754531</t>
  </si>
  <si>
    <t>971-01</t>
  </si>
  <si>
    <t>Vybourání prostupu přes střechu z PUR pěny pro datové vedení vč. zapravení</t>
  </si>
  <si>
    <t>1846526597</t>
  </si>
  <si>
    <t>971-02</t>
  </si>
  <si>
    <t>Vybourání prostupu stěnou kontejneru pro metalický kabel vč. zapravení</t>
  </si>
  <si>
    <t>-1836568018</t>
  </si>
  <si>
    <t>971-03</t>
  </si>
  <si>
    <t>vybourání prostupu přes střechu z PUR pěny pro metalický kabel vč. zapravení</t>
  </si>
  <si>
    <t>1512789637</t>
  </si>
  <si>
    <t xml:space="preserve">Dle souhrnné technické zprávy (poloha a hloubka 2 nových kanalizačních šachet, napojení kanalizace z dílny na venkovní šachtu. Zajištění šetření o poloze inženýrských sítí vč. dodržení podmínek jejich majitelů a správců při práci v ochranných pásmech těchto sítí)
   </t>
  </si>
  <si>
    <t>Zemní práce</t>
  </si>
  <si>
    <t>133212821</t>
  </si>
  <si>
    <t>Hloubení zapažených šachet ručně v horninách třídy těžitelnosti I skupiny 3, půdorysná plocha výkopu do 4 m2</t>
  </si>
  <si>
    <t>174111101</t>
  </si>
  <si>
    <t>Zásyp sypaninou z jakékoliv horniny ručně s uložením výkopku ve vrstvách se zhutněním jam, šachet, rýh nebo kolem objektů v těchto vykopávkách</t>
  </si>
  <si>
    <t>Vodorovné konstrukce</t>
  </si>
  <si>
    <t>452311141</t>
  </si>
  <si>
    <t>971033131</t>
  </si>
  <si>
    <t>971033231</t>
  </si>
  <si>
    <t>971052461</t>
  </si>
  <si>
    <t>Vybourání a prorážení otvorů v železobetonových příčkách a zdech základových nebo nadzákladových, plochy do 0,25 m2, tl. do 600 mm</t>
  </si>
  <si>
    <t>972054141</t>
  </si>
  <si>
    <t>Vybourání otvorů ve stropech nebo klenbách železobetonových bez odstranění podlahy a násypu, plochy do 0,0225 m2, tl. do 150 mm</t>
  </si>
  <si>
    <t/>
  </si>
  <si>
    <t>-1901954820</t>
  </si>
  <si>
    <t>1743067030</t>
  </si>
  <si>
    <t>-570338283</t>
  </si>
  <si>
    <t>257100028</t>
  </si>
  <si>
    <t>821013699</t>
  </si>
  <si>
    <t>1064557493</t>
  </si>
  <si>
    <t>945118382</t>
  </si>
  <si>
    <t>-588911224</t>
  </si>
  <si>
    <t>1711843968</t>
  </si>
  <si>
    <t>-1062903654</t>
  </si>
  <si>
    <t>Poznámka k položce:_x000D_
H07V-U CY, průměr vodiče 4mm</t>
  </si>
  <si>
    <t>Poznámka k položce:_x000D_
CYKY, průměr kabelu 8,6mm</t>
  </si>
  <si>
    <t>Poznámka k položce:_x000D_
CYKY, průměr kabelu 9,5mm</t>
  </si>
  <si>
    <t>Poznámka k položce:_x000D_
CYKY, průměr kabelu 10,1mm</t>
  </si>
  <si>
    <t>109</t>
  </si>
  <si>
    <t>Cen. soustava / platnost</t>
  </si>
  <si>
    <t>Cenová úroveň</t>
  </si>
  <si>
    <t>RTS 24/ I</t>
  </si>
  <si>
    <t>Vlastní</t>
  </si>
  <si>
    <t>Indiv</t>
  </si>
  <si>
    <t>#TypZaznamu#</t>
  </si>
  <si>
    <t>11153</t>
  </si>
  <si>
    <t>VD Mšeno</t>
  </si>
  <si>
    <t>STA</t>
  </si>
  <si>
    <t>OBJ</t>
  </si>
  <si>
    <t>ROZ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</si>
  <si>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</si>
  <si>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</si>
  <si>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</si>
  <si>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</si>
  <si>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</si>
  <si>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</si>
  <si>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</si>
  <si>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</si>
  <si>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</si>
  <si>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</si>
  <si>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Nhod / MJ</t>
  </si>
  <si>
    <t>Nhod celk.</t>
  </si>
  <si>
    <t>Dodavatel</t>
  </si>
  <si>
    <t>Typ položky</t>
  </si>
  <si>
    <t>Stav položky</t>
  </si>
  <si>
    <t>DIL</t>
  </si>
  <si>
    <t>Práce</t>
  </si>
  <si>
    <t>Běžná</t>
  </si>
  <si>
    <t>POL1_1</t>
  </si>
  <si>
    <t xml:space="preserve">(1,225+1,3)*3+(2,55+0,5)*3+1,5*(0,6+0,8*2) : </t>
  </si>
  <si>
    <t>20,025</t>
  </si>
  <si>
    <t xml:space="preserve">7,5+7,9 : </t>
  </si>
  <si>
    <t>15,4</t>
  </si>
  <si>
    <t xml:space="preserve">1,3+3,4 : </t>
  </si>
  <si>
    <t>4,7</t>
  </si>
  <si>
    <t xml:space="preserve">3,6+18,6+12,8+20,4+12+12 : </t>
  </si>
  <si>
    <t>79,4</t>
  </si>
  <si>
    <t>Specifikace</t>
  </si>
  <si>
    <t>POL3_0</t>
  </si>
  <si>
    <t xml:space="preserve">10,7+32,8+18,6 : </t>
  </si>
  <si>
    <t>62,1</t>
  </si>
  <si>
    <t xml:space="preserve">5,2+23,6+23,4+22,9+16+17+5,9+8,3+7,8+37,3+24,3+12,1+3,2 : </t>
  </si>
  <si>
    <t xml:space="preserve">2,8+2,8+1,1+4,4+3,4+3+8,4+7,5+10,7+32,8+18,6+7,9+1,3+3,4 : </t>
  </si>
  <si>
    <t>315,1</t>
  </si>
  <si>
    <t xml:space="preserve">(2,55+2,05+3,15*2+3,55+7,625*3+3,075+2,15+6,9+5,25+4,05+2,05+2,4+3,55)*2*3 : </t>
  </si>
  <si>
    <t xml:space="preserve">(5,225+7,525+1+1+0,85+1,35+6,6+3,675+3,15+3,825+2,55+1,2)*2*3 : </t>
  </si>
  <si>
    <t xml:space="preserve">(2,55+8,8+9,45+1,35+1,425*4+1,1*2+0,8*2+0,975+1,1+2,85+2,05+1,65+2,05)*2*3 : </t>
  </si>
  <si>
    <t xml:space="preserve">(1,5+2,05+2,375+3,55+5,375+3,675+3,15+3,675+3,15+3,825+4,15)*2*3 : </t>
  </si>
  <si>
    <t xml:space="preserve">(1,725+2,9+3,675+8,925+3,675+5,225+3,55+3,475+3,7+0,8+1,675+2,25+1,675)*2*3 : </t>
  </si>
  <si>
    <t xml:space="preserve">-94,625-51,2125 : </t>
  </si>
  <si>
    <t xml:space="preserve">(2,55+0,5)*2*3 : </t>
  </si>
  <si>
    <t>1232,9625</t>
  </si>
  <si>
    <t xml:space="preserve">1,225*1,35 : </t>
  </si>
  <si>
    <t>19,9537</t>
  </si>
  <si>
    <t xml:space="preserve">12,1+3,4+3+8,4+20,4+12+12 : </t>
  </si>
  <si>
    <t xml:space="preserve">7,5+10,7+32,8+18,6+7,9+1,3+3,4+4,4 : </t>
  </si>
  <si>
    <t>157,9</t>
  </si>
  <si>
    <t xml:space="preserve">8*0,6 : </t>
  </si>
  <si>
    <t>4,8</t>
  </si>
  <si>
    <t xml:space="preserve">8*2 : </t>
  </si>
  <si>
    <t xml:space="preserve">8*0,6*0,25 : </t>
  </si>
  <si>
    <t>1,2</t>
  </si>
  <si>
    <t xml:space="preserve">315,1+79,4+15,4+4,7+62,1 : </t>
  </si>
  <si>
    <t>476,7</t>
  </si>
  <si>
    <t>RTS 17/ I</t>
  </si>
  <si>
    <t xml:space="preserve">0,25*3 : </t>
  </si>
  <si>
    <t>0,75</t>
  </si>
  <si>
    <t xml:space="preserve">(2,625+3,675)*0,6*0,1 : </t>
  </si>
  <si>
    <t>0,378</t>
  </si>
  <si>
    <t xml:space="preserve">3,6+18,6+12,8+2,8+2,8+1,1+4,4+1,3+3,4 : </t>
  </si>
  <si>
    <t>50,8</t>
  </si>
  <si>
    <t xml:space="preserve">(2,625+3,675)*0,6*1,1 : </t>
  </si>
  <si>
    <t xml:space="preserve">8*0,6*1,05 : </t>
  </si>
  <si>
    <t>9,198</t>
  </si>
  <si>
    <t xml:space="preserve">5+1+3+2 : </t>
  </si>
  <si>
    <t xml:space="preserve">pro další použití : 12 : </t>
  </si>
  <si>
    <t xml:space="preserve">1,4*5+1,2+1,6*3 : </t>
  </si>
  <si>
    <t xml:space="preserve">1,15*1,97 : </t>
  </si>
  <si>
    <t>2,2655</t>
  </si>
  <si>
    <t xml:space="preserve">(0,6+1,1)*1,5 : </t>
  </si>
  <si>
    <t xml:space="preserve">(1,425*4+1,1*2+0,8*2)*2*1,5 : </t>
  </si>
  <si>
    <t xml:space="preserve">(0,975+1,1)*2*1 : </t>
  </si>
  <si>
    <t xml:space="preserve">(2,85+2,05)*2*2,5 : </t>
  </si>
  <si>
    <t xml:space="preserve">2,05*1+1,5*1,5+2,95*1 : </t>
  </si>
  <si>
    <t xml:space="preserve">(0,8+1,675)*2*1,5 : </t>
  </si>
  <si>
    <t xml:space="preserve">(2,025+1,675)*2*2 : </t>
  </si>
  <si>
    <t>89,175</t>
  </si>
  <si>
    <t xml:space="preserve">1 : </t>
  </si>
  <si>
    <t xml:space="preserve">pro zpětné použití : 1 : </t>
  </si>
  <si>
    <t xml:space="preserve">20,4+12+12 : </t>
  </si>
  <si>
    <t>44,4</t>
  </si>
  <si>
    <t xml:space="preserve">7,5+7,9+1,3+3,4 : </t>
  </si>
  <si>
    <t>20,1</t>
  </si>
  <si>
    <t xml:space="preserve">7,5+10,7+32,8+18,6+7,9 : </t>
  </si>
  <si>
    <t>77,5</t>
  </si>
  <si>
    <t xml:space="preserve">12,1 : </t>
  </si>
  <si>
    <t xml:space="preserve">3,4+3+8,4+20,4+12+12 : </t>
  </si>
  <si>
    <t>71,3</t>
  </si>
  <si>
    <t xml:space="preserve">2,55*3 : </t>
  </si>
  <si>
    <t xml:space="preserve">kopilitová : 2,55*3 : </t>
  </si>
  <si>
    <t>15,3</t>
  </si>
  <si>
    <t xml:space="preserve">5,2+23,6+23,4+22,9+16+17+5,9+8,3+7,8+37,3+24,3+3,2 : </t>
  </si>
  <si>
    <t>194,9</t>
  </si>
  <si>
    <t>Agregovaná položka</t>
  </si>
  <si>
    <t>POL2_7</t>
  </si>
  <si>
    <t xml:space="preserve">7+2,8+2,8+1,1+4,4+1,3+3,4 : </t>
  </si>
  <si>
    <t xml:space="preserve">(2,4+3,55+1,425*4+1,1*2+0,8*2+0,975+1,1)*2*0,2 : </t>
  </si>
  <si>
    <t xml:space="preserve">(1,05*2+1,725+1*2+0,8)*0,2 : </t>
  </si>
  <si>
    <t xml:space="preserve">(0,8+1,675+2,025+1,675)*2*0,2 : </t>
  </si>
  <si>
    <t>33,605</t>
  </si>
  <si>
    <t>POL1_7</t>
  </si>
  <si>
    <t>76611OA0</t>
  </si>
  <si>
    <t>EXP 23</t>
  </si>
  <si>
    <t>POL2_</t>
  </si>
  <si>
    <t>76612OA0</t>
  </si>
  <si>
    <t xml:space="preserve">1,5*2+3,425*2+2,55 : </t>
  </si>
  <si>
    <t xml:space="preserve">7,8 : </t>
  </si>
  <si>
    <t>58,6</t>
  </si>
  <si>
    <t xml:space="preserve">12,4 : </t>
  </si>
  <si>
    <t xml:space="preserve">(2,4+3,55+1,425*4+1,1*2+0,8*2+0,975+1,1+0,8+1,675+2,025+1,675)*2 : </t>
  </si>
  <si>
    <t xml:space="preserve">1,05*2+1,725+1*2+0,8+1,5 : </t>
  </si>
  <si>
    <t xml:space="preserve">2*7 : </t>
  </si>
  <si>
    <t xml:space="preserve">2*42 : </t>
  </si>
  <si>
    <t>165,925</t>
  </si>
  <si>
    <t xml:space="preserve">1,425*1 : </t>
  </si>
  <si>
    <t>1,425</t>
  </si>
  <si>
    <t>775520010RA0</t>
  </si>
  <si>
    <t xml:space="preserve">1,225 : </t>
  </si>
  <si>
    <t xml:space="preserve">0,8*2+2+1,5*4+0,8 : </t>
  </si>
  <si>
    <t>11,625</t>
  </si>
  <si>
    <t xml:space="preserve">(2,4+3,55)*2*2 : </t>
  </si>
  <si>
    <t xml:space="preserve">(,975+1,1)*2*2 : </t>
  </si>
  <si>
    <t xml:space="preserve">(1,05*2+1,725+1*2+0,8)*2 : </t>
  </si>
  <si>
    <t xml:space="preserve">1,5*1,5 : </t>
  </si>
  <si>
    <t xml:space="preserve">(2,025+1,675)*2*1,5 : </t>
  </si>
  <si>
    <t>94,625</t>
  </si>
  <si>
    <t>SPCM</t>
  </si>
  <si>
    <t>RTS 14/ I</t>
  </si>
  <si>
    <t>13,15</t>
  </si>
  <si>
    <t xml:space="preserve">2,5*10 : </t>
  </si>
  <si>
    <t xml:space="preserve">3*2 : </t>
  </si>
  <si>
    <t xml:space="preserve">2,5*11 : </t>
  </si>
  <si>
    <t>58,5</t>
  </si>
  <si>
    <t xml:space="preserve">5,2+23,6+23,4+22,9+16+17+5,9+8,3+37,3+24,3+3,2 : </t>
  </si>
  <si>
    <t>187,1</t>
  </si>
  <si>
    <t xml:space="preserve">(2,55+2,05+3,15+3,55+3,15+7,525*3+3,075+2,15+6,9+5,25+4,05+2,05+2,4+3,55)*2*3 : </t>
  </si>
  <si>
    <t xml:space="preserve">3,6+18,6+12,8+2,8+2,8+1,1+4,4+3,4+3+8,4+10,7+32,8+18,6 : </t>
  </si>
  <si>
    <t xml:space="preserve">(1,5+2,05+2,375+3,55+5,375+3,675+3,15+3,675+3,15+3,825+4,15+1,725+2,9)*2*3 : </t>
  </si>
  <si>
    <t xml:space="preserve">(3,675+8,925+3,675+5,225+3,55+3,475+3,7+0,8+1,675+2,025+1,675)*2*3 : </t>
  </si>
  <si>
    <t xml:space="preserve">-89,175-49,2 : </t>
  </si>
  <si>
    <t>1548,975</t>
  </si>
  <si>
    <t xml:space="preserve">315,1+1232,9625 : </t>
  </si>
  <si>
    <t xml:space="preserve">7,575*2 : </t>
  </si>
  <si>
    <t xml:space="preserve">15,4+4,7 : </t>
  </si>
  <si>
    <t>1583,3125</t>
  </si>
  <si>
    <t>SUM</t>
  </si>
  <si>
    <t>Poznámky uchazeče k zadání</t>
  </si>
  <si>
    <t>POPUZIV</t>
  </si>
  <si>
    <t>END</t>
  </si>
  <si>
    <t>&gt;&gt;  skryté sloupce  &lt;&lt;</t>
  </si>
  <si>
    <t>{db9535a7-6f30-4286-922d-cb78f12ea6e0}</t>
  </si>
  <si>
    <t>KRYCÍ LIST SOUPISU PRACÍ</t>
  </si>
  <si>
    <t>v ---  níže se nacházejí doplnkové a pomocné údaje k sestavám  --- v</t>
  </si>
  <si>
    <t>O03 - ZTI</t>
  </si>
  <si>
    <t>KSO:</t>
  </si>
  <si>
    <t>CC-CZ:</t>
  </si>
  <si>
    <t>Místo:</t>
  </si>
  <si>
    <t xml:space="preserve"> 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</si>
  <si>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</si>
  <si>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</si>
  <si>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</si>
  <si>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</si>
  <si>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</si>
  <si>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</si>
  <si>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</si>
  <si>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</si>
  <si>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</si>
  <si>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</si>
  <si>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</si>
  <si>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</si>
  <si>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</si>
  <si>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</si>
  <si>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</si>
  <si>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Náklady stavby celkem</t>
  </si>
  <si>
    <t>HSV - Práce a dodávky HSV</t>
  </si>
  <si>
    <t xml:space="preserve">    3 - Svislé a kompletní konstrukce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</si>
  <si>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</si>
  <si>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</si>
  <si>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</si>
  <si>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</si>
  <si>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</si>
  <si>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</si>
  <si>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</si>
  <si>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</si>
  <si>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</si>
  <si>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</si>
  <si>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</si>
  <si>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</si>
  <si>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</si>
  <si>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</si>
  <si>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</si>
  <si>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SOUPIS PRACÍ</t>
  </si>
  <si>
    <t>CS ÚRS 2024 01</t>
  </si>
  <si>
    <t>https://podminky.urs.cz/item/CS_URS_2024_01/346244371</t>
  </si>
  <si>
    <t>https://podminky.urs.cz/item/CS_URS_2024_01/974031153</t>
  </si>
  <si>
    <t>https://podminky.urs.cz/item/CS_URS_2024_01/133212821</t>
  </si>
  <si>
    <t>https://podminky.urs.cz/item/CS_URS_2024_01/174111101</t>
  </si>
  <si>
    <t>Podkladní a zajišťovací konstrukce z betonu prostého v otevřeném výkopu bez zvýšených nároků na prostředí desky pod potrubí, stoky a drobné objekty z betonu tř. C 16/20</t>
  </si>
  <si>
    <t>https://podminky.urs.cz/item/CS_URS_2024_01/452311141</t>
  </si>
  <si>
    <t>https://podminky.urs.cz/item/CS_URS_2024_01/612135101</t>
  </si>
  <si>
    <t>https://podminky.urs.cz/item/CS_URS_2024_01/612321141</t>
  </si>
  <si>
    <t>Revizní a čistící šachta z polypropylenu PP pro hladké trouby DN 1000 šachtové dno (DN šachty / DN trubního vedení) DN 1000/160 průtočné 90°</t>
  </si>
  <si>
    <t>https://podminky.urs.cz/item/CS_URS_2024_01/894812501</t>
  </si>
  <si>
    <t>Revizní a čistící šachta z polypropylenu PP pro hladké trouby DN 1000 roura šachtová korugovaná, světlé hloubky 2 400 mm</t>
  </si>
  <si>
    <t>https://podminky.urs.cz/item/CS_URS_2024_01/894812522</t>
  </si>
  <si>
    <t>Revizní a čistící šachta z polypropylenu PP pro hladké trouby DN 1000 Příplatek k cenám 2431 - 2438 za uříznutí šachtové roury</t>
  </si>
  <si>
    <t>https://podminky.urs.cz/item/CS_URS_2024_01/894812529</t>
  </si>
  <si>
    <t>Revizní a čistící šachta z polypropylenu PP pro hladké trouby DN 1000 poklop (mříž) litinový s přechodovým konusem pro třídu zatížení D400 na plastovém konusu</t>
  </si>
  <si>
    <t>https://podminky.urs.cz/item/CS_URS_2024_01/894812551</t>
  </si>
  <si>
    <t>Vybourání otvorů ve zdivu základovém nebo nadzákladovém z cihel, tvárnic, příčkovek z cihel pálených na maltu vápennou nebo vápenocementovou průměru profilu do 60 mm, tl. do 150 mm</t>
  </si>
  <si>
    <t>https://podminky.urs.cz/item/CS_URS_2024_01/971033131</t>
  </si>
  <si>
    <t>Vybourání otvorů ve zdivu základovém nebo nadzákladovém z cihel, tvárnic, příčkovek z cihel pálených na maltu vápennou nebo vápenocementovou průměru profilu do 60 mm, tl. do 300 mm</t>
  </si>
  <si>
    <t>https://podminky.urs.cz/item/CS_URS_2024_01/971033141</t>
  </si>
  <si>
    <t>Vybourání otvorů ve zdivu základovém nebo nadzákladovém z cihel, tvárnic, příčkovek z cihel pálených na maltu vápennou nebo vápenocementovou plochy do 0,0225 m2, tl. do 150 mm</t>
  </si>
  <si>
    <t>https://podminky.urs.cz/item/CS_URS_2024_01/971033231</t>
  </si>
  <si>
    <t>https://podminky.urs.cz/item/CS_URS_2024_01/971052461</t>
  </si>
  <si>
    <t>https://podminky.urs.cz/item/CS_URS_2024_01/972054141</t>
  </si>
  <si>
    <t>https://podminky.urs.cz/item/CS_URS_2024_01/974031387</t>
  </si>
  <si>
    <t>https://podminky.urs.cz/item/CS_URS_2024_01/997002611</t>
  </si>
  <si>
    <t>Vnitrostaveništní doprava suti a vybouraných hmot vodorovně do 50 m s naložením s omezením mechanizace pro budovy a haly výšky přes 6 do 9 m</t>
  </si>
  <si>
    <t>https://podminky.urs.cz/item/CS_URS_2024_01/997013152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</si>
  <si>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</si>
  <si>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https://podminky.urs.cz/item/CS_URS_2024_01/997013219</t>
  </si>
  <si>
    <t>https://podminky.urs.cz/item/CS_URS_2024_01/997013501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</si>
  <si>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</si>
  <si>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</si>
  <si>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https://podminky.urs.cz/item/CS_URS_2024_01/997013631</t>
  </si>
  <si>
    <t>https://podminky.urs.cz/item/CS_URS_2024_01/998001123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</si>
  <si>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</si>
  <si>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https://podminky.urs.cz/item/CS_URS_2024_01/713463211</t>
  </si>
  <si>
    <t>Montáž izolace tepelné potrubí a ohybů tvarovkami nebo deskami potrubními pouzdry s povrchovou úpravou hliníkovou fólií (izolační materiál ve specifikaci) přelepenými samolepící hliníkovou páskou ohybů jednovrstvá D do 50 mm</t>
  </si>
  <si>
    <t>https://podminky.urs.cz/item/CS_URS_2024_01/713463215</t>
  </si>
  <si>
    <t>998713102</t>
  </si>
  <si>
    <t>Přesun hmot pro izolace tepelné stanovený z hmotnosti přesunovaného materiálu vodorovná dopravní vzdálenost do 50 m s užitím mechanizace v objektech výšky přes 6 m do 12 m</t>
  </si>
  <si>
    <t>1347302654</t>
  </si>
  <si>
    <t>https://podminky.urs.cz/item/CS_URS_2024_01/998713102</t>
  </si>
  <si>
    <t>https://podminky.urs.cz/item/CS_URS_2024_01/721140802</t>
  </si>
  <si>
    <t>https://podminky.urs.cz/item/CS_URS_2024_01/721140806</t>
  </si>
  <si>
    <t>https://podminky.urs.cz/item/CS_URS_2024_01/721171915</t>
  </si>
  <si>
    <t>https://podminky.urs.cz/item/CS_URS_2024_01/721174025</t>
  </si>
  <si>
    <t>https://podminky.urs.cz/item/CS_URS_2024_01/721174043</t>
  </si>
  <si>
    <t>https://podminky.urs.cz/item/CS_URS_2024_01/721174045</t>
  </si>
  <si>
    <t>https://podminky.urs.cz/item/CS_URS_2024_01/721194105</t>
  </si>
  <si>
    <t>https://podminky.urs.cz/item/CS_URS_2024_01/721194109</t>
  </si>
  <si>
    <t>Odtokové sprchové žlaby se zápachovou uzávěrkou a krycím roštem délky 700 mm</t>
  </si>
  <si>
    <t>https://podminky.urs.cz/item/CS_URS_2024_01/721212121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</si>
  <si>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</si>
  <si>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</si>
  <si>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https://podminky.urs.cz/item/CS_URS_2024_01/722130802</t>
  </si>
  <si>
    <t>Demontáž rozvodů vody z plastů do Ø 25 mm</t>
  </si>
  <si>
    <t>https://podminky.urs.cz/item/CS_URS_2024_01/722170801</t>
  </si>
  <si>
    <t>Demontáž rozvodů vody z plastů přes 25 do Ø 50 mm</t>
  </si>
  <si>
    <t>https://podminky.urs.cz/item/CS_URS_2024_01/722170804</t>
  </si>
  <si>
    <t>Potrubí z plastových trubek z polypropylenu PPR svařovaných polyfúzně PN 20 (SDR 6) D 20 x 3,4</t>
  </si>
  <si>
    <t>https://podminky.urs.cz/item/CS_URS_2024_01/722174022</t>
  </si>
  <si>
    <t>Potrubí z plastových trubek z polypropylenu PPR svařovaných polyfúzně PN 20 (SDR 6) D 25 x 4,2</t>
  </si>
  <si>
    <t>https://podminky.urs.cz/item/CS_URS_2024_01/722174023</t>
  </si>
  <si>
    <t>Potrubí z plastových trubek z polypropylenu PPR svařovaných polyfúzně PN 20 (SDR 6) D 32 x 5,4</t>
  </si>
  <si>
    <t>https://podminky.urs.cz/item/CS_URS_2024_01/722174024</t>
  </si>
  <si>
    <t>https://podminky.urs.cz/item/CS_URS_2024_01/722190401</t>
  </si>
  <si>
    <t>https://podminky.urs.cz/item/CS_URS_2024_01/722190901</t>
  </si>
  <si>
    <t>https://podminky.urs.cz/item/CS_URS_2024_01/722231083</t>
  </si>
  <si>
    <t>https://podminky.urs.cz/item/CS_URS_2024_01/722231141</t>
  </si>
  <si>
    <t>https://podminky.urs.cz/item/CS_URS_2024_01/722231282</t>
  </si>
  <si>
    <t>https://podminky.urs.cz/item/CS_URS_2024_01/722232044</t>
  </si>
  <si>
    <t>https://podminky.urs.cz/item/CS_URS_2024_01/722232061</t>
  </si>
  <si>
    <t>https://podminky.urs.cz/item/CS_URS_2024_01/722270102</t>
  </si>
  <si>
    <t>https://podminky.urs.cz/item/CS_URS_2024_01/722270103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</si>
  <si>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</si>
  <si>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</si>
  <si>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https://podminky.urs.cz/item/CS_URS_2024_01/723160204</t>
  </si>
  <si>
    <t>Potrubí z měděných trubek polotvrdých, spojovaných lisováním Ø 18/1</t>
  </si>
  <si>
    <t>https://podminky.urs.cz/item/CS_URS_2024_01/723181012</t>
  </si>
  <si>
    <t>Potrubí z měděných trubek polotvrdých, spojovaných lisováním Ø 22/1</t>
  </si>
  <si>
    <t>https://podminky.urs.cz/item/CS_URS_2024_01/723181013</t>
  </si>
  <si>
    <t>Armatury se dvěma závity s protipožární armaturou PN 5 kulové uzávěry přímé závity vnitřní G 1" FF</t>
  </si>
  <si>
    <t>https://podminky.urs.cz/item/CS_URS_2024_01/723230104</t>
  </si>
  <si>
    <t>Armatury se dvěma závity s protipožární armaturou PN 5 pojistné vsuvky vnitřní a vnější závit G 1/2" FM</t>
  </si>
  <si>
    <t>https://podminky.urs.cz/item/CS_URS_2024_01/723230122</t>
  </si>
  <si>
    <t>998723102</t>
  </si>
  <si>
    <t>Přesun hmot pro vnitřní plynovod stanovený z hmotnosti přesunovaného materiálu vodorovná dopravní vzdálenost do 50 m základní v objektech výšky přes 6 do 12 m</t>
  </si>
  <si>
    <t>-472000062</t>
  </si>
  <si>
    <t>https://podminky.urs.cz/item/CS_URS_2024_01/998723102</t>
  </si>
  <si>
    <t>https://podminky.urs.cz/item/CS_URS_2024_01/725110811</t>
  </si>
  <si>
    <t>Zařízení záchodů kombi klozety s hlubokým splachováním zvýšený 50 cm s odpadem svislým</t>
  </si>
  <si>
    <t>https://podminky.urs.cz/item/CS_URS_2024_01/725112173</t>
  </si>
  <si>
    <t>https://podminky.urs.cz/item/CS_URS_2024_01/725210821</t>
  </si>
  <si>
    <t>https://podminky.urs.cz/item/CS_URS_2024_01/725210826</t>
  </si>
  <si>
    <t>https://podminky.urs.cz/item/CS_URS_2024_01/725211615</t>
  </si>
  <si>
    <t>https://podminky.urs.cz/item/CS_URS_2024_01/725211701</t>
  </si>
  <si>
    <t>https://podminky.urs.cz/item/CS_URS_2024_01/725220851</t>
  </si>
  <si>
    <t>https://podminky.urs.cz/item/CS_URS_2024_01/725222162</t>
  </si>
  <si>
    <t>https://podminky.urs.cz/item/CS_URS_2024_01/725244152</t>
  </si>
  <si>
    <t>CS ÚRS 2023 02</t>
  </si>
  <si>
    <t>https://podminky.urs.cz/item/CS_URS_2023_02/725291111</t>
  </si>
  <si>
    <t>Demontáž dřezů jednodílných bez výtokových armatur vestavěných v kuchyňských sestavách</t>
  </si>
  <si>
    <t>https://podminky.urs.cz/item/CS_URS_2024_01/725310823</t>
  </si>
  <si>
    <t>https://podminky.urs.cz/item/CS_URS_2024_01/725330840</t>
  </si>
  <si>
    <t>https://podminky.urs.cz/item/CS_URS_2024_01/725331211</t>
  </si>
  <si>
    <t>https://podminky.urs.cz/item/CS_URS_2024_01/725530823</t>
  </si>
  <si>
    <t>Elektrické ohřívače zásobníkové beztlakové přepadové akumulační s pojistným ventilem závěsné svislé objem nádrže (příkon) 200 l (2,2 kW)</t>
  </si>
  <si>
    <t>https://podminky.urs.cz/item/CS_URS_2024_01/725532126</t>
  </si>
  <si>
    <t>https://podminky.urs.cz/item/CS_URS_2024_01/725539201</t>
  </si>
  <si>
    <t>https://podminky.urs.cz/item/CS_URS_2024_01/725539202</t>
  </si>
  <si>
    <t>https://podminky.urs.cz/item/CS_URS_2024_01/725610810</t>
  </si>
  <si>
    <t>https://podminky.urs.cz/item/CS_URS_2024_01/725810811</t>
  </si>
  <si>
    <t>https://podminky.urs.cz/item/CS_URS_2024_01/725813112</t>
  </si>
  <si>
    <t>https://podminky.urs.cz/item/CS_URS_2024_01/725819401</t>
  </si>
  <si>
    <t>https://podminky.urs.cz/item/CS_URS_2024_01/725820801</t>
  </si>
  <si>
    <t>https://podminky.urs.cz/item/CS_URS_2024_01/725821325</t>
  </si>
  <si>
    <t>https://podminky.urs.cz/item/CS_URS_2024_01/725822611</t>
  </si>
  <si>
    <t>Baterie sprchové montáž nástěnných baterií s nastavitelnou výškou sprchy</t>
  </si>
  <si>
    <t>https://podminky.urs.cz/item/CS_URS_2024_01/725849411</t>
  </si>
  <si>
    <t>https://podminky.urs.cz/item/CS_URS_2024_01/725850800</t>
  </si>
  <si>
    <t>https://podminky.urs.cz/item/CS_URS_2024_01/725865501</t>
  </si>
  <si>
    <t>https://podminky.urs.cz/item/CS_URS_2024_01/725980123</t>
  </si>
  <si>
    <t>Přesun hmot pro zařizovací předměty stanovený z hmotnosti přesunovaného materiálu vodorovná dopravní vzdálenost do 50 m základní v objektech výšky přes 6 do 12 m</t>
  </si>
  <si>
    <t>https://podminky.urs.cz/item/CS_URS_2024_01/998725102</t>
  </si>
  <si>
    <t>https://podminky.urs.cz/item/CS_URS_2024_01/726111031</t>
  </si>
  <si>
    <t>Přesun hmot pro instalační prefabrikáty stanovený z hmotnosti přesunovaného materiálu vodorovná dopravní vzdálenost do 50 m základní v objektech výšky do 6 m</t>
  </si>
  <si>
    <t>https://podminky.urs.cz/item/CS_URS_2024_01/998726111</t>
  </si>
  <si>
    <t>{fff1e08b-6d56-45b5-9485-9080e77ea488}</t>
  </si>
  <si>
    <t>O04 - UT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</si>
  <si>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</si>
  <si>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</si>
  <si>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</si>
  <si>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</si>
  <si>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</si>
  <si>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22-M - Montáže technologických zařízení pro dopravní stavby</t>
  </si>
  <si>
    <t>HZS - Hodinové zúčtovací sazby</t>
  </si>
  <si>
    <t>Vybourání otvorů ve zdivu základovém nebo nadzákladovém z cihel, tvárnic, příčkovek z cihel pálených na maltu vápennou nebo vápenocementovou plochy do 0,09 m2, tl. do 300 mm</t>
  </si>
  <si>
    <t>https://podminky.urs.cz/item/CS_URS_2024_01/971033341</t>
  </si>
  <si>
    <t>https://podminky.urs.cz/item/CS_URS_2024_01/974031121</t>
  </si>
  <si>
    <t>https://podminky.urs.cz/item/CS_URS_2024_01/974031143</t>
  </si>
  <si>
    <t>Přesun hmot pro izolace tepelné stanovený z hmotnosti přesunovaného materiálu vodorovná dopravní vzdálenost do 50 m s užitím mechanizace v objektech výšky do 6 m</t>
  </si>
  <si>
    <t>https://podminky.urs.cz/item/CS_URS_2024_01/998713101</t>
  </si>
  <si>
    <t>https://podminky.urs.cz/item/CS_URS_2024_01/731200825</t>
  </si>
  <si>
    <t>Přesun hmot pro kotelny stanovený z hmotnosti přesunovaného materiálu vodorovná dopravní vzdálenost do 50 m základní v objektech výšky přes 6 do 12 m</t>
  </si>
  <si>
    <t>https://podminky.urs.cz/item/CS_URS_2024_01/998731102</t>
  </si>
  <si>
    <t>https://podminky.urs.cz/item/CS_URS_2024_01/733120815</t>
  </si>
  <si>
    <t>Potrubí z trubek měděných měkkých spojovaných měkkým pájením Ø 18/1</t>
  </si>
  <si>
    <t>https://podminky.urs.cz/item/CS_URS_2024_01/733221103</t>
  </si>
  <si>
    <t>Potrubí z trubek měděných měkkých spojovaných měkkým pájením Ø 22/1</t>
  </si>
  <si>
    <t>https://podminky.urs.cz/item/CS_URS_2024_01/733221104</t>
  </si>
  <si>
    <t>Potrubí z trubek měděných tvrdých spojovaných měkkým pájením Ø 28/1,5</t>
  </si>
  <si>
    <t>https://podminky.urs.cz/item/CS_URS_2024_01/733223105</t>
  </si>
  <si>
    <t>https://podminky.urs.cz/item/CS_URS_2024_01/733811241</t>
  </si>
  <si>
    <t>Přesun hmot pro rozvody potrubí stanovený z hmotnosti přesunovaného materiálu vodorovná dopravní vzdálenost do 50 m základní v objektech výšky přes 6 do 12 m</t>
  </si>
  <si>
    <t>https://podminky.urs.cz/item/CS_URS_2024_01/998733102</t>
  </si>
  <si>
    <t>Filtry z uhlíkové oceli s čístícím víkem nebo vypouštěcí zátkou PN 40 do 400°C DN 25</t>
  </si>
  <si>
    <t>https://podminky.urs.cz/item/CS_URS_2024_01/734163443</t>
  </si>
  <si>
    <t>https://podminky.urs.cz/item/CS_URS_2024_01/734221514</t>
  </si>
  <si>
    <t>Ventily regulační závitové termostatické bez hlavice ovládání PN 16 do 110°C rohové jednoregulační G 1/2</t>
  </si>
  <si>
    <t>https://podminky.urs.cz/item/CS_URS_2024_01/734221532</t>
  </si>
  <si>
    <t>Ventily regulační závitové termostatické s hlavicí ručního ovládání PN 16 do 110°C rohové chromované G 3/4</t>
  </si>
  <si>
    <t>https://podminky.urs.cz/item/CS_URS_2024_01/734222803</t>
  </si>
  <si>
    <t>https://podminky.urs.cz/item/CS_URS_2024_01/734242414</t>
  </si>
  <si>
    <t>https://podminky.urs.cz/item/CS_URS_2024_01/734261233</t>
  </si>
  <si>
    <t>https://podminky.urs.cz/item/CS_URS_2024_01/734261412</t>
  </si>
  <si>
    <t>Šroubení regulační radiátorové rohové s vypouštěním G 1/2</t>
  </si>
  <si>
    <t>https://podminky.urs.cz/item/CS_URS_2024_01/734261417</t>
  </si>
  <si>
    <t>https://podminky.urs.cz/item/CS_URS_2024_01/734291123</t>
  </si>
  <si>
    <t>Přesun hmot pro armatury stanovený z hmotnosti přesunovaného materiálu vodorovná dopravní vzdálenost do 50 m základní v objektech výšky přes 6 do 12 m</t>
  </si>
  <si>
    <t>https://podminky.urs.cz/item/CS_URS_2024_01/998734102</t>
  </si>
  <si>
    <t>Regulace otopného systému při opravách vyregulování dvojregulačních ventilů a kohoutů s termostatickým ovládáním</t>
  </si>
  <si>
    <t>https://podminky.urs.cz/item/CS_URS_2024_01/735000912</t>
  </si>
  <si>
    <t>https://podminky.urs.cz/item/CS_URS_2024_01/735111810</t>
  </si>
  <si>
    <t>https://podminky.urs.cz/item/CS_URS_2024_01/735159310</t>
  </si>
  <si>
    <t>https://podminky.urs.cz/item/CS_URS_2024_01/735159320</t>
  </si>
  <si>
    <t>https://podminky.urs.cz/item/CS_URS_2024_01/735159330</t>
  </si>
  <si>
    <t>https://podminky.urs.cz/item/CS_URS_2024_01/735159340</t>
  </si>
  <si>
    <t>https://podminky.urs.cz/item/CS_URS_2024_01/735164511</t>
  </si>
  <si>
    <t>těleso trubkové teplovodní spodní připojení 900x450mm</t>
  </si>
  <si>
    <t>těleso trubkové teplovodní spodní připojení 1500x600mm</t>
  </si>
  <si>
    <t>těleso trubkové teplovodní spodní připojení 1220x600mm</t>
  </si>
  <si>
    <t>https://podminky.urs.cz/item/CS_URS_2024_01/735191910</t>
  </si>
  <si>
    <t>Přesun hmot pro otopná tělesa stanovený z hmotnosti přesunovaného materiálu vodorovná dopravní vzdálenost do 50 m základní v objektech výšky přes 6 do 12 m</t>
  </si>
  <si>
    <t>https://podminky.urs.cz/item/CS_URS_2024_01/998735102</t>
  </si>
  <si>
    <t>https://podminky.urs.cz/item/CS_URS_2024_01/220270836</t>
  </si>
  <si>
    <t>https://podminky.urs.cz/item/CS_URS_2024_01/HZS4231</t>
  </si>
  <si>
    <t>{a9ca2103-5f24-4881-9e5b-5087113c8281}</t>
  </si>
  <si>
    <t>O05 - ELI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</si>
  <si>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</si>
  <si>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</si>
  <si>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</si>
  <si>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21-M - Elektromontáže</t>
  </si>
  <si>
    <t>https://podminky.urs.cz/item/CS_URS_2024_01/611321141</t>
  </si>
  <si>
    <t>Vybourání otvorů ve zdivu základovém nebo nadzákladovém z cihel, tvárnic, příčkovek z cihel pálených na maltu vápennou nebo vápenocementovou průměru profilu do 60 mm, tl. do 450 mm</t>
  </si>
  <si>
    <t>https://podminky.urs.cz/item/CS_URS_2024_01/971033151</t>
  </si>
  <si>
    <t>https://podminky.urs.cz/item/CS_URS_2024_01/973031346</t>
  </si>
  <si>
    <t>https://podminky.urs.cz/item/CS_URS_2024_01/973031616</t>
  </si>
  <si>
    <t>https://podminky.urs.cz/item/CS_URS_2024_01/977332111</t>
  </si>
  <si>
    <t>https://podminky.urs.cz/item/CS_URS_2024_01/977343111</t>
  </si>
  <si>
    <t>Montáž trubek elektroinstalačních s nasunutím nebo našroubováním do krabic plastových ohebných, uložených pod omítku, vnější Ø přes 11 do 23 mm</t>
  </si>
  <si>
    <t>https://podminky.urs.cz/item/CS_URS_2024_01/741110061</t>
  </si>
  <si>
    <t>trubka elektroinstalační ohebná z PH, D 12/20mm</t>
  </si>
  <si>
    <t>Montáž trubek elektroinstalačních s nasunutím nebo našroubováním do krabic plastových ohebných, uložených pod omítku, vnější Ø přes 23 do 35 mm</t>
  </si>
  <si>
    <t>https://podminky.urs.cz/item/CS_URS_2024_01/741110062</t>
  </si>
  <si>
    <t>https://podminky.urs.cz/item/CS_URS_2024_01/741110063</t>
  </si>
  <si>
    <t>https://podminky.urs.cz/item/CS_URS_2024_01/741110144</t>
  </si>
  <si>
    <t>https://podminky.urs.cz/item/CS_URS_2024_01/741110424</t>
  </si>
  <si>
    <t>trubka elektroinstalační HDPE tuhá dvouplášťová korugovaná D 108/125mm</t>
  </si>
  <si>
    <t>https://podminky.urs.cz/item/CS_URS_2024_01/741120301</t>
  </si>
  <si>
    <t>https://podminky.urs.cz/item/CS_URS_2024_01/741122601</t>
  </si>
  <si>
    <t>https://podminky.urs.cz/item/CS_URS_2024_01/741122611</t>
  </si>
  <si>
    <t>https://podminky.urs.cz/item/CS_URS_2024_01/741122623</t>
  </si>
  <si>
    <t>https://podminky.urs.cz/item/CS_URS_2024_01/741122624</t>
  </si>
  <si>
    <t>https://podminky.urs.cz/item/CS_URS_2024_01/741122641</t>
  </si>
  <si>
    <t>https://podminky.urs.cz/item/CS_URS_2024_01/741122643</t>
  </si>
  <si>
    <t>https://podminky.urs.cz/item/CS_URS_2024_01/741124603</t>
  </si>
  <si>
    <t>https://podminky.urs.cz/item/CS_URS_2024_01/741210813</t>
  </si>
  <si>
    <t>https://podminky.urs.cz/item/CS_URS_2024_01/741310001</t>
  </si>
  <si>
    <t>https://podminky.urs.cz/item/CS_URS_2024_01/741310101</t>
  </si>
  <si>
    <t>https://podminky.urs.cz/item/CS_URS_2024_01/741310122</t>
  </si>
  <si>
    <t>https://podminky.urs.cz/item/CS_URS_2024_01/741310126</t>
  </si>
  <si>
    <t>https://podminky.urs.cz/item/CS_URS_2024_01/741311845</t>
  </si>
  <si>
    <t>https://podminky.urs.cz/item/CS_URS_2024_01/741313043</t>
  </si>
  <si>
    <t>https://podminky.urs.cz/item/CS_URS_2024_01/741313401</t>
  </si>
  <si>
    <t>https://podminky.urs.cz/item/CS_URS_2024_01/741313422</t>
  </si>
  <si>
    <t>https://podminky.urs.cz/item/CS_URS_2024_01/741315823</t>
  </si>
  <si>
    <t>https://podminky.urs.cz/item/CS_URS_2024_01/741330351</t>
  </si>
  <si>
    <t>https://podminky.urs.cz/item/CS_URS_2024_01/741370003</t>
  </si>
  <si>
    <t>https://podminky.urs.cz/item/CS_URS_2024_01/741371843</t>
  </si>
  <si>
    <t>https://podminky.urs.cz/item/CS_URS_2024_01/741372013</t>
  </si>
  <si>
    <t>Montáž svítidel s integrovaným zdrojem LED se zapojením vodičů interiérových přisazených stropních reflektorových se samostatným nebo integrovaným pohybovým čidlem</t>
  </si>
  <si>
    <t>https://podminky.urs.cz/item/CS_URS_2024_01/741372052</t>
  </si>
  <si>
    <t>Přesun hmot pro silnoproud stanovený z hmotnosti přesunovaného materiálu vodorovná dopravní vzdálenost do 50 m základní v objektech výšky přes 12 do 24 m</t>
  </si>
  <si>
    <t>https://podminky.urs.cz/item/CS_URS_2024_01/998741103</t>
  </si>
  <si>
    <t>https://podminky.urs.cz/item/CS_URS_2024_01/742110505</t>
  </si>
  <si>
    <t>https://podminky.urs.cz/item/CS_URS_2024_01/742110506</t>
  </si>
  <si>
    <t>https://podminky.urs.cz/item/CS_URS_2024_01/742121001</t>
  </si>
  <si>
    <t>kabel koaxiální stíněný 1xAl a opletením z CuSn drátků 48x0,12mm2, plášť PVC bílý, jádro CU pr. 1mm</t>
  </si>
  <si>
    <t>https://podminky.urs.cz/item/CS_URS_2024_01/742210121</t>
  </si>
  <si>
    <t>https://podminky.urs.cz/item/CS_URS_2024_01/742310006</t>
  </si>
  <si>
    <t>zdroj napájecí domácího telefonu a zvonkového tabla pro 2-68 uživatelů</t>
  </si>
  <si>
    <t>https://podminky.urs.cz/item/CS_URS_2024_01/742310806</t>
  </si>
  <si>
    <t>https://podminky.urs.cz/item/CS_URS_2024_01/742320051</t>
  </si>
  <si>
    <t>Montáž strukturované kabeláže zásuvek datových pod omítku, do nábytku, do parapetního žlabu nebo podlahové krabice 1 až 6 pozic</t>
  </si>
  <si>
    <t>https://podminky.urs.cz/item/CS_URS_2024_01/742330042</t>
  </si>
  <si>
    <t>https://podminky.urs.cz/item/CS_URS_2024_01/751111272</t>
  </si>
  <si>
    <t>https://podminky.urs.cz/item/CS_URS_2024_01/751398022</t>
  </si>
  <si>
    <t>https://podminky.urs.cz/item/CS_URS_2024_01/210220304</t>
  </si>
  <si>
    <t>https://podminky.urs.cz/item/CS_URS_2024_01/HZS4211</t>
  </si>
  <si>
    <t>{6fd71e25-00e3-4783-8bec-f68921d7d754}</t>
  </si>
  <si>
    <t>O06 - SLP</t>
  </si>
  <si>
    <t>https://podminky.urs.cz/item/CS_URS_2024_01/977343112</t>
  </si>
  <si>
    <t>Mšeno</t>
  </si>
  <si>
    <t>575115</t>
  </si>
  <si>
    <t>štěrkové lože tl 100 mm frakce 8/16</t>
  </si>
  <si>
    <t>575116</t>
  </si>
  <si>
    <t>SBS modifikovaný asfaltový pás + napojení na stávající</t>
  </si>
  <si>
    <t>575117</t>
  </si>
  <si>
    <t>EPS podlahový</t>
  </si>
  <si>
    <t>575118</t>
  </si>
  <si>
    <t>PE fóle do podlahy</t>
  </si>
  <si>
    <t>251</t>
  </si>
  <si>
    <t>252</t>
  </si>
  <si>
    <t>253</t>
  </si>
  <si>
    <t>254</t>
  </si>
  <si>
    <t>Zatmelení prostupu ve střeše z PUR pěny (dodržet skladby střechy vč. Izolací), utěsnění</t>
  </si>
  <si>
    <t>Montáž trubek pancéřových elektroinstalačních s nasunutím nebo našroubováním do krabic kovových tuhých závitových, uložených pevně, Ø přes 42 mm: (Montáž chráničky nerezové vč zapravení (prostup střechou), viz výkres ELI - Chráničky + TZ ASŘ)</t>
  </si>
  <si>
    <t>90006</t>
  </si>
  <si>
    <t>Kuchyňská linka - byt. Dle výpisu truhlářských výrobků. Vč. spotřebičů. D+M</t>
  </si>
  <si>
    <t>ASŘ (všechny položky D+M, pokud není uvedeno jinak)</t>
  </si>
  <si>
    <t>VRN  (všechny položky D+M, pokud není uvedeno jinak)</t>
  </si>
  <si>
    <t>ZTI  (všechny položky D+M, pokud není uvedeno jinak)</t>
  </si>
  <si>
    <t>UT  (všechny položky D+M, pokud není uvedeno jinak)</t>
  </si>
  <si>
    <t>ELI  (všechny položky D+M, pokud není uvedeno jinak)</t>
  </si>
  <si>
    <t>SLP  (všechny položky D+M, pokud není uvedeno jinak)</t>
  </si>
  <si>
    <t>(2,2+2,5+1+0,6)*1,5</t>
  </si>
  <si>
    <t>(3,8*2+3,2-0,9+0,65+0,45)*1,5</t>
  </si>
  <si>
    <t>(5,5-0,9+0,6+1,3+0,3+3,8+0,5)*1+3,8*3</t>
  </si>
  <si>
    <t>2,375*2+1+(3,55-1-1,5)*1</t>
  </si>
  <si>
    <t>3,825*2*1+3,15</t>
  </si>
  <si>
    <t>76625</t>
  </si>
  <si>
    <t>kabel UTP cat.6A</t>
  </si>
  <si>
    <t>150*1,2 'Přepočtené koeficientem množství</t>
  </si>
  <si>
    <t>Geodetické práce před výstavbou a během výstavby, šetření o výskytu IS vč. vytýčení</t>
  </si>
  <si>
    <t xml:space="preserve">Dle souhrnné technické zprávy a dále včetně zajištění místnosti pro TDI a jejího vybavení, napojení na IS vč. zajištění podružného měření, úprava a příprava ploch pro všechny buňky zahrnující případné sejmutí a deponování ornice, vyrovnání podkladu např.  formou podsypů s roznášecí fólií nebo příp. dalším osazení panelů, od/instalace buněk autojeřábem, apod., zajištění následné likvidace všech objektů ZS, provedení takových opatření, aby nebyly překročeny limity prašnosti a hlučnosti,  provedení takových opatření, aby nebyly plochy obvodu staveniště znečištěny ropnými látkami, barvami, či jinými podobnými produkty, zajištění péče o nepředané objekty a konstrukce stavby, zajištění ochrany veškeré zeleně a záhonů v obvodu stavby vč. jejich případného dočasného přesazení, finální úprava zahrady do stavu shodného před započetím stavby.
   </t>
  </si>
  <si>
    <t xml:space="preserve">chodba: (9,5+9,5+1,35-0,8*9)*1 : </t>
  </si>
  <si>
    <t>skříň z lamina 18 mm o rozměrech 750 x 1400 x 2500 (výška) mm. Skříň bude s 2 posuvnými dveřmi, dekor dřevo s jednou šatní tyčí  na celou šířku a celkem 5-ti policemi (přesné rozmístění bude upřesněno investorem). Prostor mezi stropem a horní hranou skříně bude zaklopen SDK deskou.</t>
  </si>
  <si>
    <t>Zpětná montáž kuchyňské linky(služební část) a její úprava (nová pracovní deska, výměna el. desky za indukční desku , výměna poškozených madel a nová dvířka,  seřizení nebo výměna pantů a pojezdů</t>
  </si>
  <si>
    <t xml:space="preserve">dodávka a montáž nových podhledů a roštů: 10,7+32,8+18,6 : </t>
  </si>
  <si>
    <t>dodávka a montáž nových obkladů a roštů:   (2,2+2,5+1+0,6)*1,5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</si>
</sst>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/m/yyyy"/>
    <numFmt numFmtId="165" formatCode="#,##0.00000"/>
    <numFmt numFmtId="166" formatCode="#,##0\ _K_č;\-#,##0\ _K_č"/>
    <numFmt numFmtId="167" formatCode="#,##0.000;\-#,##0.000"/>
    <numFmt numFmtId="168" formatCode="#,##0.00\ _K_č;\-#,##0.00\ _K_č"/>
    <numFmt numFmtId="169" formatCode="dd\.mm\.yyyy"/>
    <numFmt numFmtId="170" formatCode="#,##0.000"/>
    <numFmt numFmtId="171" formatCode="#,##0.00%"/>
  </numFmts>
  <fonts count="4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8"/>
      <name val="Arial CE"/>
      <family val="2"/>
      <charset val="238"/>
    </font>
    <font>
      <i/>
      <sz val="7"/>
      <name val="Arial CE"/>
      <family val="2"/>
      <charset val="238"/>
    </font>
    <font>
      <sz val="8"/>
      <name val="Arial CE"/>
      <charset val="238"/>
    </font>
    <font>
      <u/>
      <sz val="10"/>
      <color rgb="FF0000FF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10"/>
      <color rgb="FF003366"/>
      <name val="Arial CE"/>
    </font>
    <font>
      <i/>
      <sz val="9"/>
      <color rgb="FF0000FF"/>
      <name val="Arial CE"/>
    </font>
    <font>
      <sz val="8"/>
      <color rgb="FF505050"/>
      <name val="Arial CE"/>
    </font>
    <font>
      <sz val="7"/>
      <color rgb="FF96969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9"/>
      <color indexed="81"/>
      <name val="Tahoma"/>
      <family val="2"/>
      <charset val="238"/>
    </font>
    <font>
      <sz val="8"/>
      <color indexed="12"/>
      <name val="Arial CE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sz val="8"/>
      <color rgb="FF969696"/>
      <name val="Arial CE"/>
    </font>
    <font>
      <b/>
      <sz val="12"/>
      <name val="Arial CE"/>
    </font>
    <font>
      <b/>
      <sz val="12"/>
      <color rgb="FF800000"/>
      <name val="Arial CE"/>
    </font>
    <font>
      <i/>
      <sz val="9"/>
      <color rgb="FF0000FF"/>
      <name val="Arial CE"/>
      <charset val="1"/>
    </font>
  </fonts>
  <fills count="10">
    <fill>
      <patternFill patternType="none"/>
    </fill>
    <fill>
      <patternFill patternType="gray125"/>
    </fill>
    <fill>
      <patternFill patternType="solid">
        <fgColor rgb="FFD6E1EE"/>
        <bgColor rgb="FFDBDBDB"/>
      </patternFill>
    </fill>
    <fill>
      <patternFill patternType="solid">
        <fgColor rgb="FF99CCFF"/>
        <bgColor rgb="FFD2D2D2"/>
      </patternFill>
    </fill>
    <fill>
      <patternFill patternType="solid">
        <fgColor rgb="FFDBDBDB"/>
        <bgColor rgb="FFD6E1EE"/>
      </patternFill>
    </fill>
    <fill>
      <patternFill patternType="solid">
        <fgColor rgb="FFD2D2D2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7" fillId="0" borderId="0" applyBorder="0" applyProtection="0"/>
    <xf numFmtId="0" fontId="1" fillId="0" borderId="0"/>
  </cellStyleXfs>
  <cellXfs count="374">
    <xf numFmtId="0" fontId="0" fillId="0" borderId="0" xfId="0"/>
    <xf numFmtId="0" fontId="6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3" fillId="2" borderId="3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164" fontId="5" fillId="0" borderId="0" xfId="0" applyNumberFormat="1" applyFont="1" applyAlignment="1">
      <alignment horizontal="left"/>
    </xf>
    <xf numFmtId="0" fontId="0" fillId="2" borderId="3" xfId="0" applyFill="1" applyBorder="1" applyAlignment="1">
      <alignment horizontal="left" vertical="center" indent="1"/>
    </xf>
    <xf numFmtId="4" fontId="0" fillId="0" borderId="3" xfId="0" applyNumberFormat="1" applyBorder="1"/>
    <xf numFmtId="0" fontId="0" fillId="2" borderId="6" xfId="0" applyFill="1" applyBorder="1" applyAlignment="1">
      <alignment horizontal="left" vertical="center" indent="1"/>
    </xf>
    <xf numFmtId="0" fontId="0" fillId="2" borderId="7" xfId="0" applyFill="1" applyBorder="1" applyAlignment="1">
      <alignment wrapText="1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/>
    <xf numFmtId="0" fontId="6" fillId="0" borderId="3" xfId="0" applyFont="1" applyBorder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8" xfId="0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right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left" vertical="top" inden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0" fillId="0" borderId="4" xfId="0" applyBorder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49" fontId="0" fillId="0" borderId="3" xfId="0" applyNumberFormat="1" applyBorder="1"/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0" fontId="0" fillId="0" borderId="11" xfId="0" applyBorder="1" applyAlignment="1">
      <alignment horizontal="left" indent="1"/>
    </xf>
    <xf numFmtId="1" fontId="6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indent="1"/>
    </xf>
    <xf numFmtId="0" fontId="6" fillId="0" borderId="12" xfId="0" applyFont="1" applyBorder="1" applyAlignment="1">
      <alignment vertical="center"/>
    </xf>
    <xf numFmtId="49" fontId="0" fillId="0" borderId="17" xfId="0" applyNumberFormat="1" applyBorder="1" applyAlignment="1">
      <alignment horizontal="left" vertical="center"/>
    </xf>
    <xf numFmtId="1" fontId="6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 indent="1"/>
    </xf>
    <xf numFmtId="0" fontId="10" fillId="2" borderId="20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4" fontId="9" fillId="2" borderId="20" xfId="0" applyNumberFormat="1" applyFont="1" applyFill="1" applyBorder="1" applyAlignment="1">
      <alignment horizontal="left" vertical="center"/>
    </xf>
    <xf numFmtId="49" fontId="0" fillId="2" borderId="21" xfId="0" applyNumberFormat="1" applyFill="1" applyBorder="1" applyAlignment="1">
      <alignment horizontal="left" vertical="center"/>
    </xf>
    <xf numFmtId="0" fontId="0" fillId="2" borderId="20" xfId="0" applyFill="1" applyBorder="1" applyAlignment="1">
      <alignment wrapText="1"/>
    </xf>
    <xf numFmtId="0" fontId="0" fillId="2" borderId="20" xfId="0" applyFill="1" applyBorder="1"/>
    <xf numFmtId="49" fontId="6" fillId="2" borderId="21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vertical="top"/>
    </xf>
    <xf numFmtId="164" fontId="6" fillId="0" borderId="7" xfId="0" applyNumberFormat="1" applyFont="1" applyBorder="1" applyAlignment="1">
      <alignment horizontal="center" vertical="top"/>
    </xf>
    <xf numFmtId="0" fontId="6" fillId="0" borderId="3" xfId="0" applyFont="1" applyBorder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righ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0" borderId="25" xfId="0" applyNumberFormat="1" applyBorder="1"/>
    <xf numFmtId="4" fontId="12" fillId="4" borderId="15" xfId="0" applyNumberFormat="1" applyFont="1" applyFill="1" applyBorder="1" applyAlignment="1">
      <alignment vertical="center"/>
    </xf>
    <xf numFmtId="4" fontId="12" fillId="4" borderId="12" xfId="0" applyNumberFormat="1" applyFont="1" applyFill="1" applyBorder="1" applyAlignment="1">
      <alignment vertical="center" wrapText="1"/>
    </xf>
    <xf numFmtId="4" fontId="13" fillId="4" borderId="13" xfId="0" applyNumberFormat="1" applyFont="1" applyFill="1" applyBorder="1" applyAlignment="1">
      <alignment horizontal="center" vertical="center" wrapText="1" shrinkToFit="1"/>
    </xf>
    <xf numFmtId="4" fontId="12" fillId="4" borderId="13" xfId="0" applyNumberFormat="1" applyFont="1" applyFill="1" applyBorder="1" applyAlignment="1">
      <alignment horizontal="center" vertical="center" wrapText="1" shrinkToFit="1"/>
    </xf>
    <xf numFmtId="3" fontId="12" fillId="4" borderId="13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vertical="center"/>
    </xf>
    <xf numFmtId="4" fontId="5" fillId="0" borderId="13" xfId="0" applyNumberFormat="1" applyFont="1" applyBorder="1" applyAlignment="1">
      <alignment horizontal="right" vertical="center" wrapText="1" shrinkToFit="1"/>
    </xf>
    <xf numFmtId="4" fontId="5" fillId="0" borderId="13" xfId="0" applyNumberFormat="1" applyFont="1" applyBorder="1" applyAlignment="1">
      <alignment horizontal="right" vertical="center" shrinkToFit="1"/>
    </xf>
    <xf numFmtId="4" fontId="0" fillId="0" borderId="13" xfId="0" applyNumberFormat="1" applyBorder="1" applyAlignment="1">
      <alignment vertical="center" shrinkToFit="1"/>
    </xf>
    <xf numFmtId="3" fontId="0" fillId="0" borderId="13" xfId="0" applyNumberForma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 wrapText="1" shrinkToFit="1"/>
    </xf>
    <xf numFmtId="4" fontId="6" fillId="0" borderId="13" xfId="0" applyNumberFormat="1" applyFont="1" applyBorder="1" applyAlignment="1">
      <alignment vertical="center" shrinkToFit="1"/>
    </xf>
    <xf numFmtId="3" fontId="6" fillId="0" borderId="13" xfId="0" applyNumberFormat="1" applyFont="1" applyBorder="1" applyAlignment="1">
      <alignment vertical="center"/>
    </xf>
    <xf numFmtId="4" fontId="0" fillId="0" borderId="15" xfId="0" applyNumberFormat="1" applyBorder="1" applyAlignment="1">
      <alignment horizontal="left" vertical="center"/>
    </xf>
    <xf numFmtId="4" fontId="0" fillId="0" borderId="13" xfId="0" applyNumberFormat="1" applyBorder="1" applyAlignment="1">
      <alignment vertical="center" wrapText="1" shrinkToFit="1"/>
    </xf>
    <xf numFmtId="4" fontId="0" fillId="2" borderId="13" xfId="0" applyNumberFormat="1" applyFill="1" applyBorder="1" applyAlignment="1">
      <alignment vertical="center" wrapText="1" shrinkToFit="1"/>
    </xf>
    <xf numFmtId="4" fontId="0" fillId="2" borderId="13" xfId="0" applyNumberFormat="1" applyFill="1" applyBorder="1" applyAlignment="1">
      <alignment vertical="center" shrinkToFit="1"/>
    </xf>
    <xf numFmtId="3" fontId="0" fillId="2" borderId="13" xfId="0" applyNumberFormat="1" applyFill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49" fontId="0" fillId="0" borderId="0" xfId="0" applyNumberFormat="1"/>
    <xf numFmtId="0" fontId="0" fillId="0" borderId="13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4" borderId="13" xfId="0" applyFill="1" applyBorder="1" applyAlignment="1">
      <alignment horizontal="center" vertical="top"/>
    </xf>
    <xf numFmtId="49" fontId="0" fillId="4" borderId="13" xfId="0" applyNumberFormat="1" applyFill="1" applyBorder="1" applyAlignment="1">
      <alignment horizontal="center" vertical="top"/>
    </xf>
    <xf numFmtId="0" fontId="0" fillId="4" borderId="15" xfId="0" applyFill="1" applyBorder="1" applyAlignment="1">
      <alignment horizontal="center" vertical="top"/>
    </xf>
    <xf numFmtId="0" fontId="10" fillId="2" borderId="26" xfId="0" applyFont="1" applyFill="1" applyBorder="1" applyAlignment="1">
      <alignment vertical="top"/>
    </xf>
    <xf numFmtId="49" fontId="10" fillId="2" borderId="9" xfId="0" applyNumberFormat="1" applyFont="1" applyFill="1" applyBorder="1" applyAlignment="1">
      <alignment vertical="top"/>
    </xf>
    <xf numFmtId="49" fontId="10" fillId="2" borderId="9" xfId="0" applyNumberFormat="1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shrinkToFit="1"/>
    </xf>
    <xf numFmtId="165" fontId="10" fillId="2" borderId="9" xfId="0" applyNumberFormat="1" applyFont="1" applyFill="1" applyBorder="1" applyAlignment="1">
      <alignment vertical="top" shrinkToFit="1"/>
    </xf>
    <xf numFmtId="4" fontId="10" fillId="2" borderId="9" xfId="0" applyNumberFormat="1" applyFont="1" applyFill="1" applyBorder="1" applyAlignment="1">
      <alignment vertical="top" shrinkToFit="1"/>
    </xf>
    <xf numFmtId="4" fontId="10" fillId="2" borderId="0" xfId="0" applyNumberFormat="1" applyFont="1" applyFill="1" applyAlignment="1">
      <alignment vertical="top" shrinkToFit="1"/>
    </xf>
    <xf numFmtId="0" fontId="14" fillId="0" borderId="0" xfId="0" applyFont="1"/>
    <xf numFmtId="166" fontId="14" fillId="0" borderId="13" xfId="0" applyNumberFormat="1" applyFont="1" applyBorder="1" applyAlignment="1" applyProtection="1">
      <alignment vertical="top"/>
      <protection locked="0"/>
    </xf>
    <xf numFmtId="0" fontId="14" fillId="0" borderId="13" xfId="0" applyFont="1" applyBorder="1" applyAlignment="1" applyProtection="1">
      <alignment vertical="top" wrapText="1"/>
      <protection locked="0"/>
    </xf>
    <xf numFmtId="167" fontId="14" fillId="0" borderId="13" xfId="0" applyNumberFormat="1" applyFont="1" applyBorder="1" applyAlignment="1" applyProtection="1">
      <alignment vertical="top"/>
      <protection locked="0"/>
    </xf>
    <xf numFmtId="4" fontId="14" fillId="3" borderId="13" xfId="0" applyNumberFormat="1" applyFont="1" applyFill="1" applyBorder="1" applyAlignment="1" applyProtection="1">
      <alignment vertical="top" shrinkToFit="1"/>
      <protection locked="0"/>
    </xf>
    <xf numFmtId="168" fontId="14" fillId="0" borderId="15" xfId="0" applyNumberFormat="1" applyFont="1" applyBorder="1" applyAlignment="1" applyProtection="1">
      <alignment vertical="top"/>
      <protection locked="0"/>
    </xf>
    <xf numFmtId="166" fontId="15" fillId="0" borderId="0" xfId="0" applyNumberFormat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 wrapText="1"/>
      <protection locked="0"/>
    </xf>
    <xf numFmtId="167" fontId="15" fillId="0" borderId="0" xfId="0" applyNumberFormat="1" applyFont="1" applyAlignment="1" applyProtection="1">
      <alignment vertical="top"/>
      <protection locked="0"/>
    </xf>
    <xf numFmtId="168" fontId="15" fillId="0" borderId="0" xfId="0" applyNumberFormat="1" applyFont="1" applyAlignment="1" applyProtection="1">
      <alignment vertical="top"/>
      <protection locked="0"/>
    </xf>
    <xf numFmtId="4" fontId="10" fillId="2" borderId="16" xfId="0" applyNumberFormat="1" applyFont="1" applyFill="1" applyBorder="1" applyAlignment="1">
      <alignment vertical="top" shrinkToFit="1"/>
    </xf>
    <xf numFmtId="0" fontId="14" fillId="0" borderId="13" xfId="0" applyFont="1" applyBorder="1" applyAlignment="1" applyProtection="1">
      <alignment horizontal="left" vertical="top" wrapText="1"/>
      <protection locked="0"/>
    </xf>
    <xf numFmtId="49" fontId="14" fillId="0" borderId="13" xfId="0" applyNumberFormat="1" applyFont="1" applyBorder="1" applyAlignment="1" applyProtection="1">
      <alignment vertical="top" wrapText="1"/>
      <protection locked="0"/>
    </xf>
    <xf numFmtId="0" fontId="10" fillId="2" borderId="15" xfId="0" applyFont="1" applyFill="1" applyBorder="1" applyAlignment="1">
      <alignment vertical="top"/>
    </xf>
    <xf numFmtId="49" fontId="10" fillId="2" borderId="12" xfId="0" applyNumberFormat="1" applyFont="1" applyFill="1" applyBorder="1" applyAlignment="1">
      <alignment vertical="top"/>
    </xf>
    <xf numFmtId="49" fontId="10" fillId="2" borderId="12" xfId="0" applyNumberFormat="1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4" fontId="10" fillId="2" borderId="16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/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32" xfId="0" applyBorder="1" applyAlignment="1">
      <alignment vertical="center"/>
    </xf>
    <xf numFmtId="0" fontId="0" fillId="0" borderId="38" xfId="0" applyBorder="1" applyAlignment="1">
      <alignment vertical="center"/>
    </xf>
    <xf numFmtId="0" fontId="18" fillId="5" borderId="28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0" borderId="0" xfId="0" applyNumberFormat="1" applyFont="1"/>
    <xf numFmtId="0" fontId="18" fillId="0" borderId="36" xfId="0" applyFont="1" applyBorder="1" applyAlignment="1" applyProtection="1">
      <alignment horizontal="center" vertical="center"/>
      <protection locked="0"/>
    </xf>
    <xf numFmtId="49" fontId="18" fillId="0" borderId="36" xfId="0" applyNumberFormat="1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170" fontId="18" fillId="0" borderId="36" xfId="0" applyNumberFormat="1" applyFont="1" applyBorder="1" applyAlignment="1" applyProtection="1">
      <alignment vertical="center"/>
      <protection locked="0"/>
    </xf>
    <xf numFmtId="4" fontId="18" fillId="0" borderId="36" xfId="0" applyNumberFormat="1" applyFont="1" applyBorder="1" applyAlignment="1" applyProtection="1">
      <alignment vertical="center"/>
      <protection locked="0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vertical="center" wrapText="1"/>
    </xf>
    <xf numFmtId="0" fontId="24" fillId="0" borderId="0" xfId="0" applyFont="1" applyAlignment="1">
      <alignment horizontal="left"/>
    </xf>
    <xf numFmtId="4" fontId="24" fillId="0" borderId="0" xfId="0" applyNumberFormat="1" applyFont="1"/>
    <xf numFmtId="0" fontId="25" fillId="0" borderId="36" xfId="0" applyFont="1" applyBorder="1" applyAlignment="1" applyProtection="1">
      <alignment horizontal="center" vertical="center"/>
      <protection locked="0"/>
    </xf>
    <xf numFmtId="49" fontId="25" fillId="0" borderId="36" xfId="0" applyNumberFormat="1" applyFont="1" applyBorder="1" applyAlignment="1" applyProtection="1">
      <alignment horizontal="left" vertical="center" wrapText="1"/>
      <protection locked="0"/>
    </xf>
    <xf numFmtId="0" fontId="25" fillId="0" borderId="36" xfId="0" applyFont="1" applyBorder="1" applyAlignment="1" applyProtection="1">
      <alignment horizontal="left" vertical="center" wrapText="1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170" fontId="25" fillId="0" borderId="36" xfId="0" applyNumberFormat="1" applyFont="1" applyBorder="1" applyAlignment="1" applyProtection="1">
      <alignment vertical="center"/>
      <protection locked="0"/>
    </xf>
    <xf numFmtId="4" fontId="25" fillId="0" borderId="36" xfId="0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0" fontId="26" fillId="0" borderId="0" xfId="0" applyNumberFormat="1" applyFont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0" fillId="0" borderId="31" xfId="0" applyBorder="1" applyAlignment="1">
      <alignment vertical="center"/>
    </xf>
    <xf numFmtId="165" fontId="29" fillId="0" borderId="32" xfId="0" applyNumberFormat="1" applyFont="1" applyBorder="1"/>
    <xf numFmtId="165" fontId="29" fillId="0" borderId="33" xfId="0" applyNumberFormat="1" applyFont="1" applyBorder="1"/>
    <xf numFmtId="4" fontId="30" fillId="0" borderId="0" xfId="0" applyNumberFormat="1" applyFont="1" applyAlignment="1">
      <alignment vertical="center"/>
    </xf>
    <xf numFmtId="0" fontId="20" fillId="0" borderId="41" xfId="0" applyFont="1" applyBorder="1"/>
    <xf numFmtId="0" fontId="20" fillId="0" borderId="34" xfId="0" applyFont="1" applyBorder="1"/>
    <xf numFmtId="165" fontId="20" fillId="0" borderId="0" xfId="0" applyNumberFormat="1" applyFont="1"/>
    <xf numFmtId="165" fontId="20" fillId="0" borderId="35" xfId="0" applyNumberFormat="1" applyFont="1" applyBorder="1"/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vertical="center"/>
    </xf>
    <xf numFmtId="0" fontId="0" fillId="0" borderId="41" xfId="0" applyBorder="1" applyAlignment="1" applyProtection="1">
      <alignment vertical="center"/>
      <protection locked="0"/>
    </xf>
    <xf numFmtId="0" fontId="28" fillId="0" borderId="34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165" fontId="28" fillId="0" borderId="0" xfId="0" applyNumberFormat="1" applyFont="1" applyAlignment="1">
      <alignment vertical="center"/>
    </xf>
    <xf numFmtId="165" fontId="28" fillId="0" borderId="3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31" fillId="0" borderId="41" xfId="0" applyFont="1" applyBorder="1" applyAlignment="1">
      <alignment vertical="center"/>
    </xf>
    <xf numFmtId="0" fontId="25" fillId="0" borderId="34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41" xfId="0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32" fillId="0" borderId="0" xfId="0" applyFont="1" applyAlignment="1">
      <alignment vertical="center" wrapText="1"/>
    </xf>
    <xf numFmtId="4" fontId="6" fillId="7" borderId="9" xfId="0" applyNumberFormat="1" applyFont="1" applyFill="1" applyBorder="1" applyAlignment="1">
      <alignment vertical="top" shrinkToFit="1"/>
    </xf>
    <xf numFmtId="4" fontId="6" fillId="7" borderId="27" xfId="0" applyNumberFormat="1" applyFont="1" applyFill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0" fillId="6" borderId="45" xfId="0" applyFill="1" applyBorder="1" applyAlignment="1">
      <alignment wrapText="1"/>
    </xf>
    <xf numFmtId="4" fontId="16" fillId="8" borderId="43" xfId="0" applyNumberFormat="1" applyFont="1" applyFill="1" applyBorder="1" applyAlignment="1" applyProtection="1">
      <alignment vertical="top" shrinkToFit="1"/>
      <protection locked="0"/>
    </xf>
    <xf numFmtId="0" fontId="0" fillId="0" borderId="45" xfId="0" applyBorder="1" applyAlignment="1">
      <alignment vertical="center"/>
    </xf>
    <xf numFmtId="0" fontId="0" fillId="7" borderId="45" xfId="0" applyFill="1" applyBorder="1" applyAlignment="1">
      <alignment vertical="center"/>
    </xf>
    <xf numFmtId="49" fontId="0" fillId="7" borderId="12" xfId="0" applyNumberFormat="1" applyFill="1" applyBorder="1" applyAlignment="1">
      <alignment vertical="center"/>
    </xf>
    <xf numFmtId="0" fontId="0" fillId="6" borderId="45" xfId="0" applyFill="1" applyBorder="1"/>
    <xf numFmtId="49" fontId="0" fillId="6" borderId="45" xfId="0" applyNumberFormat="1" applyFill="1" applyBorder="1"/>
    <xf numFmtId="0" fontId="0" fillId="6" borderId="45" xfId="0" applyFill="1" applyBorder="1" applyAlignment="1">
      <alignment horizontal="center"/>
    </xf>
    <xf numFmtId="0" fontId="0" fillId="6" borderId="15" xfId="0" applyFill="1" applyBorder="1"/>
    <xf numFmtId="0" fontId="6" fillId="7" borderId="46" xfId="0" applyFont="1" applyFill="1" applyBorder="1" applyAlignment="1">
      <alignment vertical="top"/>
    </xf>
    <xf numFmtId="49" fontId="6" fillId="7" borderId="9" xfId="0" applyNumberFormat="1" applyFont="1" applyFill="1" applyBorder="1" applyAlignment="1">
      <alignment vertical="top"/>
    </xf>
    <xf numFmtId="49" fontId="6" fillId="7" borderId="9" xfId="0" applyNumberFormat="1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center" vertical="top" shrinkToFit="1"/>
    </xf>
    <xf numFmtId="165" fontId="6" fillId="7" borderId="9" xfId="0" applyNumberFormat="1" applyFont="1" applyFill="1" applyBorder="1" applyAlignment="1">
      <alignment vertical="top" shrinkToFit="1"/>
    </xf>
    <xf numFmtId="4" fontId="6" fillId="7" borderId="0" xfId="0" applyNumberFormat="1" applyFont="1" applyFill="1" applyAlignment="1">
      <alignment vertical="top" shrinkToFit="1"/>
    </xf>
    <xf numFmtId="0" fontId="16" fillId="0" borderId="47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49" fontId="16" fillId="0" borderId="43" xfId="0" applyNumberFormat="1" applyFont="1" applyBorder="1" applyAlignment="1">
      <alignment horizontal="left" vertical="top" wrapText="1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0" fontId="16" fillId="0" borderId="48" xfId="0" applyFont="1" applyBorder="1" applyAlignment="1">
      <alignment vertical="top"/>
    </xf>
    <xf numFmtId="49" fontId="16" fillId="0" borderId="49" xfId="0" applyNumberFormat="1" applyFont="1" applyBorder="1" applyAlignment="1">
      <alignment vertical="top"/>
    </xf>
    <xf numFmtId="49" fontId="16" fillId="0" borderId="49" xfId="0" applyNumberFormat="1" applyFont="1" applyBorder="1" applyAlignment="1">
      <alignment horizontal="left" vertical="top" wrapText="1"/>
    </xf>
    <xf numFmtId="0" fontId="16" fillId="0" borderId="49" xfId="0" applyFont="1" applyBorder="1" applyAlignment="1">
      <alignment horizontal="center" vertical="top" shrinkToFit="1"/>
    </xf>
    <xf numFmtId="165" fontId="16" fillId="0" borderId="49" xfId="0" applyNumberFormat="1" applyFont="1" applyBorder="1" applyAlignment="1">
      <alignment vertical="top" shrinkToFit="1"/>
    </xf>
    <xf numFmtId="4" fontId="16" fillId="8" borderId="49" xfId="0" applyNumberFormat="1" applyFont="1" applyFill="1" applyBorder="1" applyAlignment="1" applyProtection="1">
      <alignment vertical="top" shrinkToFit="1"/>
      <protection locked="0"/>
    </xf>
    <xf numFmtId="4" fontId="16" fillId="0" borderId="49" xfId="0" applyNumberFormat="1" applyFont="1" applyBorder="1" applyAlignment="1">
      <alignment vertical="top" shrinkToFit="1"/>
    </xf>
    <xf numFmtId="4" fontId="16" fillId="0" borderId="50" xfId="0" applyNumberFormat="1" applyFont="1" applyBorder="1" applyAlignment="1">
      <alignment vertical="top" shrinkToFit="1"/>
    </xf>
    <xf numFmtId="165" fontId="34" fillId="0" borderId="0" xfId="0" quotePrefix="1" applyNumberFormat="1" applyFont="1" applyAlignment="1">
      <alignment horizontal="left" vertical="top" wrapText="1"/>
    </xf>
    <xf numFmtId="165" fontId="34" fillId="0" borderId="0" xfId="0" applyNumberFormat="1" applyFont="1" applyAlignment="1">
      <alignment horizontal="center" vertical="top" wrapText="1" shrinkToFit="1"/>
    </xf>
    <xf numFmtId="165" fontId="34" fillId="0" borderId="0" xfId="0" applyNumberFormat="1" applyFont="1" applyAlignment="1">
      <alignment vertical="top" wrapText="1" shrinkToFit="1"/>
    </xf>
    <xf numFmtId="165" fontId="16" fillId="0" borderId="0" xfId="0" applyNumberFormat="1" applyFont="1" applyAlignment="1">
      <alignment vertical="top" shrinkToFit="1"/>
    </xf>
    <xf numFmtId="0" fontId="6" fillId="7" borderId="51" xfId="0" applyFont="1" applyFill="1" applyBorder="1" applyAlignment="1">
      <alignment vertical="top"/>
    </xf>
    <xf numFmtId="49" fontId="6" fillId="7" borderId="12" xfId="0" applyNumberFormat="1" applyFont="1" applyFill="1" applyBorder="1" applyAlignment="1">
      <alignment vertical="top"/>
    </xf>
    <xf numFmtId="49" fontId="6" fillId="7" borderId="12" xfId="0" applyNumberFormat="1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center" vertical="top"/>
    </xf>
    <xf numFmtId="0" fontId="6" fillId="7" borderId="12" xfId="0" applyFont="1" applyFill="1" applyBorder="1" applyAlignment="1">
      <alignment vertical="top"/>
    </xf>
    <xf numFmtId="4" fontId="6" fillId="7" borderId="16" xfId="0" applyNumberFormat="1" applyFont="1" applyFill="1" applyBorder="1" applyAlignment="1">
      <alignment vertical="top" shrinkToFit="1"/>
    </xf>
    <xf numFmtId="0" fontId="0" fillId="0" borderId="54" xfId="0" applyBorder="1"/>
    <xf numFmtId="0" fontId="0" fillId="0" borderId="55" xfId="0" applyBorder="1"/>
    <xf numFmtId="0" fontId="0" fillId="0" borderId="41" xfId="0" applyBorder="1"/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169" fontId="40" fillId="0" borderId="0" xfId="0" applyNumberFormat="1" applyFont="1" applyAlignment="1">
      <alignment horizontal="left" vertical="center"/>
    </xf>
    <xf numFmtId="0" fontId="0" fillId="0" borderId="4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4" fontId="38" fillId="0" borderId="0" xfId="0" applyNumberFormat="1" applyFont="1" applyAlignment="1">
      <alignment vertical="center"/>
    </xf>
    <xf numFmtId="171" fontId="38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3" fillId="5" borderId="56" xfId="0" applyFont="1" applyFill="1" applyBorder="1" applyAlignment="1">
      <alignment horizontal="left" vertical="center"/>
    </xf>
    <xf numFmtId="0" fontId="0" fillId="5" borderId="57" xfId="0" applyFill="1" applyBorder="1" applyAlignment="1">
      <alignment vertical="center"/>
    </xf>
    <xf numFmtId="0" fontId="43" fillId="5" borderId="57" xfId="0" applyFont="1" applyFill="1" applyBorder="1" applyAlignment="1">
      <alignment horizontal="right" vertical="center"/>
    </xf>
    <xf numFmtId="0" fontId="43" fillId="5" borderId="57" xfId="0" applyFont="1" applyFill="1" applyBorder="1" applyAlignment="1">
      <alignment horizontal="center" vertical="center"/>
    </xf>
    <xf numFmtId="4" fontId="43" fillId="5" borderId="57" xfId="0" applyNumberFormat="1" applyFont="1" applyFill="1" applyBorder="1" applyAlignment="1">
      <alignment vertical="center"/>
    </xf>
    <xf numFmtId="0" fontId="0" fillId="5" borderId="58" xfId="0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21" fillId="0" borderId="4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38" xfId="0" applyFont="1" applyBorder="1" applyAlignment="1">
      <alignment horizontal="left" vertical="center"/>
    </xf>
    <xf numFmtId="0" fontId="21" fillId="0" borderId="38" xfId="0" applyFont="1" applyBorder="1" applyAlignment="1">
      <alignment vertical="center"/>
    </xf>
    <xf numFmtId="4" fontId="21" fillId="0" borderId="38" xfId="0" applyNumberFormat="1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4" fillId="0" borderId="38" xfId="0" applyFont="1" applyBorder="1" applyAlignment="1">
      <alignment vertical="center"/>
    </xf>
    <xf numFmtId="4" fontId="24" fillId="0" borderId="38" xfId="0" applyNumberFormat="1" applyFont="1" applyBorder="1" applyAlignment="1">
      <alignment vertical="center"/>
    </xf>
    <xf numFmtId="0" fontId="28" fillId="0" borderId="37" xfId="0" applyFont="1" applyBorder="1" applyAlignment="1">
      <alignment horizontal="left" vertical="center"/>
    </xf>
    <xf numFmtId="0" fontId="28" fillId="0" borderId="38" xfId="0" applyFont="1" applyBorder="1" applyAlignment="1">
      <alignment horizontal="center" vertical="center"/>
    </xf>
    <xf numFmtId="165" fontId="28" fillId="0" borderId="38" xfId="0" applyNumberFormat="1" applyFont="1" applyBorder="1" applyAlignment="1">
      <alignment vertical="center"/>
    </xf>
    <xf numFmtId="165" fontId="28" fillId="0" borderId="39" xfId="0" applyNumberFormat="1" applyFont="1" applyBorder="1" applyAlignment="1">
      <alignment vertical="center"/>
    </xf>
    <xf numFmtId="49" fontId="16" fillId="0" borderId="48" xfId="0" applyNumberFormat="1" applyFont="1" applyBorder="1" applyAlignment="1">
      <alignment horizontal="right" vertical="top"/>
    </xf>
    <xf numFmtId="49" fontId="0" fillId="4" borderId="13" xfId="0" applyNumberFormat="1" applyFill="1" applyBorder="1" applyAlignment="1">
      <alignment horizontal="center" vertical="top" wrapText="1"/>
    </xf>
    <xf numFmtId="0" fontId="45" fillId="0" borderId="36" xfId="0" applyFont="1" applyBorder="1" applyAlignment="1" applyProtection="1">
      <alignment horizontal="center" vertical="center"/>
      <protection locked="0"/>
    </xf>
    <xf numFmtId="49" fontId="45" fillId="0" borderId="36" xfId="0" applyNumberFormat="1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center" vertical="center" wrapText="1"/>
      <protection locked="0"/>
    </xf>
    <xf numFmtId="170" fontId="45" fillId="0" borderId="36" xfId="0" applyNumberFormat="1" applyFont="1" applyBorder="1" applyAlignment="1" applyProtection="1">
      <alignment vertical="center"/>
      <protection locked="0"/>
    </xf>
    <xf numFmtId="4" fontId="45" fillId="0" borderId="36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top" wrapText="1"/>
    </xf>
    <xf numFmtId="1" fontId="0" fillId="0" borderId="7" xfId="0" applyNumberFormat="1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7" fillId="0" borderId="13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8" fillId="0" borderId="13" xfId="0" applyNumberFormat="1" applyFont="1" applyBorder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8" fillId="0" borderId="15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4" fontId="11" fillId="2" borderId="20" xfId="0" applyNumberFormat="1" applyFont="1" applyFill="1" applyBorder="1" applyAlignment="1">
      <alignment horizontal="right" vertical="center"/>
    </xf>
    <xf numFmtId="4" fontId="0" fillId="0" borderId="12" xfId="0" applyNumberFormat="1" applyBorder="1" applyAlignment="1">
      <alignment vertical="center" wrapText="1"/>
    </xf>
    <xf numFmtId="4" fontId="0" fillId="2" borderId="13" xfId="0" applyNumberForma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4" fontId="6" fillId="0" borderId="12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49" fontId="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49" fontId="0" fillId="0" borderId="16" xfId="0" applyNumberFormat="1" applyBorder="1" applyAlignment="1">
      <alignment vertical="center" shrinkToFit="1"/>
    </xf>
    <xf numFmtId="0" fontId="0" fillId="0" borderId="7" xfId="0" applyBorder="1" applyAlignment="1">
      <alignment vertical="top"/>
    </xf>
    <xf numFmtId="0" fontId="0" fillId="8" borderId="46" xfId="0" applyFill="1" applyBorder="1" applyAlignment="1" applyProtection="1">
      <alignment vertical="top" wrapText="1"/>
      <protection locked="0"/>
    </xf>
    <xf numFmtId="0" fontId="0" fillId="8" borderId="9" xfId="0" applyFill="1" applyBorder="1" applyAlignment="1" applyProtection="1">
      <alignment vertical="top" wrapText="1"/>
      <protection locked="0"/>
    </xf>
    <xf numFmtId="0" fontId="0" fillId="8" borderId="27" xfId="0" applyFill="1" applyBorder="1" applyAlignment="1" applyProtection="1">
      <alignment vertical="top" wrapText="1"/>
      <protection locked="0"/>
    </xf>
    <xf numFmtId="0" fontId="0" fillId="8" borderId="25" xfId="0" applyFill="1" applyBorder="1" applyAlignment="1" applyProtection="1">
      <alignment vertical="top" wrapText="1"/>
      <protection locked="0"/>
    </xf>
    <xf numFmtId="0" fontId="0" fillId="8" borderId="0" xfId="0" applyFill="1" applyAlignment="1" applyProtection="1">
      <alignment vertical="top" wrapText="1"/>
      <protection locked="0"/>
    </xf>
    <xf numFmtId="0" fontId="0" fillId="8" borderId="52" xfId="0" applyFill="1" applyBorder="1" applyAlignment="1" applyProtection="1">
      <alignment vertical="top" wrapText="1"/>
      <protection locked="0"/>
    </xf>
    <xf numFmtId="0" fontId="0" fillId="8" borderId="18" xfId="0" applyFill="1" applyBorder="1" applyAlignment="1" applyProtection="1">
      <alignment vertical="top" wrapText="1"/>
      <protection locked="0"/>
    </xf>
    <xf numFmtId="0" fontId="0" fillId="8" borderId="7" xfId="0" applyFill="1" applyBorder="1" applyAlignment="1" applyProtection="1">
      <alignment vertical="top" wrapText="1"/>
      <protection locked="0"/>
    </xf>
    <xf numFmtId="0" fontId="0" fillId="8" borderId="53" xfId="0" applyFill="1" applyBorder="1" applyAlignment="1" applyProtection="1">
      <alignment vertical="top" wrapText="1"/>
      <protection locked="0"/>
    </xf>
    <xf numFmtId="0" fontId="4" fillId="0" borderId="7" xfId="0" applyFont="1" applyBorder="1" applyAlignment="1">
      <alignment horizontal="center"/>
    </xf>
    <xf numFmtId="49" fontId="0" fillId="0" borderId="12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7" borderId="12" xfId="0" applyNumberFormat="1" applyFill="1" applyBorder="1" applyAlignment="1">
      <alignment vertical="center"/>
    </xf>
    <xf numFmtId="49" fontId="0" fillId="7" borderId="16" xfId="0" applyNumberFormat="1" applyFill="1" applyBorder="1" applyAlignment="1">
      <alignment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5" fillId="9" borderId="0" xfId="0" applyFont="1" applyFill="1" applyAlignment="1">
      <alignment horizontal="center" vertical="center"/>
    </xf>
    <xf numFmtId="0" fontId="0" fillId="0" borderId="0" xfId="0"/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60000"/>
      <rgbColor rgb="FF008000"/>
      <rgbColor rgb="FF000080"/>
      <rgbColor rgb="FF808000"/>
      <rgbColor rgb="FF800080"/>
      <rgbColor rgb="FF008080"/>
      <rgbColor rgb="FFDBDBDB"/>
      <rgbColor rgb="FF808080"/>
      <rgbColor rgb="FF979797"/>
      <rgbColor rgb="FF993366"/>
      <rgbColor rgb="FFFFFFCC"/>
      <rgbColor rgb="FFD6E1EE"/>
      <rgbColor rgb="FF660066"/>
      <rgbColor rgb="FFFF9966"/>
      <rgbColor rgb="FF0066CC"/>
      <rgbColor rgb="FFD2D2D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13463215" TargetMode="External"/><Relationship Id="rId21" Type="http://schemas.openxmlformats.org/officeDocument/2006/relationships/hyperlink" Target="https://podminky.urs.cz/item/CS_URS_2024_01/997013501" TargetMode="External"/><Relationship Id="rId42" Type="http://schemas.openxmlformats.org/officeDocument/2006/relationships/hyperlink" Target="https://podminky.urs.cz/item/CS_URS_2024_01/722174023" TargetMode="External"/><Relationship Id="rId47" Type="http://schemas.openxmlformats.org/officeDocument/2006/relationships/hyperlink" Target="https://podminky.urs.cz/item/CS_URS_2024_01/722231141" TargetMode="External"/><Relationship Id="rId63" Type="http://schemas.openxmlformats.org/officeDocument/2006/relationships/hyperlink" Target="https://podminky.urs.cz/item/CS_URS_2024_01/725210826" TargetMode="External"/><Relationship Id="rId68" Type="http://schemas.openxmlformats.org/officeDocument/2006/relationships/hyperlink" Target="https://podminky.urs.cz/item/CS_URS_2024_01/725244152" TargetMode="External"/><Relationship Id="rId84" Type="http://schemas.openxmlformats.org/officeDocument/2006/relationships/hyperlink" Target="https://podminky.urs.cz/item/CS_URS_2024_01/725822611" TargetMode="External"/><Relationship Id="rId89" Type="http://schemas.openxmlformats.org/officeDocument/2006/relationships/hyperlink" Target="https://podminky.urs.cz/item/CS_URS_2024_01/998725102" TargetMode="External"/><Relationship Id="rId16" Type="http://schemas.openxmlformats.org/officeDocument/2006/relationships/hyperlink" Target="https://podminky.urs.cz/item/CS_URS_2024_01/972054141" TargetMode="External"/><Relationship Id="rId11" Type="http://schemas.openxmlformats.org/officeDocument/2006/relationships/hyperlink" Target="https://podminky.urs.cz/item/CS_URS_2024_01/894812551" TargetMode="External"/><Relationship Id="rId32" Type="http://schemas.openxmlformats.org/officeDocument/2006/relationships/hyperlink" Target="https://podminky.urs.cz/item/CS_URS_2024_01/721174043" TargetMode="External"/><Relationship Id="rId37" Type="http://schemas.openxmlformats.org/officeDocument/2006/relationships/hyperlink" Target="https://podminky.urs.cz/item/CS_URS_2024_01/998721101" TargetMode="External"/><Relationship Id="rId53" Type="http://schemas.openxmlformats.org/officeDocument/2006/relationships/hyperlink" Target="https://podminky.urs.cz/item/CS_URS_2024_01/998722101" TargetMode="External"/><Relationship Id="rId58" Type="http://schemas.openxmlformats.org/officeDocument/2006/relationships/hyperlink" Target="https://podminky.urs.cz/item/CS_URS_2024_01/723230122" TargetMode="External"/><Relationship Id="rId74" Type="http://schemas.openxmlformats.org/officeDocument/2006/relationships/hyperlink" Target="https://podminky.urs.cz/item/CS_URS_2024_01/725532126" TargetMode="External"/><Relationship Id="rId79" Type="http://schemas.openxmlformats.org/officeDocument/2006/relationships/hyperlink" Target="https://podminky.urs.cz/item/CS_URS_2024_01/725810811" TargetMode="External"/><Relationship Id="rId5" Type="http://schemas.openxmlformats.org/officeDocument/2006/relationships/hyperlink" Target="https://podminky.urs.cz/item/CS_URS_2024_01/452311141" TargetMode="External"/><Relationship Id="rId90" Type="http://schemas.openxmlformats.org/officeDocument/2006/relationships/hyperlink" Target="https://podminky.urs.cz/item/CS_URS_2024_01/726111031" TargetMode="External"/><Relationship Id="rId14" Type="http://schemas.openxmlformats.org/officeDocument/2006/relationships/hyperlink" Target="https://podminky.urs.cz/item/CS_URS_2024_01/971033231" TargetMode="External"/><Relationship Id="rId22" Type="http://schemas.openxmlformats.org/officeDocument/2006/relationships/hyperlink" Target="https://podminky.urs.cz/item/CS_URS_2024_01/997013509" TargetMode="External"/><Relationship Id="rId27" Type="http://schemas.openxmlformats.org/officeDocument/2006/relationships/hyperlink" Target="https://podminky.urs.cz/item/CS_URS_2024_01/998713102" TargetMode="External"/><Relationship Id="rId30" Type="http://schemas.openxmlformats.org/officeDocument/2006/relationships/hyperlink" Target="https://podminky.urs.cz/item/CS_URS_2024_01/721171915" TargetMode="External"/><Relationship Id="rId35" Type="http://schemas.openxmlformats.org/officeDocument/2006/relationships/hyperlink" Target="https://podminky.urs.cz/item/CS_URS_2024_01/721194109" TargetMode="External"/><Relationship Id="rId43" Type="http://schemas.openxmlformats.org/officeDocument/2006/relationships/hyperlink" Target="https://podminky.urs.cz/item/CS_URS_2024_01/722174024" TargetMode="External"/><Relationship Id="rId48" Type="http://schemas.openxmlformats.org/officeDocument/2006/relationships/hyperlink" Target="https://podminky.urs.cz/item/CS_URS_2024_01/722231282" TargetMode="External"/><Relationship Id="rId56" Type="http://schemas.openxmlformats.org/officeDocument/2006/relationships/hyperlink" Target="https://podminky.urs.cz/item/CS_URS_2024_01/723181013" TargetMode="External"/><Relationship Id="rId64" Type="http://schemas.openxmlformats.org/officeDocument/2006/relationships/hyperlink" Target="https://podminky.urs.cz/item/CS_URS_2024_01/725211615" TargetMode="External"/><Relationship Id="rId69" Type="http://schemas.openxmlformats.org/officeDocument/2006/relationships/hyperlink" Target="https://podminky.urs.cz/item/CS_URS_2023_02/725291111" TargetMode="External"/><Relationship Id="rId77" Type="http://schemas.openxmlformats.org/officeDocument/2006/relationships/hyperlink" Target="https://podminky.urs.cz/item/CS_URS_2022_01/725590812" TargetMode="External"/><Relationship Id="rId8" Type="http://schemas.openxmlformats.org/officeDocument/2006/relationships/hyperlink" Target="https://podminky.urs.cz/item/CS_URS_2024_01/894812501" TargetMode="External"/><Relationship Id="rId51" Type="http://schemas.openxmlformats.org/officeDocument/2006/relationships/hyperlink" Target="https://podminky.urs.cz/item/CS_URS_2024_01/722270102" TargetMode="External"/><Relationship Id="rId72" Type="http://schemas.openxmlformats.org/officeDocument/2006/relationships/hyperlink" Target="https://podminky.urs.cz/item/CS_URS_2024_01/725331211" TargetMode="External"/><Relationship Id="rId80" Type="http://schemas.openxmlformats.org/officeDocument/2006/relationships/hyperlink" Target="https://podminky.urs.cz/item/CS_URS_2024_01/725813112" TargetMode="External"/><Relationship Id="rId85" Type="http://schemas.openxmlformats.org/officeDocument/2006/relationships/hyperlink" Target="https://podminky.urs.cz/item/CS_URS_2024_01/725849411" TargetMode="External"/><Relationship Id="rId3" Type="http://schemas.openxmlformats.org/officeDocument/2006/relationships/hyperlink" Target="https://podminky.urs.cz/item/CS_URS_2024_01/133212821" TargetMode="External"/><Relationship Id="rId12" Type="http://schemas.openxmlformats.org/officeDocument/2006/relationships/hyperlink" Target="https://podminky.urs.cz/item/CS_URS_2024_01/971033131" TargetMode="External"/><Relationship Id="rId17" Type="http://schemas.openxmlformats.org/officeDocument/2006/relationships/hyperlink" Target="https://podminky.urs.cz/item/CS_URS_2024_01/974031387" TargetMode="External"/><Relationship Id="rId25" Type="http://schemas.openxmlformats.org/officeDocument/2006/relationships/hyperlink" Target="https://podminky.urs.cz/item/CS_URS_2024_01/713463211" TargetMode="External"/><Relationship Id="rId33" Type="http://schemas.openxmlformats.org/officeDocument/2006/relationships/hyperlink" Target="https://podminky.urs.cz/item/CS_URS_2024_01/721174045" TargetMode="External"/><Relationship Id="rId38" Type="http://schemas.openxmlformats.org/officeDocument/2006/relationships/hyperlink" Target="https://podminky.urs.cz/item/CS_URS_2024_01/722130802" TargetMode="External"/><Relationship Id="rId46" Type="http://schemas.openxmlformats.org/officeDocument/2006/relationships/hyperlink" Target="https://podminky.urs.cz/item/CS_URS_2024_01/722231083" TargetMode="External"/><Relationship Id="rId59" Type="http://schemas.openxmlformats.org/officeDocument/2006/relationships/hyperlink" Target="https://podminky.urs.cz/item/CS_URS_2024_01/998723102" TargetMode="External"/><Relationship Id="rId67" Type="http://schemas.openxmlformats.org/officeDocument/2006/relationships/hyperlink" Target="https://podminky.urs.cz/item/CS_URS_2024_01/725222162" TargetMode="External"/><Relationship Id="rId20" Type="http://schemas.openxmlformats.org/officeDocument/2006/relationships/hyperlink" Target="https://podminky.urs.cz/item/CS_URS_2024_01/997013219" TargetMode="External"/><Relationship Id="rId41" Type="http://schemas.openxmlformats.org/officeDocument/2006/relationships/hyperlink" Target="https://podminky.urs.cz/item/CS_URS_2024_01/722174022" TargetMode="External"/><Relationship Id="rId54" Type="http://schemas.openxmlformats.org/officeDocument/2006/relationships/hyperlink" Target="https://podminky.urs.cz/item/CS_URS_2024_01/723160204" TargetMode="External"/><Relationship Id="rId62" Type="http://schemas.openxmlformats.org/officeDocument/2006/relationships/hyperlink" Target="https://podminky.urs.cz/item/CS_URS_2024_01/725210821" TargetMode="External"/><Relationship Id="rId70" Type="http://schemas.openxmlformats.org/officeDocument/2006/relationships/hyperlink" Target="https://podminky.urs.cz/item/CS_URS_2024_01/725310823" TargetMode="External"/><Relationship Id="rId75" Type="http://schemas.openxmlformats.org/officeDocument/2006/relationships/hyperlink" Target="https://podminky.urs.cz/item/CS_URS_2024_01/725539201" TargetMode="External"/><Relationship Id="rId83" Type="http://schemas.openxmlformats.org/officeDocument/2006/relationships/hyperlink" Target="https://podminky.urs.cz/item/CS_URS_2024_01/725821325" TargetMode="External"/><Relationship Id="rId88" Type="http://schemas.openxmlformats.org/officeDocument/2006/relationships/hyperlink" Target="https://podminky.urs.cz/item/CS_URS_2024_01/725980123" TargetMode="External"/><Relationship Id="rId91" Type="http://schemas.openxmlformats.org/officeDocument/2006/relationships/hyperlink" Target="https://podminky.urs.cz/item/CS_URS_2024_01/998726111" TargetMode="External"/><Relationship Id="rId1" Type="http://schemas.openxmlformats.org/officeDocument/2006/relationships/hyperlink" Target="https://podminky.urs.cz/item/CS_URS_2024_01/346244371" TargetMode="External"/><Relationship Id="rId6" Type="http://schemas.openxmlformats.org/officeDocument/2006/relationships/hyperlink" Target="https://podminky.urs.cz/item/CS_URS_2024_01/612135101" TargetMode="External"/><Relationship Id="rId15" Type="http://schemas.openxmlformats.org/officeDocument/2006/relationships/hyperlink" Target="https://podminky.urs.cz/item/CS_URS_2024_01/971052461" TargetMode="External"/><Relationship Id="rId23" Type="http://schemas.openxmlformats.org/officeDocument/2006/relationships/hyperlink" Target="https://podminky.urs.cz/item/CS_URS_2024_01/997013631" TargetMode="External"/><Relationship Id="rId28" Type="http://schemas.openxmlformats.org/officeDocument/2006/relationships/hyperlink" Target="https://podminky.urs.cz/item/CS_URS_2024_01/721140802" TargetMode="External"/><Relationship Id="rId36" Type="http://schemas.openxmlformats.org/officeDocument/2006/relationships/hyperlink" Target="https://podminky.urs.cz/item/CS_URS_2024_01/721212121" TargetMode="External"/><Relationship Id="rId49" Type="http://schemas.openxmlformats.org/officeDocument/2006/relationships/hyperlink" Target="https://podminky.urs.cz/item/CS_URS_2024_01/722232044" TargetMode="External"/><Relationship Id="rId57" Type="http://schemas.openxmlformats.org/officeDocument/2006/relationships/hyperlink" Target="https://podminky.urs.cz/item/CS_URS_2024_01/723230104" TargetMode="External"/><Relationship Id="rId10" Type="http://schemas.openxmlformats.org/officeDocument/2006/relationships/hyperlink" Target="https://podminky.urs.cz/item/CS_URS_2024_01/894812529" TargetMode="External"/><Relationship Id="rId31" Type="http://schemas.openxmlformats.org/officeDocument/2006/relationships/hyperlink" Target="https://podminky.urs.cz/item/CS_URS_2024_01/721174025" TargetMode="External"/><Relationship Id="rId44" Type="http://schemas.openxmlformats.org/officeDocument/2006/relationships/hyperlink" Target="https://podminky.urs.cz/item/CS_URS_2024_01/722190401" TargetMode="External"/><Relationship Id="rId52" Type="http://schemas.openxmlformats.org/officeDocument/2006/relationships/hyperlink" Target="https://podminky.urs.cz/item/CS_URS_2024_01/722270103" TargetMode="External"/><Relationship Id="rId60" Type="http://schemas.openxmlformats.org/officeDocument/2006/relationships/hyperlink" Target="https://podminky.urs.cz/item/CS_URS_2024_01/725110811" TargetMode="External"/><Relationship Id="rId65" Type="http://schemas.openxmlformats.org/officeDocument/2006/relationships/hyperlink" Target="https://podminky.urs.cz/item/CS_URS_2024_01/725211701" TargetMode="External"/><Relationship Id="rId73" Type="http://schemas.openxmlformats.org/officeDocument/2006/relationships/hyperlink" Target="https://podminky.urs.cz/item/CS_URS_2024_01/725530823" TargetMode="External"/><Relationship Id="rId78" Type="http://schemas.openxmlformats.org/officeDocument/2006/relationships/hyperlink" Target="https://podminky.urs.cz/item/CS_URS_2024_01/725610810" TargetMode="External"/><Relationship Id="rId81" Type="http://schemas.openxmlformats.org/officeDocument/2006/relationships/hyperlink" Target="https://podminky.urs.cz/item/CS_URS_2024_01/725819401" TargetMode="External"/><Relationship Id="rId86" Type="http://schemas.openxmlformats.org/officeDocument/2006/relationships/hyperlink" Target="https://podminky.urs.cz/item/CS_URS_2024_01/725850800" TargetMode="External"/><Relationship Id="rId4" Type="http://schemas.openxmlformats.org/officeDocument/2006/relationships/hyperlink" Target="https://podminky.urs.cz/item/CS_URS_2024_01/174111101" TargetMode="External"/><Relationship Id="rId9" Type="http://schemas.openxmlformats.org/officeDocument/2006/relationships/hyperlink" Target="https://podminky.urs.cz/item/CS_URS_2024_01/894812522" TargetMode="External"/><Relationship Id="rId13" Type="http://schemas.openxmlformats.org/officeDocument/2006/relationships/hyperlink" Target="https://podminky.urs.cz/item/CS_URS_2024_01/971033141" TargetMode="External"/><Relationship Id="rId18" Type="http://schemas.openxmlformats.org/officeDocument/2006/relationships/hyperlink" Target="https://podminky.urs.cz/item/CS_URS_2024_01/997002611" TargetMode="External"/><Relationship Id="rId39" Type="http://schemas.openxmlformats.org/officeDocument/2006/relationships/hyperlink" Target="https://podminky.urs.cz/item/CS_URS_2024_01/722170801" TargetMode="External"/><Relationship Id="rId34" Type="http://schemas.openxmlformats.org/officeDocument/2006/relationships/hyperlink" Target="https://podminky.urs.cz/item/CS_URS_2024_01/721194105" TargetMode="External"/><Relationship Id="rId50" Type="http://schemas.openxmlformats.org/officeDocument/2006/relationships/hyperlink" Target="https://podminky.urs.cz/item/CS_URS_2024_01/722232061" TargetMode="External"/><Relationship Id="rId55" Type="http://schemas.openxmlformats.org/officeDocument/2006/relationships/hyperlink" Target="https://podminky.urs.cz/item/CS_URS_2024_01/723181012" TargetMode="External"/><Relationship Id="rId76" Type="http://schemas.openxmlformats.org/officeDocument/2006/relationships/hyperlink" Target="https://podminky.urs.cz/item/CS_URS_2024_01/725539202" TargetMode="External"/><Relationship Id="rId7" Type="http://schemas.openxmlformats.org/officeDocument/2006/relationships/hyperlink" Target="https://podminky.urs.cz/item/CS_URS_2024_01/612321141" TargetMode="External"/><Relationship Id="rId71" Type="http://schemas.openxmlformats.org/officeDocument/2006/relationships/hyperlink" Target="https://podminky.urs.cz/item/CS_URS_2024_01/725330840" TargetMode="External"/><Relationship Id="rId92" Type="http://schemas.openxmlformats.org/officeDocument/2006/relationships/printerSettings" Target="../printerSettings/printerSettings5.bin"/><Relationship Id="rId2" Type="http://schemas.openxmlformats.org/officeDocument/2006/relationships/hyperlink" Target="https://podminky.urs.cz/item/CS_URS_2024_01/974031153" TargetMode="External"/><Relationship Id="rId29" Type="http://schemas.openxmlformats.org/officeDocument/2006/relationships/hyperlink" Target="https://podminky.urs.cz/item/CS_URS_2024_01/721140806" TargetMode="External"/><Relationship Id="rId24" Type="http://schemas.openxmlformats.org/officeDocument/2006/relationships/hyperlink" Target="https://podminky.urs.cz/item/CS_URS_2024_01/998001123" TargetMode="External"/><Relationship Id="rId40" Type="http://schemas.openxmlformats.org/officeDocument/2006/relationships/hyperlink" Target="https://podminky.urs.cz/item/CS_URS_2024_01/722170804" TargetMode="External"/><Relationship Id="rId45" Type="http://schemas.openxmlformats.org/officeDocument/2006/relationships/hyperlink" Target="https://podminky.urs.cz/item/CS_URS_2024_01/722190901" TargetMode="External"/><Relationship Id="rId66" Type="http://schemas.openxmlformats.org/officeDocument/2006/relationships/hyperlink" Target="https://podminky.urs.cz/item/CS_URS_2024_01/725220851" TargetMode="External"/><Relationship Id="rId87" Type="http://schemas.openxmlformats.org/officeDocument/2006/relationships/hyperlink" Target="https://podminky.urs.cz/item/CS_URS_2024_01/725865501" TargetMode="External"/><Relationship Id="rId61" Type="http://schemas.openxmlformats.org/officeDocument/2006/relationships/hyperlink" Target="https://podminky.urs.cz/item/CS_URS_2024_01/725112173" TargetMode="External"/><Relationship Id="rId82" Type="http://schemas.openxmlformats.org/officeDocument/2006/relationships/hyperlink" Target="https://podminky.urs.cz/item/CS_URS_2024_01/725820801" TargetMode="External"/><Relationship Id="rId19" Type="http://schemas.openxmlformats.org/officeDocument/2006/relationships/hyperlink" Target="https://podminky.urs.cz/item/CS_URS_2024_01/99701315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98001123" TargetMode="External"/><Relationship Id="rId18" Type="http://schemas.openxmlformats.org/officeDocument/2006/relationships/hyperlink" Target="https://podminky.urs.cz/item/CS_URS_2024_01/733221103" TargetMode="External"/><Relationship Id="rId26" Type="http://schemas.openxmlformats.org/officeDocument/2006/relationships/hyperlink" Target="https://podminky.urs.cz/item/CS_URS_2024_01/734222803" TargetMode="External"/><Relationship Id="rId39" Type="http://schemas.openxmlformats.org/officeDocument/2006/relationships/hyperlink" Target="https://podminky.urs.cz/item/CS_URS_2024_01/735164511" TargetMode="External"/><Relationship Id="rId21" Type="http://schemas.openxmlformats.org/officeDocument/2006/relationships/hyperlink" Target="https://podminky.urs.cz/item/CS_URS_2024_01/733811241" TargetMode="External"/><Relationship Id="rId34" Type="http://schemas.openxmlformats.org/officeDocument/2006/relationships/hyperlink" Target="https://podminky.urs.cz/item/CS_URS_2024_01/735111810" TargetMode="External"/><Relationship Id="rId42" Type="http://schemas.openxmlformats.org/officeDocument/2006/relationships/hyperlink" Target="https://podminky.urs.cz/item/CS_URS_2024_01/220270836" TargetMode="External"/><Relationship Id="rId7" Type="http://schemas.openxmlformats.org/officeDocument/2006/relationships/hyperlink" Target="https://podminky.urs.cz/item/CS_URS_2024_01/997002611" TargetMode="External"/><Relationship Id="rId2" Type="http://schemas.openxmlformats.org/officeDocument/2006/relationships/hyperlink" Target="https://podminky.urs.cz/item/CS_URS_2024_01/612321141" TargetMode="External"/><Relationship Id="rId16" Type="http://schemas.openxmlformats.org/officeDocument/2006/relationships/hyperlink" Target="https://podminky.urs.cz/item/CS_URS_2024_01/998731102" TargetMode="External"/><Relationship Id="rId20" Type="http://schemas.openxmlformats.org/officeDocument/2006/relationships/hyperlink" Target="https://podminky.urs.cz/item/CS_URS_2024_01/733223105" TargetMode="External"/><Relationship Id="rId29" Type="http://schemas.openxmlformats.org/officeDocument/2006/relationships/hyperlink" Target="https://podminky.urs.cz/item/CS_URS_2024_01/734261412" TargetMode="External"/><Relationship Id="rId41" Type="http://schemas.openxmlformats.org/officeDocument/2006/relationships/hyperlink" Target="https://podminky.urs.cz/item/CS_URS_2024_01/998735102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74031143" TargetMode="External"/><Relationship Id="rId11" Type="http://schemas.openxmlformats.org/officeDocument/2006/relationships/hyperlink" Target="https://podminky.urs.cz/item/CS_URS_2024_01/997013509" TargetMode="External"/><Relationship Id="rId24" Type="http://schemas.openxmlformats.org/officeDocument/2006/relationships/hyperlink" Target="https://podminky.urs.cz/item/CS_URS_2024_01/734221514" TargetMode="External"/><Relationship Id="rId32" Type="http://schemas.openxmlformats.org/officeDocument/2006/relationships/hyperlink" Target="https://podminky.urs.cz/item/CS_URS_2024_01/998734102" TargetMode="External"/><Relationship Id="rId37" Type="http://schemas.openxmlformats.org/officeDocument/2006/relationships/hyperlink" Target="https://podminky.urs.cz/item/CS_URS_2024_01/735159330" TargetMode="External"/><Relationship Id="rId40" Type="http://schemas.openxmlformats.org/officeDocument/2006/relationships/hyperlink" Target="https://podminky.urs.cz/item/CS_URS_2024_01/735191910" TargetMode="External"/><Relationship Id="rId5" Type="http://schemas.openxmlformats.org/officeDocument/2006/relationships/hyperlink" Target="https://podminky.urs.cz/item/CS_URS_2024_01/974031121" TargetMode="External"/><Relationship Id="rId15" Type="http://schemas.openxmlformats.org/officeDocument/2006/relationships/hyperlink" Target="https://podminky.urs.cz/item/CS_URS_2024_01/731200825" TargetMode="External"/><Relationship Id="rId23" Type="http://schemas.openxmlformats.org/officeDocument/2006/relationships/hyperlink" Target="https://podminky.urs.cz/item/CS_URS_2024_01/734163443" TargetMode="External"/><Relationship Id="rId28" Type="http://schemas.openxmlformats.org/officeDocument/2006/relationships/hyperlink" Target="https://podminky.urs.cz/item/CS_URS_2024_01/734261233" TargetMode="External"/><Relationship Id="rId36" Type="http://schemas.openxmlformats.org/officeDocument/2006/relationships/hyperlink" Target="https://podminky.urs.cz/item/CS_URS_2024_01/735159320" TargetMode="External"/><Relationship Id="rId10" Type="http://schemas.openxmlformats.org/officeDocument/2006/relationships/hyperlink" Target="https://podminky.urs.cz/item/CS_URS_2024_01/997013501" TargetMode="External"/><Relationship Id="rId19" Type="http://schemas.openxmlformats.org/officeDocument/2006/relationships/hyperlink" Target="https://podminky.urs.cz/item/CS_URS_2024_01/733221104" TargetMode="External"/><Relationship Id="rId31" Type="http://schemas.openxmlformats.org/officeDocument/2006/relationships/hyperlink" Target="https://podminky.urs.cz/item/CS_URS_2024_01/734291123" TargetMode="External"/><Relationship Id="rId44" Type="http://schemas.openxmlformats.org/officeDocument/2006/relationships/printerSettings" Target="../printerSettings/printerSettings6.bin"/><Relationship Id="rId4" Type="http://schemas.openxmlformats.org/officeDocument/2006/relationships/hyperlink" Target="https://podminky.urs.cz/item/CS_URS_2024_01/972054141" TargetMode="External"/><Relationship Id="rId9" Type="http://schemas.openxmlformats.org/officeDocument/2006/relationships/hyperlink" Target="https://podminky.urs.cz/item/CS_URS_2024_01/997013219" TargetMode="External"/><Relationship Id="rId14" Type="http://schemas.openxmlformats.org/officeDocument/2006/relationships/hyperlink" Target="https://podminky.urs.cz/item/CS_URS_2024_01/998713101" TargetMode="External"/><Relationship Id="rId22" Type="http://schemas.openxmlformats.org/officeDocument/2006/relationships/hyperlink" Target="https://podminky.urs.cz/item/CS_URS_2024_01/998733102" TargetMode="External"/><Relationship Id="rId27" Type="http://schemas.openxmlformats.org/officeDocument/2006/relationships/hyperlink" Target="https://podminky.urs.cz/item/CS_URS_2024_01/734242414" TargetMode="External"/><Relationship Id="rId30" Type="http://schemas.openxmlformats.org/officeDocument/2006/relationships/hyperlink" Target="https://podminky.urs.cz/item/CS_URS_2024_01/734261417" TargetMode="External"/><Relationship Id="rId35" Type="http://schemas.openxmlformats.org/officeDocument/2006/relationships/hyperlink" Target="https://podminky.urs.cz/item/CS_URS_2024_01/735159310" TargetMode="External"/><Relationship Id="rId43" Type="http://schemas.openxmlformats.org/officeDocument/2006/relationships/hyperlink" Target="https://podminky.urs.cz/item/CS_URS_2024_01/HZS4231" TargetMode="External"/><Relationship Id="rId8" Type="http://schemas.openxmlformats.org/officeDocument/2006/relationships/hyperlink" Target="https://podminky.urs.cz/item/CS_URS_2024_01/997013152" TargetMode="External"/><Relationship Id="rId3" Type="http://schemas.openxmlformats.org/officeDocument/2006/relationships/hyperlink" Target="https://podminky.urs.cz/item/CS_URS_2024_01/971033341" TargetMode="External"/><Relationship Id="rId12" Type="http://schemas.openxmlformats.org/officeDocument/2006/relationships/hyperlink" Target="https://podminky.urs.cz/item/CS_URS_2024_01/997013631" TargetMode="External"/><Relationship Id="rId17" Type="http://schemas.openxmlformats.org/officeDocument/2006/relationships/hyperlink" Target="https://podminky.urs.cz/item/CS_URS_2024_01/733120815" TargetMode="External"/><Relationship Id="rId25" Type="http://schemas.openxmlformats.org/officeDocument/2006/relationships/hyperlink" Target="https://podminky.urs.cz/item/CS_URS_2024_01/734221532" TargetMode="External"/><Relationship Id="rId33" Type="http://schemas.openxmlformats.org/officeDocument/2006/relationships/hyperlink" Target="https://podminky.urs.cz/item/CS_URS_2024_01/735000912" TargetMode="External"/><Relationship Id="rId38" Type="http://schemas.openxmlformats.org/officeDocument/2006/relationships/hyperlink" Target="https://podminky.urs.cz/item/CS_URS_2024_01/735159340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97013219" TargetMode="External"/><Relationship Id="rId18" Type="http://schemas.openxmlformats.org/officeDocument/2006/relationships/hyperlink" Target="https://podminky.urs.cz/item/CS_URS_2024_01/741110061" TargetMode="External"/><Relationship Id="rId26" Type="http://schemas.openxmlformats.org/officeDocument/2006/relationships/hyperlink" Target="https://podminky.urs.cz/item/CS_URS_2024_01/741122601" TargetMode="External"/><Relationship Id="rId39" Type="http://schemas.openxmlformats.org/officeDocument/2006/relationships/hyperlink" Target="https://podminky.urs.cz/item/CS_URS_2024_01/741310126" TargetMode="External"/><Relationship Id="rId21" Type="http://schemas.openxmlformats.org/officeDocument/2006/relationships/hyperlink" Target="https://podminky.urs.cz/item/CS_URS_2024_01/741110144" TargetMode="External"/><Relationship Id="rId34" Type="http://schemas.openxmlformats.org/officeDocument/2006/relationships/hyperlink" Target="https://podminky.urs.cz/item/CS_URS_2024_01/741124603" TargetMode="External"/><Relationship Id="rId42" Type="http://schemas.openxmlformats.org/officeDocument/2006/relationships/hyperlink" Target="https://podminky.urs.cz/item/CS_URS_2024_01/741313401" TargetMode="External"/><Relationship Id="rId47" Type="http://schemas.openxmlformats.org/officeDocument/2006/relationships/hyperlink" Target="https://podminky.urs.cz/item/CS_URS_2024_01/741371843" TargetMode="External"/><Relationship Id="rId50" Type="http://schemas.openxmlformats.org/officeDocument/2006/relationships/hyperlink" Target="https://podminky.urs.cz/item/CS_URS_2024_01/998741103" TargetMode="External"/><Relationship Id="rId55" Type="http://schemas.openxmlformats.org/officeDocument/2006/relationships/hyperlink" Target="https://podminky.urs.cz/item/CS_URS_2024_01/742210121" TargetMode="External"/><Relationship Id="rId63" Type="http://schemas.openxmlformats.org/officeDocument/2006/relationships/hyperlink" Target="https://podminky.urs.cz/item/CS_URS_2024_01/HZS4211" TargetMode="External"/><Relationship Id="rId7" Type="http://schemas.openxmlformats.org/officeDocument/2006/relationships/hyperlink" Target="https://podminky.urs.cz/item/CS_URS_2024_01/973031346" TargetMode="External"/><Relationship Id="rId2" Type="http://schemas.openxmlformats.org/officeDocument/2006/relationships/hyperlink" Target="https://podminky.urs.cz/item/CS_URS_2024_01/612135101" TargetMode="External"/><Relationship Id="rId16" Type="http://schemas.openxmlformats.org/officeDocument/2006/relationships/hyperlink" Target="https://podminky.urs.cz/item/CS_URS_2024_01/997013631" TargetMode="External"/><Relationship Id="rId29" Type="http://schemas.openxmlformats.org/officeDocument/2006/relationships/hyperlink" Target="https://podminky.urs.cz/item/CS_URS_2024_01/741122623" TargetMode="External"/><Relationship Id="rId11" Type="http://schemas.openxmlformats.org/officeDocument/2006/relationships/hyperlink" Target="https://podminky.urs.cz/item/CS_URS_2024_01/997002611" TargetMode="External"/><Relationship Id="rId24" Type="http://schemas.openxmlformats.org/officeDocument/2006/relationships/hyperlink" Target="https://podminky.urs.cz/item/CS_URS_2024_01/741120301" TargetMode="External"/><Relationship Id="rId32" Type="http://schemas.openxmlformats.org/officeDocument/2006/relationships/hyperlink" Target="https://podminky.urs.cz/item/CS_URS_2024_01/741122641" TargetMode="External"/><Relationship Id="rId37" Type="http://schemas.openxmlformats.org/officeDocument/2006/relationships/hyperlink" Target="https://podminky.urs.cz/item/CS_URS_2024_01/741310101" TargetMode="External"/><Relationship Id="rId40" Type="http://schemas.openxmlformats.org/officeDocument/2006/relationships/hyperlink" Target="https://podminky.urs.cz/item/CS_URS_2024_01/741311845" TargetMode="External"/><Relationship Id="rId45" Type="http://schemas.openxmlformats.org/officeDocument/2006/relationships/hyperlink" Target="https://podminky.urs.cz/item/CS_URS_2024_01/741330351" TargetMode="External"/><Relationship Id="rId53" Type="http://schemas.openxmlformats.org/officeDocument/2006/relationships/hyperlink" Target="https://podminky.urs.cz/item/CS_URS_2024_01/742121001" TargetMode="External"/><Relationship Id="rId58" Type="http://schemas.openxmlformats.org/officeDocument/2006/relationships/hyperlink" Target="https://podminky.urs.cz/item/CS_URS_2024_01/742320051" TargetMode="External"/><Relationship Id="rId5" Type="http://schemas.openxmlformats.org/officeDocument/2006/relationships/hyperlink" Target="https://podminky.urs.cz/item/CS_URS_2024_01/971033151" TargetMode="External"/><Relationship Id="rId61" Type="http://schemas.openxmlformats.org/officeDocument/2006/relationships/hyperlink" Target="https://podminky.urs.cz/item/CS_URS_2024_01/751398022" TargetMode="External"/><Relationship Id="rId19" Type="http://schemas.openxmlformats.org/officeDocument/2006/relationships/hyperlink" Target="https://podminky.urs.cz/item/CS_URS_2024_01/741110062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741110424" TargetMode="External"/><Relationship Id="rId27" Type="http://schemas.openxmlformats.org/officeDocument/2006/relationships/hyperlink" Target="https://podminky.urs.cz/item/CS_URS_2024_01/741122611" TargetMode="External"/><Relationship Id="rId30" Type="http://schemas.openxmlformats.org/officeDocument/2006/relationships/hyperlink" Target="https://podminky.urs.cz/item/CS_URS_2024_01/741122624" TargetMode="External"/><Relationship Id="rId35" Type="http://schemas.openxmlformats.org/officeDocument/2006/relationships/hyperlink" Target="https://podminky.urs.cz/item/CS_URS_2024_01/741210813" TargetMode="External"/><Relationship Id="rId43" Type="http://schemas.openxmlformats.org/officeDocument/2006/relationships/hyperlink" Target="https://podminky.urs.cz/item/CS_URS_2024_01/741313422" TargetMode="External"/><Relationship Id="rId48" Type="http://schemas.openxmlformats.org/officeDocument/2006/relationships/hyperlink" Target="https://podminky.urs.cz/item/CS_URS_2024_01/741372013" TargetMode="External"/><Relationship Id="rId56" Type="http://schemas.openxmlformats.org/officeDocument/2006/relationships/hyperlink" Target="https://podminky.urs.cz/item/CS_URS_2024_01/742310006" TargetMode="External"/><Relationship Id="rId64" Type="http://schemas.openxmlformats.org/officeDocument/2006/relationships/printerSettings" Target="../printerSettings/printerSettings7.bin"/><Relationship Id="rId8" Type="http://schemas.openxmlformats.org/officeDocument/2006/relationships/hyperlink" Target="https://podminky.urs.cz/item/CS_URS_2024_01/973031616" TargetMode="External"/><Relationship Id="rId51" Type="http://schemas.openxmlformats.org/officeDocument/2006/relationships/hyperlink" Target="https://podminky.urs.cz/item/CS_URS_2024_01/742110505" TargetMode="External"/><Relationship Id="rId3" Type="http://schemas.openxmlformats.org/officeDocument/2006/relationships/hyperlink" Target="https://podminky.urs.cz/item/CS_URS_2024_01/612321141" TargetMode="External"/><Relationship Id="rId12" Type="http://schemas.openxmlformats.org/officeDocument/2006/relationships/hyperlink" Target="https://podminky.urs.cz/item/CS_URS_2024_01/997013152" TargetMode="External"/><Relationship Id="rId17" Type="http://schemas.openxmlformats.org/officeDocument/2006/relationships/hyperlink" Target="https://podminky.urs.cz/item/CS_URS_2024_01/998001123" TargetMode="External"/><Relationship Id="rId25" Type="http://schemas.openxmlformats.org/officeDocument/2006/relationships/hyperlink" Target="https://podminky.urs.cz/item/CS_URS_2024_01/741120301" TargetMode="External"/><Relationship Id="rId33" Type="http://schemas.openxmlformats.org/officeDocument/2006/relationships/hyperlink" Target="https://podminky.urs.cz/item/CS_URS_2024_01/741122643" TargetMode="External"/><Relationship Id="rId38" Type="http://schemas.openxmlformats.org/officeDocument/2006/relationships/hyperlink" Target="https://podminky.urs.cz/item/CS_URS_2024_01/741310122" TargetMode="External"/><Relationship Id="rId46" Type="http://schemas.openxmlformats.org/officeDocument/2006/relationships/hyperlink" Target="https://podminky.urs.cz/item/CS_URS_2024_01/741370003" TargetMode="External"/><Relationship Id="rId59" Type="http://schemas.openxmlformats.org/officeDocument/2006/relationships/hyperlink" Target="https://podminky.urs.cz/item/CS_URS_2024_01/742330042" TargetMode="External"/><Relationship Id="rId20" Type="http://schemas.openxmlformats.org/officeDocument/2006/relationships/hyperlink" Target="https://podminky.urs.cz/item/CS_URS_2024_01/741110063" TargetMode="External"/><Relationship Id="rId41" Type="http://schemas.openxmlformats.org/officeDocument/2006/relationships/hyperlink" Target="https://podminky.urs.cz/item/CS_URS_2024_01/741313043" TargetMode="External"/><Relationship Id="rId54" Type="http://schemas.openxmlformats.org/officeDocument/2006/relationships/hyperlink" Target="https://podminky.urs.cz/item/CS_URS_2024_01/742121001" TargetMode="External"/><Relationship Id="rId62" Type="http://schemas.openxmlformats.org/officeDocument/2006/relationships/hyperlink" Target="https://podminky.urs.cz/item/CS_URS_2024_01/210220304" TargetMode="External"/><Relationship Id="rId1" Type="http://schemas.openxmlformats.org/officeDocument/2006/relationships/hyperlink" Target="https://podminky.urs.cz/item/CS_URS_2024_01/611321141" TargetMode="External"/><Relationship Id="rId6" Type="http://schemas.openxmlformats.org/officeDocument/2006/relationships/hyperlink" Target="https://podminky.urs.cz/item/CS_URS_2024_01/97205414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41110424" TargetMode="External"/><Relationship Id="rId28" Type="http://schemas.openxmlformats.org/officeDocument/2006/relationships/hyperlink" Target="https://podminky.urs.cz/item/CS_URS_2024_01/741122611" TargetMode="External"/><Relationship Id="rId36" Type="http://schemas.openxmlformats.org/officeDocument/2006/relationships/hyperlink" Target="https://podminky.urs.cz/item/CS_URS_2024_01/741310001" TargetMode="External"/><Relationship Id="rId49" Type="http://schemas.openxmlformats.org/officeDocument/2006/relationships/hyperlink" Target="https://podminky.urs.cz/item/CS_URS_2024_01/741372052" TargetMode="External"/><Relationship Id="rId57" Type="http://schemas.openxmlformats.org/officeDocument/2006/relationships/hyperlink" Target="https://podminky.urs.cz/item/CS_URS_2024_01/742310806" TargetMode="External"/><Relationship Id="rId10" Type="http://schemas.openxmlformats.org/officeDocument/2006/relationships/hyperlink" Target="https://podminky.urs.cz/item/CS_URS_2024_01/977343111" TargetMode="External"/><Relationship Id="rId31" Type="http://schemas.openxmlformats.org/officeDocument/2006/relationships/hyperlink" Target="https://podminky.urs.cz/item/CS_URS_2024_01/741122641" TargetMode="External"/><Relationship Id="rId44" Type="http://schemas.openxmlformats.org/officeDocument/2006/relationships/hyperlink" Target="https://podminky.urs.cz/item/CS_URS_2024_01/741315823" TargetMode="External"/><Relationship Id="rId52" Type="http://schemas.openxmlformats.org/officeDocument/2006/relationships/hyperlink" Target="https://podminky.urs.cz/item/CS_URS_2024_01/742110506" TargetMode="External"/><Relationship Id="rId60" Type="http://schemas.openxmlformats.org/officeDocument/2006/relationships/hyperlink" Target="https://podminky.urs.cz/item/CS_URS_2024_01/751111272" TargetMode="External"/><Relationship Id="rId4" Type="http://schemas.openxmlformats.org/officeDocument/2006/relationships/hyperlink" Target="https://podminky.urs.cz/item/CS_URS_2024_01/971033141" TargetMode="External"/><Relationship Id="rId9" Type="http://schemas.openxmlformats.org/officeDocument/2006/relationships/hyperlink" Target="https://podminky.urs.cz/item/CS_URS_2024_01/9773321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42110506" TargetMode="External"/><Relationship Id="rId13" Type="http://schemas.openxmlformats.org/officeDocument/2006/relationships/hyperlink" Target="https://podminky.urs.cz/item/CS_URS_2024_01/742310806" TargetMode="External"/><Relationship Id="rId3" Type="http://schemas.openxmlformats.org/officeDocument/2006/relationships/hyperlink" Target="https://podminky.urs.cz/item/CS_URS_2024_01/971033141" TargetMode="External"/><Relationship Id="rId7" Type="http://schemas.openxmlformats.org/officeDocument/2006/relationships/hyperlink" Target="https://podminky.urs.cz/item/CS_URS_2024_01/742110505" TargetMode="External"/><Relationship Id="rId12" Type="http://schemas.openxmlformats.org/officeDocument/2006/relationships/hyperlink" Target="https://podminky.urs.cz/item/CS_URS_2024_01/742310006" TargetMode="External"/><Relationship Id="rId2" Type="http://schemas.openxmlformats.org/officeDocument/2006/relationships/hyperlink" Target="https://podminky.urs.cz/item/CS_URS_2024_01/612321141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977343112" TargetMode="External"/><Relationship Id="rId11" Type="http://schemas.openxmlformats.org/officeDocument/2006/relationships/hyperlink" Target="https://podminky.urs.cz/item/CS_URS_2024_01/742210121" TargetMode="External"/><Relationship Id="rId5" Type="http://schemas.openxmlformats.org/officeDocument/2006/relationships/hyperlink" Target="https://podminky.urs.cz/item/CS_URS_2024_01/977332111" TargetMode="External"/><Relationship Id="rId15" Type="http://schemas.openxmlformats.org/officeDocument/2006/relationships/hyperlink" Target="https://podminky.urs.cz/item/CS_URS_2024_01/742330042" TargetMode="External"/><Relationship Id="rId10" Type="http://schemas.openxmlformats.org/officeDocument/2006/relationships/hyperlink" Target="https://podminky.urs.cz/item/CS_URS_2024_01/742121001" TargetMode="External"/><Relationship Id="rId4" Type="http://schemas.openxmlformats.org/officeDocument/2006/relationships/hyperlink" Target="https://podminky.urs.cz/item/CS_URS_2024_01/973031616" TargetMode="External"/><Relationship Id="rId9" Type="http://schemas.openxmlformats.org/officeDocument/2006/relationships/hyperlink" Target="https://podminky.urs.cz/item/CS_URS_2024_01/742121001" TargetMode="External"/><Relationship Id="rId14" Type="http://schemas.openxmlformats.org/officeDocument/2006/relationships/hyperlink" Target="https://podminky.urs.cz/item/CS_URS_2024_01/742320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view="pageBreakPreview" topLeftCell="B1" zoomScale="95" zoomScaleNormal="100" zoomScalePageLayoutView="95" workbookViewId="0">
      <selection activeCell="N19" sqref="N1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3" customWidth="1"/>
    <col min="4" max="4" width="13" style="3" customWidth="1"/>
    <col min="5" max="5" width="9.7109375" style="3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" t="s">
        <v>0</v>
      </c>
      <c r="B1" s="318" t="s">
        <v>1</v>
      </c>
      <c r="C1" s="318"/>
      <c r="D1" s="318"/>
      <c r="E1" s="318"/>
      <c r="F1" s="318"/>
      <c r="G1" s="318"/>
      <c r="H1" s="318"/>
      <c r="I1" s="318"/>
      <c r="J1" s="318"/>
    </row>
    <row r="2" spans="1:15" ht="36" customHeight="1">
      <c r="A2" s="5"/>
      <c r="B2" s="6" t="s">
        <v>2</v>
      </c>
      <c r="C2" s="7"/>
      <c r="D2" s="319" t="s">
        <v>3</v>
      </c>
      <c r="E2" s="319"/>
      <c r="F2" s="319"/>
      <c r="G2" s="319"/>
      <c r="H2" s="319"/>
      <c r="I2" s="319"/>
      <c r="J2" s="319"/>
      <c r="O2" s="8"/>
    </row>
    <row r="3" spans="1:15" ht="27" customHeight="1">
      <c r="A3" s="5"/>
      <c r="B3" s="9" t="s">
        <v>4</v>
      </c>
      <c r="C3" s="7"/>
      <c r="D3" s="320" t="s">
        <v>5</v>
      </c>
      <c r="E3" s="320" t="s">
        <v>5</v>
      </c>
      <c r="F3" s="320"/>
      <c r="G3" s="320"/>
      <c r="H3" s="320"/>
      <c r="I3" s="320"/>
      <c r="J3" s="320"/>
    </row>
    <row r="4" spans="1:15" ht="23.25" customHeight="1">
      <c r="A4" s="10">
        <v>3325</v>
      </c>
      <c r="B4" s="11"/>
      <c r="C4" s="12"/>
      <c r="D4" s="321"/>
      <c r="E4" s="321" t="s">
        <v>6</v>
      </c>
      <c r="F4" s="321"/>
      <c r="G4" s="321"/>
      <c r="H4" s="321"/>
      <c r="I4" s="321"/>
      <c r="J4" s="321"/>
    </row>
    <row r="5" spans="1:15" ht="24" customHeight="1">
      <c r="A5" s="5"/>
      <c r="B5" s="13" t="s">
        <v>7</v>
      </c>
      <c r="D5" s="322" t="s">
        <v>8</v>
      </c>
      <c r="E5" s="322"/>
      <c r="F5" s="322"/>
      <c r="G5" s="322"/>
      <c r="H5" s="14" t="s">
        <v>9</v>
      </c>
      <c r="I5" s="15">
        <v>70890005</v>
      </c>
      <c r="J5" s="16"/>
    </row>
    <row r="6" spans="1:15" ht="15.75" customHeight="1">
      <c r="A6" s="5"/>
      <c r="B6" s="17"/>
      <c r="C6" s="18"/>
      <c r="D6" s="323" t="s">
        <v>10</v>
      </c>
      <c r="E6" s="323"/>
      <c r="F6" s="323"/>
      <c r="G6" s="323"/>
      <c r="H6" s="14" t="s">
        <v>11</v>
      </c>
      <c r="I6" s="15"/>
      <c r="J6" s="16"/>
    </row>
    <row r="7" spans="1:15" ht="15.75" customHeight="1">
      <c r="A7" s="5"/>
      <c r="B7" s="19"/>
      <c r="C7" s="20"/>
      <c r="D7" s="21"/>
      <c r="E7" s="324"/>
      <c r="F7" s="324"/>
      <c r="G7" s="324"/>
      <c r="H7" s="22"/>
      <c r="I7" s="23"/>
      <c r="J7" s="24"/>
    </row>
    <row r="8" spans="1:15" ht="24" hidden="1" customHeight="1">
      <c r="A8" s="5"/>
      <c r="B8" s="13" t="s">
        <v>12</v>
      </c>
      <c r="D8" s="25"/>
      <c r="H8" s="14" t="s">
        <v>9</v>
      </c>
      <c r="I8" s="26"/>
      <c r="J8" s="16"/>
    </row>
    <row r="9" spans="1:15" ht="15.75" hidden="1" customHeight="1">
      <c r="A9" s="5"/>
      <c r="B9" s="5"/>
      <c r="D9" s="25"/>
      <c r="H9" s="14" t="s">
        <v>11</v>
      </c>
      <c r="I9" s="26"/>
      <c r="J9" s="16"/>
    </row>
    <row r="10" spans="1:15" ht="15.75" hidden="1" customHeight="1">
      <c r="A10" s="5"/>
      <c r="B10" s="27"/>
      <c r="C10" s="20"/>
      <c r="D10" s="21"/>
      <c r="E10" s="28"/>
      <c r="F10" s="22"/>
      <c r="G10" s="29"/>
      <c r="H10" s="29"/>
      <c r="I10" s="30"/>
      <c r="J10" s="24"/>
    </row>
    <row r="11" spans="1:15" ht="24" customHeight="1">
      <c r="A11" s="5"/>
      <c r="B11" s="13" t="s">
        <v>13</v>
      </c>
      <c r="D11" s="325"/>
      <c r="E11" s="325"/>
      <c r="F11" s="325"/>
      <c r="G11" s="325"/>
      <c r="H11" s="14" t="s">
        <v>9</v>
      </c>
      <c r="I11" s="1"/>
      <c r="J11" s="16"/>
    </row>
    <row r="12" spans="1:15" ht="15.75" customHeight="1">
      <c r="A12" s="5"/>
      <c r="B12" s="17"/>
      <c r="C12" s="18"/>
      <c r="D12" s="326"/>
      <c r="E12" s="326"/>
      <c r="F12" s="326"/>
      <c r="G12" s="326"/>
      <c r="H12" s="14" t="s">
        <v>11</v>
      </c>
      <c r="I12" s="1"/>
      <c r="J12" s="16"/>
    </row>
    <row r="13" spans="1:15" ht="15.75" customHeight="1">
      <c r="A13" s="5"/>
      <c r="B13" s="19"/>
      <c r="C13" s="20"/>
      <c r="D13" s="31"/>
      <c r="E13" s="327"/>
      <c r="F13" s="327"/>
      <c r="G13" s="327"/>
      <c r="H13" s="32"/>
      <c r="I13" s="23"/>
      <c r="J13" s="24"/>
    </row>
    <row r="14" spans="1:15" ht="24" customHeight="1">
      <c r="A14" s="5"/>
      <c r="B14" s="33" t="s">
        <v>12</v>
      </c>
      <c r="C14" s="34"/>
      <c r="D14" s="328" t="s">
        <v>14</v>
      </c>
      <c r="E14" s="328"/>
      <c r="F14" s="328"/>
      <c r="G14" s="328"/>
      <c r="H14" s="35"/>
      <c r="I14" s="36"/>
      <c r="J14" s="37"/>
    </row>
    <row r="15" spans="1:15" ht="32.25" customHeight="1">
      <c r="A15" s="5"/>
      <c r="B15" s="27" t="s">
        <v>15</v>
      </c>
      <c r="C15" s="38"/>
      <c r="D15" s="39"/>
      <c r="E15" s="329"/>
      <c r="F15" s="329"/>
      <c r="G15" s="330"/>
      <c r="H15" s="330"/>
      <c r="I15" s="331" t="s">
        <v>16</v>
      </c>
      <c r="J15" s="331"/>
    </row>
    <row r="16" spans="1:15" ht="23.25" customHeight="1">
      <c r="A16" s="40" t="s">
        <v>17</v>
      </c>
      <c r="B16" s="41" t="s">
        <v>18</v>
      </c>
      <c r="C16" s="42"/>
      <c r="D16" s="43"/>
      <c r="E16" s="332"/>
      <c r="F16" s="332"/>
      <c r="G16" s="332"/>
      <c r="H16" s="332"/>
      <c r="I16" s="333">
        <f>VRN!H41</f>
        <v>0</v>
      </c>
      <c r="J16" s="333"/>
    </row>
    <row r="17" spans="1:10" ht="23.25" customHeight="1">
      <c r="A17" s="40"/>
      <c r="B17" s="41" t="s">
        <v>6</v>
      </c>
      <c r="C17" s="42"/>
      <c r="D17" s="43"/>
      <c r="E17" s="44"/>
      <c r="F17" s="45"/>
      <c r="G17" s="44"/>
      <c r="H17" s="45"/>
      <c r="I17" s="333">
        <f>ASŘ!G291</f>
        <v>0</v>
      </c>
      <c r="J17" s="333"/>
    </row>
    <row r="18" spans="1:10" ht="23.25" customHeight="1">
      <c r="A18" s="40"/>
      <c r="B18" s="41" t="s">
        <v>19</v>
      </c>
      <c r="C18" s="42"/>
      <c r="D18" s="43"/>
      <c r="E18" s="44"/>
      <c r="F18" s="45"/>
      <c r="G18" s="44"/>
      <c r="H18" s="45"/>
      <c r="I18" s="333">
        <f>ZTI!J96</f>
        <v>0</v>
      </c>
      <c r="J18" s="333"/>
    </row>
    <row r="19" spans="1:10" ht="23.25" customHeight="1">
      <c r="A19" s="40"/>
      <c r="B19" s="41" t="s">
        <v>20</v>
      </c>
      <c r="C19" s="42"/>
      <c r="D19" s="43"/>
      <c r="E19" s="44"/>
      <c r="F19" s="45"/>
      <c r="G19" s="44"/>
      <c r="H19" s="45"/>
      <c r="I19" s="333">
        <f>UV!J93</f>
        <v>0</v>
      </c>
      <c r="J19" s="333"/>
    </row>
    <row r="20" spans="1:10" ht="23.25" customHeight="1">
      <c r="A20" s="40"/>
      <c r="B20" s="41" t="s">
        <v>21</v>
      </c>
      <c r="C20" s="42"/>
      <c r="D20" s="43"/>
      <c r="E20" s="44"/>
      <c r="F20" s="45"/>
      <c r="G20" s="44"/>
      <c r="H20" s="45"/>
      <c r="I20" s="333">
        <f>ELI!J91</f>
        <v>0</v>
      </c>
      <c r="J20" s="333"/>
    </row>
    <row r="21" spans="1:10" ht="23.25" customHeight="1">
      <c r="A21" s="40" t="s">
        <v>22</v>
      </c>
      <c r="B21" s="41" t="s">
        <v>23</v>
      </c>
      <c r="C21" s="42"/>
      <c r="D21" s="43"/>
      <c r="E21" s="332"/>
      <c r="F21" s="332"/>
      <c r="G21" s="332"/>
      <c r="H21" s="332"/>
      <c r="I21" s="333">
        <f>SLP!J84</f>
        <v>0</v>
      </c>
      <c r="J21" s="333"/>
    </row>
    <row r="22" spans="1:10" ht="23.25" customHeight="1">
      <c r="A22" s="5"/>
      <c r="B22" s="46" t="s">
        <v>16</v>
      </c>
      <c r="C22" s="47"/>
      <c r="D22" s="48"/>
      <c r="E22" s="334"/>
      <c r="F22" s="334"/>
      <c r="G22" s="334"/>
      <c r="H22" s="334"/>
      <c r="I22" s="335">
        <f>SUM(I16:J21)</f>
        <v>0</v>
      </c>
      <c r="J22" s="335"/>
    </row>
    <row r="23" spans="1:10" ht="33" customHeight="1">
      <c r="A23" s="5"/>
      <c r="B23" s="49" t="s">
        <v>24</v>
      </c>
      <c r="C23" s="42"/>
      <c r="D23" s="43"/>
      <c r="E23" s="50"/>
      <c r="F23" s="51"/>
      <c r="G23" s="52"/>
      <c r="H23" s="52"/>
      <c r="I23" s="52"/>
      <c r="J23" s="53"/>
    </row>
    <row r="24" spans="1:10" ht="23.25" customHeight="1">
      <c r="A24" s="5">
        <f>ZakladDPHSni*SazbaDPH1/100</f>
        <v>0</v>
      </c>
      <c r="B24" s="41" t="s">
        <v>25</v>
      </c>
      <c r="C24" s="42"/>
      <c r="D24" s="43"/>
      <c r="E24" s="54">
        <v>15</v>
      </c>
      <c r="F24" s="51" t="s">
        <v>26</v>
      </c>
      <c r="G24" s="336"/>
      <c r="H24" s="336"/>
      <c r="I24" s="336"/>
      <c r="J24" s="53" t="str">
        <f t="shared" ref="J24:J29" si="0">Mena</f>
        <v>CZK</v>
      </c>
    </row>
    <row r="25" spans="1:10" ht="23.25" customHeight="1">
      <c r="A25" s="5">
        <f>(A24-INT(A24))*100</f>
        <v>0</v>
      </c>
      <c r="B25" s="41" t="s">
        <v>27</v>
      </c>
      <c r="C25" s="42"/>
      <c r="D25" s="43"/>
      <c r="E25" s="54">
        <f>SazbaDPH1</f>
        <v>15</v>
      </c>
      <c r="F25" s="51" t="s">
        <v>26</v>
      </c>
      <c r="G25" s="337"/>
      <c r="H25" s="337"/>
      <c r="I25" s="337"/>
      <c r="J25" s="53" t="str">
        <f t="shared" si="0"/>
        <v>CZK</v>
      </c>
    </row>
    <row r="26" spans="1:10" ht="23.25" customHeight="1">
      <c r="A26" s="5">
        <f>ZakladDPHZakl*SazbaDPH2/100</f>
        <v>0</v>
      </c>
      <c r="B26" s="41" t="s">
        <v>28</v>
      </c>
      <c r="C26" s="42"/>
      <c r="D26" s="43"/>
      <c r="E26" s="54">
        <v>21</v>
      </c>
      <c r="F26" s="51" t="s">
        <v>26</v>
      </c>
      <c r="G26" s="336">
        <f>I22</f>
        <v>0</v>
      </c>
      <c r="H26" s="336"/>
      <c r="I26" s="336"/>
      <c r="J26" s="53" t="str">
        <f t="shared" si="0"/>
        <v>CZK</v>
      </c>
    </row>
    <row r="27" spans="1:10" ht="23.25" customHeight="1">
      <c r="A27" s="5">
        <f>(A26-INT(A26))*100</f>
        <v>0</v>
      </c>
      <c r="B27" s="55" t="s">
        <v>29</v>
      </c>
      <c r="C27" s="56"/>
      <c r="D27" s="39"/>
      <c r="E27" s="57">
        <f>SazbaDPH2</f>
        <v>21</v>
      </c>
      <c r="F27" s="58" t="s">
        <v>26</v>
      </c>
      <c r="G27" s="338">
        <f>ZakladDPHZakl*0.21</f>
        <v>0</v>
      </c>
      <c r="H27" s="338"/>
      <c r="I27" s="338"/>
      <c r="J27" s="59" t="str">
        <f t="shared" si="0"/>
        <v>CZK</v>
      </c>
    </row>
    <row r="28" spans="1:10" ht="23.25" customHeight="1">
      <c r="A28" s="5">
        <f>ZakladDPHSni+DPHSni+ZakladDPHZakl+DPHZakl</f>
        <v>0</v>
      </c>
      <c r="B28" s="13"/>
      <c r="C28" s="2"/>
      <c r="D28" s="60"/>
      <c r="E28" s="2"/>
      <c r="F28" s="61"/>
      <c r="G28" s="339"/>
      <c r="H28" s="339"/>
      <c r="I28" s="339"/>
      <c r="J28" s="62" t="str">
        <f t="shared" si="0"/>
        <v>CZK</v>
      </c>
    </row>
    <row r="29" spans="1:10" ht="27.75" hidden="1" customHeight="1">
      <c r="A29" s="5"/>
      <c r="B29" s="63" t="s">
        <v>30</v>
      </c>
      <c r="C29" s="64"/>
      <c r="D29" s="64"/>
      <c r="E29" s="65"/>
      <c r="F29" s="66"/>
      <c r="G29" s="340" t="e">
        <f>ZakladDPHSniVypocet+ZakladDPHZaklVypocet</f>
        <v>#REF!</v>
      </c>
      <c r="H29" s="340"/>
      <c r="I29" s="340"/>
      <c r="J29" s="67" t="str">
        <f t="shared" si="0"/>
        <v>CZK</v>
      </c>
    </row>
    <row r="30" spans="1:10" ht="27.75" customHeight="1">
      <c r="A30" s="5">
        <f>(A28-INT(A28))*100</f>
        <v>0</v>
      </c>
      <c r="B30" s="63" t="s">
        <v>31</v>
      </c>
      <c r="C30" s="68"/>
      <c r="D30" s="68"/>
      <c r="E30" s="68"/>
      <c r="F30" s="69"/>
      <c r="G30" s="340">
        <f>DPHZakl+ZakladDPHZakl</f>
        <v>0</v>
      </c>
      <c r="H30" s="340"/>
      <c r="I30" s="340"/>
      <c r="J30" s="70" t="s">
        <v>32</v>
      </c>
    </row>
    <row r="31" spans="1:10" ht="12.75" customHeight="1">
      <c r="A31" s="5"/>
      <c r="B31" s="5"/>
      <c r="J31" s="71"/>
    </row>
    <row r="32" spans="1:10" ht="30" customHeight="1">
      <c r="A32" s="5"/>
      <c r="B32" s="5"/>
      <c r="J32" s="71"/>
    </row>
    <row r="33" spans="1:10" ht="18.75" customHeight="1">
      <c r="A33" s="5"/>
      <c r="B33" s="72"/>
      <c r="C33" s="73" t="s">
        <v>33</v>
      </c>
      <c r="D33" s="74"/>
      <c r="E33" s="74"/>
      <c r="F33" s="75" t="s">
        <v>34</v>
      </c>
      <c r="G33" s="76"/>
      <c r="H33" s="77"/>
      <c r="I33" s="76"/>
      <c r="J33" s="71"/>
    </row>
    <row r="34" spans="1:10" ht="47.25" customHeight="1">
      <c r="A34" s="5"/>
      <c r="B34" s="5"/>
      <c r="J34" s="71"/>
    </row>
    <row r="35" spans="1:10" s="80" customFormat="1" ht="18.75" customHeight="1">
      <c r="A35" s="78"/>
      <c r="B35" s="78"/>
      <c r="C35" s="79"/>
      <c r="D35" s="343"/>
      <c r="E35" s="343"/>
      <c r="G35" s="344"/>
      <c r="H35" s="344"/>
      <c r="I35" s="344"/>
      <c r="J35" s="81"/>
    </row>
    <row r="36" spans="1:10" ht="12.75" customHeight="1">
      <c r="A36" s="5"/>
      <c r="B36" s="5"/>
      <c r="D36" s="345" t="s">
        <v>35</v>
      </c>
      <c r="E36" s="345"/>
      <c r="H36" s="82" t="s">
        <v>36</v>
      </c>
      <c r="J36" s="71"/>
    </row>
    <row r="37" spans="1:10" ht="13.5" customHeight="1">
      <c r="A37" s="83"/>
      <c r="B37" s="83"/>
      <c r="C37" s="84"/>
      <c r="D37" s="84"/>
      <c r="E37" s="84"/>
      <c r="F37" s="85"/>
      <c r="G37" s="85"/>
      <c r="H37" s="85"/>
      <c r="I37" s="85"/>
      <c r="J37" s="86"/>
    </row>
    <row r="38" spans="1:10" ht="27" hidden="1" customHeight="1">
      <c r="B38" s="87" t="s">
        <v>37</v>
      </c>
      <c r="C38" s="88"/>
      <c r="D38" s="88"/>
      <c r="E38" s="88"/>
      <c r="F38" s="89"/>
      <c r="G38" s="89"/>
      <c r="H38" s="89"/>
      <c r="I38" s="89"/>
      <c r="J38" s="90"/>
    </row>
    <row r="39" spans="1:10" ht="25.5" hidden="1" customHeight="1">
      <c r="A39" s="91" t="s">
        <v>38</v>
      </c>
      <c r="B39" s="92" t="s">
        <v>39</v>
      </c>
      <c r="C39" s="93" t="s">
        <v>40</v>
      </c>
      <c r="D39" s="93"/>
      <c r="E39" s="93"/>
      <c r="F39" s="94" t="str">
        <f>B24</f>
        <v>Základ pro sníženou DPH</v>
      </c>
      <c r="G39" s="94" t="str">
        <f>B26</f>
        <v>Základ pro základní DPH</v>
      </c>
      <c r="H39" s="95" t="s">
        <v>41</v>
      </c>
      <c r="I39" s="95" t="s">
        <v>42</v>
      </c>
      <c r="J39" s="96" t="s">
        <v>26</v>
      </c>
    </row>
    <row r="40" spans="1:10" ht="25.5" hidden="1" customHeight="1">
      <c r="A40" s="91">
        <v>1</v>
      </c>
      <c r="B40" s="97" t="s">
        <v>43</v>
      </c>
      <c r="C40" s="341"/>
      <c r="D40" s="341"/>
      <c r="E40" s="341"/>
      <c r="F40" s="98" t="e">
        <f>ASŘ!#REF!</f>
        <v>#REF!</v>
      </c>
      <c r="G40" s="99" t="e">
        <f>ASŘ!#REF!</f>
        <v>#REF!</v>
      </c>
      <c r="H40" s="100" t="e">
        <f>(F40*SazbaDPH1/100)+(G40*SazbaDPH2/100)</f>
        <v>#REF!</v>
      </c>
      <c r="I40" s="100" t="e">
        <f>F40+G40+H40</f>
        <v>#REF!</v>
      </c>
      <c r="J40" s="101" t="e">
        <f>IF(CenaCelkemVypocet=0,"",I40/CenaCelkemVypocet*100)</f>
        <v>#REF!</v>
      </c>
    </row>
    <row r="41" spans="1:10" ht="25.5" hidden="1" customHeight="1">
      <c r="A41" s="91">
        <v>2</v>
      </c>
      <c r="B41" s="102" t="s">
        <v>44</v>
      </c>
      <c r="C41" s="346" t="s">
        <v>45</v>
      </c>
      <c r="D41" s="346"/>
      <c r="E41" s="346"/>
      <c r="F41" s="103" t="e">
        <f>ASŘ!#REF!</f>
        <v>#REF!</v>
      </c>
      <c r="G41" s="104" t="e">
        <f>ASŘ!#REF!</f>
        <v>#REF!</v>
      </c>
      <c r="H41" s="104" t="e">
        <f>(F41*SazbaDPH1/100)+(G41*SazbaDPH2/100)</f>
        <v>#REF!</v>
      </c>
      <c r="I41" s="104" t="e">
        <f>F41+G41+H41</f>
        <v>#REF!</v>
      </c>
      <c r="J41" s="105" t="e">
        <f>IF(CenaCelkemVypocet=0,"",I41/CenaCelkemVypocet*100)</f>
        <v>#REF!</v>
      </c>
    </row>
    <row r="42" spans="1:10" ht="25.5" hidden="1" customHeight="1">
      <c r="A42" s="91">
        <v>3</v>
      </c>
      <c r="B42" s="106" t="s">
        <v>46</v>
      </c>
      <c r="C42" s="341" t="s">
        <v>6</v>
      </c>
      <c r="D42" s="341"/>
      <c r="E42" s="341"/>
      <c r="F42" s="107" t="e">
        <f>ASŘ!#REF!</f>
        <v>#REF!</v>
      </c>
      <c r="G42" s="100" t="e">
        <f>ASŘ!#REF!</f>
        <v>#REF!</v>
      </c>
      <c r="H42" s="100" t="e">
        <f>(F42*SazbaDPH1/100)+(G42*SazbaDPH2/100)</f>
        <v>#REF!</v>
      </c>
      <c r="I42" s="100" t="e">
        <f>F42+G42+H42</f>
        <v>#REF!</v>
      </c>
      <c r="J42" s="101" t="e">
        <f>IF(CenaCelkemVypocet=0,"",I42/CenaCelkemVypocet*100)</f>
        <v>#REF!</v>
      </c>
    </row>
    <row r="43" spans="1:10" ht="25.5" hidden="1" customHeight="1">
      <c r="A43" s="91"/>
      <c r="B43" s="342" t="s">
        <v>47</v>
      </c>
      <c r="C43" s="342"/>
      <c r="D43" s="342"/>
      <c r="E43" s="342"/>
      <c r="F43" s="108" t="e">
        <f>SUMIF(A40:A42,"=1",F40:F42)</f>
        <v>#REF!</v>
      </c>
      <c r="G43" s="109" t="e">
        <f>SUMIF(A40:A42,"=1",G40:G42)</f>
        <v>#REF!</v>
      </c>
      <c r="H43" s="109" t="e">
        <f>SUMIF(A40:A42,"=1",H40:H42)</f>
        <v>#REF!</v>
      </c>
      <c r="I43" s="109" t="e">
        <f>SUMIF(A40:A42,"=1",I40:I42)</f>
        <v>#REF!</v>
      </c>
      <c r="J43" s="110" t="e">
        <f>SUMIF(A40:A42,"=1",J40:J42)</f>
        <v>#REF!</v>
      </c>
    </row>
    <row r="44" spans="1:10">
      <c r="F44" s="111"/>
      <c r="G44" s="111"/>
      <c r="H44" s="111"/>
      <c r="I44" s="111"/>
      <c r="J44" s="112"/>
    </row>
    <row r="45" spans="1:10">
      <c r="F45" s="111"/>
      <c r="G45" s="111"/>
      <c r="H45" s="111"/>
      <c r="I45" s="111"/>
      <c r="J45" s="112"/>
    </row>
  </sheetData>
  <mergeCells count="41">
    <mergeCell ref="C42:E42"/>
    <mergeCell ref="B43:E43"/>
    <mergeCell ref="D35:E35"/>
    <mergeCell ref="G35:I35"/>
    <mergeCell ref="D36:E36"/>
    <mergeCell ref="C40:E40"/>
    <mergeCell ref="C41:E41"/>
    <mergeCell ref="G26:I26"/>
    <mergeCell ref="G27:I27"/>
    <mergeCell ref="G28:I28"/>
    <mergeCell ref="G29:I29"/>
    <mergeCell ref="G30:I30"/>
    <mergeCell ref="E22:F22"/>
    <mergeCell ref="G22:H22"/>
    <mergeCell ref="I22:J22"/>
    <mergeCell ref="G24:I24"/>
    <mergeCell ref="G25:I25"/>
    <mergeCell ref="I17:J17"/>
    <mergeCell ref="I18:J18"/>
    <mergeCell ref="I19:J19"/>
    <mergeCell ref="I20:J20"/>
    <mergeCell ref="E21:F21"/>
    <mergeCell ref="G21:H21"/>
    <mergeCell ref="I21:J21"/>
    <mergeCell ref="D14:G14"/>
    <mergeCell ref="E15:F15"/>
    <mergeCell ref="G15:H15"/>
    <mergeCell ref="I15:J15"/>
    <mergeCell ref="E16:F16"/>
    <mergeCell ref="G16:H16"/>
    <mergeCell ref="I16:J16"/>
    <mergeCell ref="D6:G6"/>
    <mergeCell ref="E7:G7"/>
    <mergeCell ref="D11:G11"/>
    <mergeCell ref="D12:G12"/>
    <mergeCell ref="E13:G13"/>
    <mergeCell ref="B1:J1"/>
    <mergeCell ref="D2:J2"/>
    <mergeCell ref="D3:J3"/>
    <mergeCell ref="D4:J4"/>
    <mergeCell ref="D5:G5"/>
  </mergeCells>
  <pageMargins left="0.39370078740157483" right="0.19685039370078741" top="0.59055118110236227" bottom="0.39370078740157483" header="0.51181102362204722" footer="0.19685039370078741"/>
  <pageSetup paperSize="9" scale="9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41"/>
  <sheetViews>
    <sheetView view="pageBreakPreview" topLeftCell="A13" zoomScaleNormal="100" zoomScaleSheetLayoutView="100" zoomScalePageLayoutView="95" workbookViewId="0">
      <selection activeCell="D23" sqref="D23"/>
    </sheetView>
  </sheetViews>
  <sheetFormatPr defaultColWidth="8.7109375" defaultRowHeight="12.75" outlineLevelRow="1"/>
  <cols>
    <col min="2" max="2" width="4.85546875" customWidth="1"/>
    <col min="3" max="3" width="12.5703125" style="113" customWidth="1"/>
    <col min="4" max="4" width="38.28515625" style="113" customWidth="1"/>
    <col min="5" max="5" width="7.42578125" customWidth="1"/>
    <col min="6" max="6" width="10.5703125" customWidth="1"/>
    <col min="7" max="7" width="9.85546875" customWidth="1"/>
    <col min="8" max="8" width="12.5703125" customWidth="1"/>
  </cols>
  <sheetData>
    <row r="2" spans="2:10" ht="15.75" customHeight="1">
      <c r="B2" s="347" t="s">
        <v>74</v>
      </c>
      <c r="C2" s="347"/>
      <c r="D2" s="347"/>
      <c r="E2" s="347"/>
      <c r="F2" s="347"/>
      <c r="G2" s="347"/>
      <c r="H2" s="347"/>
    </row>
    <row r="3" spans="2:10" ht="24.75" customHeight="1">
      <c r="B3" s="114" t="s">
        <v>75</v>
      </c>
      <c r="C3" s="115"/>
      <c r="D3" s="348" t="s">
        <v>3</v>
      </c>
      <c r="E3" s="348"/>
      <c r="F3" s="348"/>
      <c r="G3" s="348"/>
      <c r="H3" s="348"/>
    </row>
    <row r="4" spans="2:10" ht="24.75" customHeight="1">
      <c r="B4" s="114" t="s">
        <v>76</v>
      </c>
      <c r="C4" s="115"/>
      <c r="D4" s="348" t="s">
        <v>5</v>
      </c>
      <c r="E4" s="348"/>
      <c r="F4" s="348"/>
      <c r="G4" s="348"/>
      <c r="H4" s="348"/>
    </row>
    <row r="5" spans="2:10" ht="24.75" customHeight="1">
      <c r="B5" s="114" t="s">
        <v>77</v>
      </c>
      <c r="C5" s="115"/>
      <c r="D5" s="348" t="s">
        <v>1778</v>
      </c>
      <c r="E5" s="348"/>
      <c r="F5" s="348"/>
      <c r="G5" s="348"/>
      <c r="H5" s="348"/>
    </row>
    <row r="6" spans="2:10">
      <c r="E6" s="82"/>
    </row>
    <row r="7" spans="2:10" ht="24.75" customHeight="1">
      <c r="B7" s="116" t="s">
        <v>78</v>
      </c>
      <c r="C7" s="117" t="s">
        <v>79</v>
      </c>
      <c r="D7" s="311" t="s">
        <v>80</v>
      </c>
      <c r="E7" s="116" t="s">
        <v>81</v>
      </c>
      <c r="F7" s="116" t="s">
        <v>82</v>
      </c>
      <c r="G7" s="118" t="s">
        <v>83</v>
      </c>
      <c r="H7" s="116" t="s">
        <v>16</v>
      </c>
    </row>
    <row r="8" spans="2:10" ht="25.5" customHeight="1" outlineLevel="1">
      <c r="B8" s="119"/>
      <c r="C8" s="120" t="s">
        <v>84</v>
      </c>
      <c r="D8" s="121" t="s">
        <v>85</v>
      </c>
      <c r="E8" s="122"/>
      <c r="F8" s="123"/>
      <c r="G8" s="124"/>
      <c r="H8" s="125">
        <f>SUM(H9:H20)</f>
        <v>0</v>
      </c>
      <c r="I8" s="126"/>
      <c r="J8" s="126"/>
    </row>
    <row r="9" spans="2:10" ht="25.5" customHeight="1" outlineLevel="1">
      <c r="B9" s="127">
        <v>1</v>
      </c>
      <c r="C9" s="128" t="s">
        <v>86</v>
      </c>
      <c r="D9" s="128" t="s">
        <v>1791</v>
      </c>
      <c r="E9" s="128" t="s">
        <v>87</v>
      </c>
      <c r="F9" s="129">
        <v>1</v>
      </c>
      <c r="G9" s="130"/>
      <c r="H9" s="131">
        <f>G9*F9</f>
        <v>0</v>
      </c>
      <c r="I9" s="126"/>
      <c r="J9" s="126"/>
    </row>
    <row r="10" spans="2:10" ht="58.5" outlineLevel="1">
      <c r="B10" s="132"/>
      <c r="C10" s="133"/>
      <c r="D10" s="133" t="s">
        <v>1273</v>
      </c>
      <c r="E10" s="133"/>
      <c r="F10" s="134"/>
      <c r="G10" s="135"/>
      <c r="H10" s="135"/>
      <c r="I10" s="126"/>
      <c r="J10" s="126"/>
    </row>
    <row r="11" spans="2:10" ht="25.5" customHeight="1" outlineLevel="1">
      <c r="B11" s="127">
        <v>2</v>
      </c>
      <c r="C11" s="128"/>
      <c r="D11" s="128" t="s">
        <v>88</v>
      </c>
      <c r="E11" s="128" t="s">
        <v>87</v>
      </c>
      <c r="F11" s="129">
        <v>1</v>
      </c>
      <c r="G11" s="130"/>
      <c r="H11" s="131">
        <f>G11*F11</f>
        <v>0</v>
      </c>
      <c r="I11" s="126"/>
      <c r="J11" s="126"/>
    </row>
    <row r="12" spans="2:10" ht="39" outlineLevel="1">
      <c r="B12" s="132"/>
      <c r="C12" s="133"/>
      <c r="D12" s="133" t="s">
        <v>89</v>
      </c>
      <c r="E12" s="133"/>
      <c r="F12" s="134"/>
      <c r="G12" s="135"/>
      <c r="H12" s="135"/>
      <c r="I12" s="126"/>
      <c r="J12" s="126"/>
    </row>
    <row r="13" spans="2:10" ht="25.5" customHeight="1" outlineLevel="1">
      <c r="B13" s="127">
        <v>3</v>
      </c>
      <c r="C13" s="128" t="s">
        <v>90</v>
      </c>
      <c r="D13" s="128" t="s">
        <v>91</v>
      </c>
      <c r="E13" s="128" t="s">
        <v>87</v>
      </c>
      <c r="F13" s="129">
        <v>1</v>
      </c>
      <c r="G13" s="130"/>
      <c r="H13" s="131">
        <f>G13*F13</f>
        <v>0</v>
      </c>
      <c r="I13" s="126"/>
      <c r="J13" s="126"/>
    </row>
    <row r="14" spans="2:10" ht="29.25" outlineLevel="1">
      <c r="B14" s="132"/>
      <c r="C14" s="133"/>
      <c r="D14" s="133" t="s">
        <v>92</v>
      </c>
      <c r="E14" s="133"/>
      <c r="F14" s="134"/>
      <c r="G14" s="135"/>
      <c r="H14" s="135"/>
      <c r="I14" s="126"/>
      <c r="J14" s="126"/>
    </row>
    <row r="15" spans="2:10" ht="25.5" customHeight="1" outlineLevel="1">
      <c r="B15" s="127">
        <v>4</v>
      </c>
      <c r="C15" s="128" t="s">
        <v>93</v>
      </c>
      <c r="D15" s="128" t="s">
        <v>94</v>
      </c>
      <c r="E15" s="128" t="s">
        <v>87</v>
      </c>
      <c r="F15" s="129">
        <v>1</v>
      </c>
      <c r="G15" s="130"/>
      <c r="H15" s="131">
        <f>G15*F15</f>
        <v>0</v>
      </c>
      <c r="I15" s="126"/>
      <c r="J15" s="126"/>
    </row>
    <row r="16" spans="2:10" ht="39">
      <c r="B16" s="132"/>
      <c r="C16" s="133"/>
      <c r="D16" s="133" t="s">
        <v>95</v>
      </c>
      <c r="E16" s="133"/>
      <c r="F16" s="134"/>
      <c r="G16" s="135"/>
      <c r="H16" s="135"/>
    </row>
    <row r="17" spans="2:8" ht="25.5" customHeight="1">
      <c r="B17" s="127">
        <v>5</v>
      </c>
      <c r="C17" s="128" t="s">
        <v>96</v>
      </c>
      <c r="D17" s="128" t="s">
        <v>97</v>
      </c>
      <c r="E17" s="128" t="s">
        <v>87</v>
      </c>
      <c r="F17" s="129">
        <v>1</v>
      </c>
      <c r="G17" s="130"/>
      <c r="H17" s="131">
        <f>G17*F17</f>
        <v>0</v>
      </c>
    </row>
    <row r="18" spans="2:8" ht="36" customHeight="1">
      <c r="B18" s="132"/>
      <c r="C18" s="133"/>
      <c r="D18" s="133" t="s">
        <v>95</v>
      </c>
      <c r="E18" s="133"/>
      <c r="F18" s="134"/>
      <c r="G18" s="135"/>
      <c r="H18" s="135"/>
    </row>
    <row r="19" spans="2:8" ht="25.5" customHeight="1">
      <c r="B19" s="127">
        <v>6</v>
      </c>
      <c r="C19" s="128" t="s">
        <v>98</v>
      </c>
      <c r="D19" s="128" t="s">
        <v>99</v>
      </c>
      <c r="E19" s="128" t="s">
        <v>87</v>
      </c>
      <c r="F19" s="129">
        <v>1</v>
      </c>
      <c r="G19" s="130"/>
      <c r="H19" s="131">
        <f>G19*F19</f>
        <v>0</v>
      </c>
    </row>
    <row r="20" spans="2:8" ht="58.5">
      <c r="B20" s="132"/>
      <c r="C20" s="133"/>
      <c r="D20" s="133" t="s">
        <v>100</v>
      </c>
      <c r="E20" s="133"/>
      <c r="F20" s="134"/>
      <c r="G20" s="135"/>
      <c r="H20" s="135"/>
    </row>
    <row r="21" spans="2:8" ht="25.5" customHeight="1">
      <c r="B21" s="119"/>
      <c r="C21" s="120" t="s">
        <v>101</v>
      </c>
      <c r="D21" s="121" t="s">
        <v>102</v>
      </c>
      <c r="E21" s="122"/>
      <c r="F21" s="123"/>
      <c r="G21" s="124"/>
      <c r="H21" s="136">
        <f>SUM(H22:H23)</f>
        <v>0</v>
      </c>
    </row>
    <row r="22" spans="2:8" ht="25.5" customHeight="1">
      <c r="B22" s="127">
        <v>7</v>
      </c>
      <c r="C22" s="137">
        <v>3000</v>
      </c>
      <c r="D22" s="128" t="s">
        <v>103</v>
      </c>
      <c r="E22" s="128" t="s">
        <v>87</v>
      </c>
      <c r="F22" s="129">
        <v>1</v>
      </c>
      <c r="G22" s="130"/>
      <c r="H22" s="131">
        <f>G22*F22</f>
        <v>0</v>
      </c>
    </row>
    <row r="23" spans="2:8" ht="149.25" customHeight="1">
      <c r="B23" s="132"/>
      <c r="C23" s="133"/>
      <c r="D23" s="133" t="s">
        <v>1792</v>
      </c>
      <c r="E23" s="133"/>
      <c r="F23" s="134"/>
      <c r="G23" s="135"/>
      <c r="H23" s="135"/>
    </row>
    <row r="24" spans="2:8" ht="25.5" customHeight="1">
      <c r="B24" s="119"/>
      <c r="C24" s="120" t="s">
        <v>104</v>
      </c>
      <c r="D24" s="121" t="s">
        <v>105</v>
      </c>
      <c r="E24" s="122"/>
      <c r="F24" s="123"/>
      <c r="G24" s="124"/>
      <c r="H24" s="136">
        <f>SUM(H25:H32)</f>
        <v>0</v>
      </c>
    </row>
    <row r="25" spans="2:8" ht="25.5" customHeight="1">
      <c r="B25" s="127">
        <v>8</v>
      </c>
      <c r="C25" s="138" t="s">
        <v>106</v>
      </c>
      <c r="D25" s="128" t="s">
        <v>107</v>
      </c>
      <c r="E25" s="128" t="s">
        <v>87</v>
      </c>
      <c r="F25" s="129">
        <v>1</v>
      </c>
      <c r="G25" s="130"/>
      <c r="H25" s="131">
        <f>G25*F25</f>
        <v>0</v>
      </c>
    </row>
    <row r="26" spans="2:8" ht="25.5" customHeight="1">
      <c r="B26" s="132"/>
      <c r="C26" s="133"/>
      <c r="D26" s="133" t="s">
        <v>108</v>
      </c>
      <c r="E26" s="133"/>
      <c r="F26" s="134"/>
      <c r="G26" s="135"/>
      <c r="H26" s="135"/>
    </row>
    <row r="27" spans="2:8" ht="25.5" customHeight="1">
      <c r="B27" s="127">
        <v>9</v>
      </c>
      <c r="C27" s="138" t="s">
        <v>109</v>
      </c>
      <c r="D27" s="128" t="s">
        <v>110</v>
      </c>
      <c r="E27" s="128" t="s">
        <v>87</v>
      </c>
      <c r="F27" s="129">
        <v>1</v>
      </c>
      <c r="G27" s="130"/>
      <c r="H27" s="131">
        <f>G27*F27</f>
        <v>0</v>
      </c>
    </row>
    <row r="28" spans="2:8" ht="33" customHeight="1">
      <c r="B28" s="132"/>
      <c r="C28" s="133"/>
      <c r="D28" s="133" t="s">
        <v>111</v>
      </c>
      <c r="E28" s="133"/>
      <c r="F28" s="134"/>
      <c r="G28" s="135"/>
      <c r="H28" s="135"/>
    </row>
    <row r="29" spans="2:8" ht="25.5" customHeight="1">
      <c r="B29" s="127">
        <v>10</v>
      </c>
      <c r="C29" s="128" t="s">
        <v>112</v>
      </c>
      <c r="D29" s="128" t="s">
        <v>113</v>
      </c>
      <c r="E29" s="128" t="s">
        <v>87</v>
      </c>
      <c r="F29" s="129">
        <v>1</v>
      </c>
      <c r="G29" s="130"/>
      <c r="H29" s="131">
        <f>G29*F29</f>
        <v>0</v>
      </c>
    </row>
    <row r="30" spans="2:8" ht="33" customHeight="1">
      <c r="B30" s="132"/>
      <c r="C30" s="133"/>
      <c r="D30" s="133" t="s">
        <v>114</v>
      </c>
      <c r="E30" s="133"/>
      <c r="F30" s="134"/>
      <c r="G30" s="135"/>
      <c r="H30" s="135"/>
    </row>
    <row r="31" spans="2:8" ht="25.5" customHeight="1">
      <c r="B31" s="127">
        <v>11</v>
      </c>
      <c r="C31" s="128" t="s">
        <v>115</v>
      </c>
      <c r="D31" s="128" t="s">
        <v>116</v>
      </c>
      <c r="E31" s="128" t="s">
        <v>117</v>
      </c>
      <c r="F31" s="129">
        <v>1</v>
      </c>
      <c r="G31" s="130"/>
      <c r="H31" s="131">
        <f>G31*F31</f>
        <v>0</v>
      </c>
    </row>
    <row r="32" spans="2:8" ht="31.5" customHeight="1">
      <c r="B32" s="132"/>
      <c r="C32" s="133"/>
      <c r="D32" s="133" t="s">
        <v>118</v>
      </c>
      <c r="E32" s="133"/>
      <c r="F32" s="134"/>
      <c r="G32" s="135"/>
      <c r="H32" s="135"/>
    </row>
    <row r="33" spans="2:8" ht="25.5" customHeight="1">
      <c r="B33" s="119"/>
      <c r="C33" s="120" t="s">
        <v>119</v>
      </c>
      <c r="D33" s="121" t="s">
        <v>120</v>
      </c>
      <c r="E33" s="122"/>
      <c r="F33" s="123"/>
      <c r="G33" s="124"/>
      <c r="H33" s="136">
        <f>SUM(H34:H35)</f>
        <v>0</v>
      </c>
    </row>
    <row r="34" spans="2:8" ht="25.5" customHeight="1">
      <c r="B34" s="127">
        <v>12</v>
      </c>
      <c r="C34" s="128" t="s">
        <v>121</v>
      </c>
      <c r="D34" s="128" t="s">
        <v>122</v>
      </c>
      <c r="E34" s="128" t="s">
        <v>87</v>
      </c>
      <c r="F34" s="129">
        <v>1</v>
      </c>
      <c r="G34" s="130"/>
      <c r="H34" s="131">
        <f>G34*F34</f>
        <v>0</v>
      </c>
    </row>
    <row r="35" spans="2:8" ht="58.5">
      <c r="B35" s="132"/>
      <c r="C35" s="133"/>
      <c r="D35" s="133" t="s">
        <v>123</v>
      </c>
      <c r="E35" s="133"/>
      <c r="F35" s="134"/>
      <c r="G35" s="135"/>
      <c r="H35" s="135"/>
    </row>
    <row r="36" spans="2:8" ht="25.5" customHeight="1">
      <c r="B36" s="119"/>
      <c r="C36" s="120" t="s">
        <v>124</v>
      </c>
      <c r="D36" s="121" t="s">
        <v>125</v>
      </c>
      <c r="E36" s="122"/>
      <c r="F36" s="123"/>
      <c r="G36" s="124"/>
      <c r="H36" s="136">
        <f>SUM(H37:H40)</f>
        <v>0</v>
      </c>
    </row>
    <row r="37" spans="2:8" ht="25.5" customHeight="1">
      <c r="B37" s="127">
        <v>13</v>
      </c>
      <c r="C37" s="138" t="s">
        <v>126</v>
      </c>
      <c r="D37" s="128" t="s">
        <v>127</v>
      </c>
      <c r="E37" s="128" t="s">
        <v>87</v>
      </c>
      <c r="F37" s="129">
        <v>1</v>
      </c>
      <c r="G37" s="130"/>
      <c r="H37" s="131">
        <f>G37*F37</f>
        <v>0</v>
      </c>
    </row>
    <row r="38" spans="2:8" ht="45">
      <c r="B38" s="127">
        <v>14</v>
      </c>
      <c r="C38" s="138" t="s">
        <v>128</v>
      </c>
      <c r="D38" s="128" t="s">
        <v>129</v>
      </c>
      <c r="E38" s="128" t="s">
        <v>87</v>
      </c>
      <c r="F38" s="129">
        <v>1</v>
      </c>
      <c r="G38" s="130"/>
      <c r="H38" s="131">
        <f>G38*F38</f>
        <v>0</v>
      </c>
    </row>
    <row r="39" spans="2:8" ht="25.5" customHeight="1">
      <c r="B39" s="127">
        <v>15</v>
      </c>
      <c r="C39" s="138" t="s">
        <v>130</v>
      </c>
      <c r="D39" s="128" t="s">
        <v>131</v>
      </c>
      <c r="E39" s="128" t="s">
        <v>87</v>
      </c>
      <c r="F39" s="129">
        <v>1</v>
      </c>
      <c r="G39" s="130"/>
      <c r="H39" s="131">
        <f>G39*F39</f>
        <v>0</v>
      </c>
    </row>
    <row r="40" spans="2:8" ht="48.75">
      <c r="B40" s="132"/>
      <c r="C40" s="133"/>
      <c r="D40" s="133" t="s">
        <v>132</v>
      </c>
      <c r="E40" s="133"/>
      <c r="F40" s="134"/>
      <c r="G40" s="135"/>
      <c r="H40" s="135"/>
    </row>
    <row r="41" spans="2:8" ht="25.5" customHeight="1">
      <c r="B41" s="139"/>
      <c r="C41" s="140" t="s">
        <v>16</v>
      </c>
      <c r="D41" s="141"/>
      <c r="E41" s="142"/>
      <c r="F41" s="142"/>
      <c r="G41" s="142"/>
      <c r="H41" s="143">
        <f>H36+H33+H24+H21+H8</f>
        <v>0</v>
      </c>
    </row>
    <row r="42" spans="2:8" ht="25.5" customHeight="1">
      <c r="B42" s="144"/>
      <c r="C42" s="145"/>
      <c r="D42" s="146"/>
      <c r="E42" s="144"/>
      <c r="F42" s="144"/>
      <c r="G42" s="144"/>
      <c r="H42" s="144"/>
    </row>
    <row r="43" spans="2:8" ht="13.5" customHeight="1">
      <c r="D43" s="147"/>
      <c r="E43" s="82"/>
    </row>
    <row r="44" spans="2:8" ht="13.5" customHeight="1">
      <c r="E44" s="82"/>
    </row>
    <row r="45" spans="2:8" ht="13.5" customHeight="1">
      <c r="E45" s="82"/>
    </row>
    <row r="46" spans="2:8" ht="13.5" customHeight="1">
      <c r="E46" s="82"/>
    </row>
    <row r="47" spans="2:8" ht="13.5" customHeight="1">
      <c r="E47" s="82"/>
    </row>
    <row r="48" spans="2:8" ht="13.5" customHeight="1">
      <c r="E48" s="82"/>
    </row>
    <row r="49" spans="5:5" ht="13.5" customHeight="1">
      <c r="E49" s="82"/>
    </row>
    <row r="50" spans="5:5" ht="13.5" customHeight="1">
      <c r="E50" s="82"/>
    </row>
    <row r="51" spans="5:5" ht="13.5" customHeight="1">
      <c r="E51" s="82"/>
    </row>
    <row r="52" spans="5:5" ht="13.5" customHeight="1">
      <c r="E52" s="82"/>
    </row>
    <row r="53" spans="5:5">
      <c r="E53" s="82"/>
    </row>
    <row r="54" spans="5:5">
      <c r="E54" s="82"/>
    </row>
    <row r="55" spans="5:5">
      <c r="E55" s="82"/>
    </row>
    <row r="56" spans="5:5">
      <c r="E56" s="82"/>
    </row>
    <row r="57" spans="5:5">
      <c r="E57" s="82"/>
    </row>
    <row r="58" spans="5:5">
      <c r="E58" s="82"/>
    </row>
    <row r="59" spans="5:5">
      <c r="E59" s="82"/>
    </row>
    <row r="60" spans="5:5">
      <c r="E60" s="82"/>
    </row>
    <row r="61" spans="5:5">
      <c r="E61" s="82"/>
    </row>
    <row r="62" spans="5:5">
      <c r="E62" s="82"/>
    </row>
    <row r="63" spans="5:5">
      <c r="E63" s="82"/>
    </row>
    <row r="64" spans="5:5">
      <c r="E64" s="82"/>
    </row>
    <row r="65" spans="5:5">
      <c r="E65" s="82"/>
    </row>
    <row r="66" spans="5:5">
      <c r="E66" s="82"/>
    </row>
    <row r="67" spans="5:5">
      <c r="E67" s="82"/>
    </row>
    <row r="68" spans="5:5">
      <c r="E68" s="82"/>
    </row>
    <row r="69" spans="5:5">
      <c r="E69" s="82"/>
    </row>
    <row r="70" spans="5:5">
      <c r="E70" s="82"/>
    </row>
    <row r="71" spans="5:5">
      <c r="E71" s="82"/>
    </row>
    <row r="72" spans="5:5">
      <c r="E72" s="82"/>
    </row>
    <row r="73" spans="5:5">
      <c r="E73" s="82"/>
    </row>
    <row r="74" spans="5:5">
      <c r="E74" s="82"/>
    </row>
    <row r="75" spans="5:5">
      <c r="E75" s="82"/>
    </row>
    <row r="76" spans="5:5">
      <c r="E76" s="82"/>
    </row>
    <row r="77" spans="5:5">
      <c r="E77" s="82"/>
    </row>
    <row r="78" spans="5:5">
      <c r="E78" s="82"/>
    </row>
    <row r="79" spans="5:5">
      <c r="E79" s="82"/>
    </row>
    <row r="80" spans="5:5">
      <c r="E80" s="82"/>
    </row>
    <row r="81" spans="5:5">
      <c r="E81" s="82"/>
    </row>
    <row r="82" spans="5:5">
      <c r="E82" s="82"/>
    </row>
    <row r="83" spans="5:5">
      <c r="E83" s="82"/>
    </row>
    <row r="84" spans="5:5">
      <c r="E84" s="82"/>
    </row>
    <row r="85" spans="5:5">
      <c r="E85" s="82"/>
    </row>
    <row r="86" spans="5:5">
      <c r="E86" s="82"/>
    </row>
    <row r="87" spans="5:5">
      <c r="E87" s="82"/>
    </row>
    <row r="88" spans="5:5">
      <c r="E88" s="82"/>
    </row>
    <row r="89" spans="5:5">
      <c r="E89" s="82"/>
    </row>
    <row r="90" spans="5:5">
      <c r="E90" s="82"/>
    </row>
    <row r="91" spans="5:5">
      <c r="E91" s="82"/>
    </row>
    <row r="92" spans="5:5">
      <c r="E92" s="82"/>
    </row>
    <row r="93" spans="5:5">
      <c r="E93" s="82"/>
    </row>
    <row r="94" spans="5:5">
      <c r="E94" s="82"/>
    </row>
    <row r="95" spans="5:5">
      <c r="E95" s="82"/>
    </row>
    <row r="96" spans="5:5">
      <c r="E96" s="82"/>
    </row>
    <row r="97" spans="5:5">
      <c r="E97" s="82"/>
    </row>
    <row r="98" spans="5:5">
      <c r="E98" s="82"/>
    </row>
    <row r="99" spans="5:5">
      <c r="E99" s="82"/>
    </row>
    <row r="100" spans="5:5">
      <c r="E100" s="82"/>
    </row>
    <row r="101" spans="5:5">
      <c r="E101" s="82"/>
    </row>
    <row r="102" spans="5:5">
      <c r="E102" s="82"/>
    </row>
    <row r="103" spans="5:5">
      <c r="E103" s="82"/>
    </row>
    <row r="104" spans="5:5">
      <c r="E104" s="82"/>
    </row>
    <row r="105" spans="5:5">
      <c r="E105" s="82"/>
    </row>
    <row r="106" spans="5:5">
      <c r="E106" s="82"/>
    </row>
    <row r="107" spans="5:5">
      <c r="E107" s="82"/>
    </row>
    <row r="108" spans="5:5">
      <c r="E108" s="82"/>
    </row>
    <row r="109" spans="5:5">
      <c r="E109" s="82"/>
    </row>
    <row r="110" spans="5:5">
      <c r="E110" s="82"/>
    </row>
    <row r="111" spans="5:5">
      <c r="E111" s="82"/>
    </row>
    <row r="112" spans="5:5">
      <c r="E112" s="82"/>
    </row>
    <row r="113" spans="5:5">
      <c r="E113" s="82"/>
    </row>
    <row r="114" spans="5:5">
      <c r="E114" s="82"/>
    </row>
    <row r="115" spans="5:5">
      <c r="E115" s="82"/>
    </row>
    <row r="116" spans="5:5">
      <c r="E116" s="82"/>
    </row>
    <row r="117" spans="5:5">
      <c r="E117" s="82"/>
    </row>
    <row r="118" spans="5:5">
      <c r="E118" s="82"/>
    </row>
    <row r="119" spans="5:5">
      <c r="E119" s="82"/>
    </row>
    <row r="120" spans="5:5">
      <c r="E120" s="82"/>
    </row>
    <row r="121" spans="5:5">
      <c r="E121" s="82"/>
    </row>
    <row r="122" spans="5:5">
      <c r="E122" s="82"/>
    </row>
    <row r="123" spans="5:5">
      <c r="E123" s="82"/>
    </row>
    <row r="124" spans="5:5">
      <c r="E124" s="82"/>
    </row>
    <row r="125" spans="5:5">
      <c r="E125" s="82"/>
    </row>
    <row r="126" spans="5:5">
      <c r="E126" s="82"/>
    </row>
    <row r="127" spans="5:5">
      <c r="E127" s="82"/>
    </row>
    <row r="128" spans="5:5">
      <c r="E128" s="82"/>
    </row>
    <row r="129" spans="5:5">
      <c r="E129" s="82"/>
    </row>
    <row r="130" spans="5:5">
      <c r="E130" s="82"/>
    </row>
    <row r="131" spans="5:5">
      <c r="E131" s="82"/>
    </row>
    <row r="132" spans="5:5">
      <c r="E132" s="82"/>
    </row>
    <row r="133" spans="5:5">
      <c r="E133" s="82"/>
    </row>
    <row r="134" spans="5:5">
      <c r="E134" s="82"/>
    </row>
    <row r="135" spans="5:5">
      <c r="E135" s="82"/>
    </row>
    <row r="136" spans="5:5">
      <c r="E136" s="82"/>
    </row>
    <row r="137" spans="5:5">
      <c r="E137" s="82"/>
    </row>
    <row r="138" spans="5:5">
      <c r="E138" s="82"/>
    </row>
    <row r="139" spans="5:5">
      <c r="E139" s="82"/>
    </row>
    <row r="140" spans="5:5">
      <c r="E140" s="82"/>
    </row>
    <row r="141" spans="5:5">
      <c r="E141" s="82"/>
    </row>
    <row r="142" spans="5:5">
      <c r="E142" s="82"/>
    </row>
    <row r="143" spans="5:5">
      <c r="E143" s="82"/>
    </row>
    <row r="144" spans="5:5">
      <c r="E144" s="82"/>
    </row>
    <row r="145" spans="5:5">
      <c r="E145" s="82"/>
    </row>
    <row r="146" spans="5:5">
      <c r="E146" s="82"/>
    </row>
    <row r="147" spans="5:5">
      <c r="E147" s="82"/>
    </row>
    <row r="148" spans="5:5">
      <c r="E148" s="82"/>
    </row>
    <row r="149" spans="5:5">
      <c r="E149" s="82"/>
    </row>
    <row r="150" spans="5:5">
      <c r="E150" s="82"/>
    </row>
    <row r="151" spans="5:5">
      <c r="E151" s="82"/>
    </row>
    <row r="152" spans="5:5">
      <c r="E152" s="82"/>
    </row>
    <row r="153" spans="5:5">
      <c r="E153" s="82"/>
    </row>
    <row r="154" spans="5:5">
      <c r="E154" s="82"/>
    </row>
    <row r="155" spans="5:5">
      <c r="E155" s="82"/>
    </row>
    <row r="156" spans="5:5">
      <c r="E156" s="82"/>
    </row>
    <row r="157" spans="5:5">
      <c r="E157" s="82"/>
    </row>
    <row r="158" spans="5:5">
      <c r="E158" s="82"/>
    </row>
    <row r="159" spans="5:5">
      <c r="E159" s="82"/>
    </row>
    <row r="160" spans="5:5">
      <c r="E160" s="82"/>
    </row>
    <row r="161" spans="5:5">
      <c r="E161" s="82"/>
    </row>
    <row r="162" spans="5:5">
      <c r="E162" s="82"/>
    </row>
    <row r="163" spans="5:5">
      <c r="E163" s="82"/>
    </row>
    <row r="164" spans="5:5">
      <c r="E164" s="82"/>
    </row>
    <row r="165" spans="5:5">
      <c r="E165" s="82"/>
    </row>
    <row r="166" spans="5:5">
      <c r="E166" s="82"/>
    </row>
    <row r="167" spans="5:5">
      <c r="E167" s="82"/>
    </row>
    <row r="168" spans="5:5">
      <c r="E168" s="82"/>
    </row>
    <row r="169" spans="5:5">
      <c r="E169" s="82"/>
    </row>
    <row r="170" spans="5:5">
      <c r="E170" s="82"/>
    </row>
    <row r="171" spans="5:5">
      <c r="E171" s="82"/>
    </row>
    <row r="172" spans="5:5">
      <c r="E172" s="82"/>
    </row>
    <row r="173" spans="5:5">
      <c r="E173" s="82"/>
    </row>
    <row r="174" spans="5:5">
      <c r="E174" s="82"/>
    </row>
    <row r="175" spans="5:5">
      <c r="E175" s="82"/>
    </row>
    <row r="176" spans="5:5">
      <c r="E176" s="82"/>
    </row>
    <row r="177" spans="5:5">
      <c r="E177" s="82"/>
    </row>
    <row r="178" spans="5:5">
      <c r="E178" s="82"/>
    </row>
    <row r="179" spans="5:5">
      <c r="E179" s="82"/>
    </row>
    <row r="180" spans="5:5">
      <c r="E180" s="82"/>
    </row>
    <row r="181" spans="5:5">
      <c r="E181" s="82"/>
    </row>
    <row r="182" spans="5:5">
      <c r="E182" s="82"/>
    </row>
    <row r="183" spans="5:5">
      <c r="E183" s="82"/>
    </row>
    <row r="184" spans="5:5">
      <c r="E184" s="82"/>
    </row>
    <row r="185" spans="5:5">
      <c r="E185" s="82"/>
    </row>
    <row r="186" spans="5:5">
      <c r="E186" s="82"/>
    </row>
    <row r="187" spans="5:5">
      <c r="E187" s="82"/>
    </row>
    <row r="188" spans="5:5">
      <c r="E188" s="82"/>
    </row>
    <row r="189" spans="5:5">
      <c r="E189" s="82"/>
    </row>
    <row r="190" spans="5:5">
      <c r="E190" s="82"/>
    </row>
    <row r="191" spans="5:5">
      <c r="E191" s="82"/>
    </row>
    <row r="192" spans="5:5">
      <c r="E192" s="82"/>
    </row>
    <row r="193" spans="5:5">
      <c r="E193" s="82"/>
    </row>
    <row r="194" spans="5:5">
      <c r="E194" s="82"/>
    </row>
    <row r="195" spans="5:5">
      <c r="E195" s="82"/>
    </row>
    <row r="196" spans="5:5">
      <c r="E196" s="82"/>
    </row>
    <row r="197" spans="5:5">
      <c r="E197" s="82"/>
    </row>
    <row r="198" spans="5:5">
      <c r="E198" s="82"/>
    </row>
    <row r="199" spans="5:5">
      <c r="E199" s="82"/>
    </row>
    <row r="200" spans="5:5">
      <c r="E200" s="82"/>
    </row>
    <row r="201" spans="5:5">
      <c r="E201" s="82"/>
    </row>
    <row r="202" spans="5:5">
      <c r="E202" s="82"/>
    </row>
    <row r="203" spans="5:5">
      <c r="E203" s="82"/>
    </row>
    <row r="204" spans="5:5">
      <c r="E204" s="82"/>
    </row>
    <row r="205" spans="5:5">
      <c r="E205" s="82"/>
    </row>
    <row r="206" spans="5:5">
      <c r="E206" s="82"/>
    </row>
    <row r="207" spans="5:5">
      <c r="E207" s="82"/>
    </row>
    <row r="208" spans="5:5">
      <c r="E208" s="82"/>
    </row>
    <row r="209" spans="5:5">
      <c r="E209" s="82"/>
    </row>
    <row r="210" spans="5:5">
      <c r="E210" s="82"/>
    </row>
    <row r="211" spans="5:5">
      <c r="E211" s="82"/>
    </row>
    <row r="212" spans="5:5">
      <c r="E212" s="82"/>
    </row>
    <row r="213" spans="5:5">
      <c r="E213" s="82"/>
    </row>
    <row r="214" spans="5:5">
      <c r="E214" s="82"/>
    </row>
    <row r="215" spans="5:5">
      <c r="E215" s="82"/>
    </row>
    <row r="216" spans="5:5">
      <c r="E216" s="82"/>
    </row>
    <row r="217" spans="5:5">
      <c r="E217" s="82"/>
    </row>
    <row r="218" spans="5:5">
      <c r="E218" s="82"/>
    </row>
    <row r="219" spans="5:5">
      <c r="E219" s="82"/>
    </row>
    <row r="220" spans="5:5">
      <c r="E220" s="82"/>
    </row>
    <row r="221" spans="5:5">
      <c r="E221" s="82"/>
    </row>
    <row r="222" spans="5:5">
      <c r="E222" s="82"/>
    </row>
    <row r="223" spans="5:5">
      <c r="E223" s="82"/>
    </row>
    <row r="224" spans="5:5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  <row r="1001" spans="5:5">
      <c r="E1001" s="82"/>
    </row>
    <row r="1002" spans="5:5">
      <c r="E1002" s="82"/>
    </row>
    <row r="1003" spans="5:5">
      <c r="E1003" s="82"/>
    </row>
    <row r="1004" spans="5:5">
      <c r="E1004" s="82"/>
    </row>
    <row r="1005" spans="5:5">
      <c r="E1005" s="82"/>
    </row>
    <row r="1006" spans="5:5">
      <c r="E1006" s="82"/>
    </row>
    <row r="1007" spans="5:5">
      <c r="E1007" s="82"/>
    </row>
    <row r="1008" spans="5:5">
      <c r="E1008" s="82"/>
    </row>
    <row r="1009" spans="5:5">
      <c r="E1009" s="82"/>
    </row>
    <row r="1010" spans="5:5">
      <c r="E1010" s="82"/>
    </row>
    <row r="1011" spans="5:5">
      <c r="E1011" s="82"/>
    </row>
    <row r="1012" spans="5:5">
      <c r="E1012" s="82"/>
    </row>
    <row r="1013" spans="5:5">
      <c r="E1013" s="82"/>
    </row>
    <row r="1014" spans="5:5">
      <c r="E1014" s="82"/>
    </row>
    <row r="1015" spans="5:5">
      <c r="E1015" s="82"/>
    </row>
    <row r="1016" spans="5:5">
      <c r="E1016" s="82"/>
    </row>
    <row r="1017" spans="5:5">
      <c r="E1017" s="82"/>
    </row>
    <row r="1018" spans="5:5">
      <c r="E1018" s="82"/>
    </row>
    <row r="1019" spans="5:5">
      <c r="E1019" s="82"/>
    </row>
    <row r="1020" spans="5:5">
      <c r="E1020" s="82"/>
    </row>
    <row r="1021" spans="5:5">
      <c r="E1021" s="82"/>
    </row>
    <row r="1022" spans="5:5">
      <c r="E1022" s="82"/>
    </row>
    <row r="1023" spans="5:5">
      <c r="E1023" s="82"/>
    </row>
    <row r="1024" spans="5:5">
      <c r="E1024" s="82"/>
    </row>
    <row r="1025" spans="5:5">
      <c r="E1025" s="82"/>
    </row>
    <row r="1026" spans="5:5">
      <c r="E1026" s="82"/>
    </row>
    <row r="1027" spans="5:5">
      <c r="E1027" s="82"/>
    </row>
    <row r="1028" spans="5:5">
      <c r="E1028" s="82"/>
    </row>
    <row r="1029" spans="5:5">
      <c r="E1029" s="82"/>
    </row>
    <row r="1030" spans="5:5">
      <c r="E1030" s="82"/>
    </row>
    <row r="1031" spans="5:5">
      <c r="E1031" s="82"/>
    </row>
    <row r="1032" spans="5:5">
      <c r="E1032" s="82"/>
    </row>
    <row r="1033" spans="5:5">
      <c r="E1033" s="82"/>
    </row>
    <row r="1034" spans="5:5">
      <c r="E1034" s="82"/>
    </row>
    <row r="1035" spans="5:5">
      <c r="E1035" s="82"/>
    </row>
    <row r="1036" spans="5:5">
      <c r="E1036" s="82"/>
    </row>
    <row r="1037" spans="5:5">
      <c r="E1037" s="82"/>
    </row>
    <row r="1038" spans="5:5">
      <c r="E1038" s="82"/>
    </row>
    <row r="1039" spans="5:5">
      <c r="E1039" s="82"/>
    </row>
    <row r="1040" spans="5:5">
      <c r="E1040" s="82"/>
    </row>
    <row r="1041" spans="5:5">
      <c r="E1041" s="82"/>
    </row>
  </sheetData>
  <mergeCells count="4">
    <mergeCell ref="B2:H2"/>
    <mergeCell ref="D3:H3"/>
    <mergeCell ref="D4:H4"/>
    <mergeCell ref="D5:H5"/>
  </mergeCells>
  <pageMargins left="0.70866141732283472" right="0.70866141732283472" top="0.78740157480314965" bottom="0.78740157480314965" header="0.51181102362204722" footer="0.51181102362204722"/>
  <pageSetup paperSize="9" scale="8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5"/>
  <sheetViews>
    <sheetView view="pageBreakPreview" zoomScale="95" zoomScaleNormal="100" zoomScalePageLayoutView="95" workbookViewId="0">
      <pane ySplit="7" topLeftCell="A8" activePane="bottomLeft" state="frozen"/>
      <selection pane="bottomLeft" activeCell="I8" activeCellId="1" sqref="F12 I8"/>
    </sheetView>
  </sheetViews>
  <sheetFormatPr defaultColWidth="9.140625" defaultRowHeight="12.75"/>
  <cols>
    <col min="1" max="1" width="4.28515625" style="144" customWidth="1"/>
    <col min="2" max="2" width="14.42578125" style="144" customWidth="1"/>
    <col min="3" max="3" width="38.28515625" style="148" customWidth="1"/>
    <col min="4" max="4" width="4.5703125" style="144" customWidth="1"/>
    <col min="5" max="5" width="10.5703125" style="144" customWidth="1"/>
    <col min="6" max="6" width="9.85546875" style="144" customWidth="1"/>
    <col min="7" max="7" width="12.7109375" style="144" customWidth="1"/>
    <col min="8" max="16384" width="9.140625" style="144"/>
  </cols>
  <sheetData>
    <row r="1" spans="1:7" ht="15.75">
      <c r="A1" s="349" t="s">
        <v>74</v>
      </c>
      <c r="B1" s="349"/>
      <c r="C1" s="349"/>
      <c r="D1" s="349"/>
      <c r="E1" s="349"/>
      <c r="F1" s="349"/>
      <c r="G1" s="349"/>
    </row>
    <row r="2" spans="1:7" ht="24.75" customHeight="1">
      <c r="A2" s="114" t="s">
        <v>75</v>
      </c>
      <c r="B2" s="115"/>
      <c r="C2" s="350"/>
      <c r="D2" s="350"/>
      <c r="E2" s="350"/>
      <c r="F2" s="350"/>
      <c r="G2" s="350"/>
    </row>
    <row r="3" spans="1:7" ht="24.75" customHeight="1">
      <c r="A3" s="114" t="s">
        <v>76</v>
      </c>
      <c r="B3" s="115"/>
      <c r="C3" s="350"/>
      <c r="D3" s="350"/>
      <c r="E3" s="350"/>
      <c r="F3" s="350"/>
      <c r="G3" s="350"/>
    </row>
    <row r="4" spans="1:7" ht="24.75" customHeight="1">
      <c r="A4" s="114" t="s">
        <v>77</v>
      </c>
      <c r="B4" s="115"/>
      <c r="C4" s="350"/>
      <c r="D4" s="350"/>
      <c r="E4" s="350"/>
      <c r="F4" s="350"/>
      <c r="G4" s="350"/>
    </row>
    <row r="5" spans="1:7">
      <c r="B5" s="145"/>
      <c r="C5" s="146"/>
      <c r="D5" s="149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11023622047" footer="0.51180555555555596"/>
  <pageSetup paperSize="9" orientation="portrait" horizontalDpi="300" verticalDpi="300" r:id="rId1"/>
  <headerFooter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003"/>
  <sheetViews>
    <sheetView tabSelected="1" view="pageBreakPreview" zoomScaleNormal="100" zoomScaleSheetLayoutView="100" zoomScalePageLayoutView="95" workbookViewId="0">
      <pane ySplit="1" topLeftCell="A19" activePane="bottomLeft" state="frozen"/>
      <selection pane="bottomLeft" activeCell="C25" sqref="C25"/>
    </sheetView>
  </sheetViews>
  <sheetFormatPr defaultRowHeight="12.75" outlineLevelRow="3"/>
  <cols>
    <col min="1" max="1" width="4.8554687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361" t="s">
        <v>74</v>
      </c>
      <c r="B1" s="361"/>
      <c r="C1" s="361"/>
      <c r="D1" s="361"/>
      <c r="E1" s="361"/>
      <c r="F1" s="361"/>
      <c r="G1" s="361"/>
      <c r="AG1" t="s">
        <v>1308</v>
      </c>
    </row>
    <row r="2" spans="1:60" ht="24.95" customHeight="1">
      <c r="A2" s="231" t="s">
        <v>75</v>
      </c>
      <c r="B2" s="115" t="s">
        <v>1309</v>
      </c>
      <c r="C2" s="362" t="s">
        <v>1310</v>
      </c>
      <c r="D2" s="362"/>
      <c r="E2" s="362"/>
      <c r="F2" s="362"/>
      <c r="G2" s="363"/>
      <c r="AG2" t="s">
        <v>1311</v>
      </c>
    </row>
    <row r="3" spans="1:60" ht="24.95" customHeight="1">
      <c r="A3" s="231" t="s">
        <v>76</v>
      </c>
      <c r="B3" s="115" t="s">
        <v>44</v>
      </c>
      <c r="C3" s="362" t="s">
        <v>45</v>
      </c>
      <c r="D3" s="362"/>
      <c r="E3" s="362"/>
      <c r="F3" s="362"/>
      <c r="G3" s="363"/>
      <c r="AC3" s="113" t="s">
        <v>1311</v>
      </c>
      <c r="AG3" t="s">
        <v>1312</v>
      </c>
    </row>
    <row r="4" spans="1:60" ht="24.95" customHeight="1">
      <c r="A4" s="232" t="s">
        <v>77</v>
      </c>
      <c r="B4" s="233" t="s">
        <v>48</v>
      </c>
      <c r="C4" s="364" t="s">
        <v>1777</v>
      </c>
      <c r="D4" s="364"/>
      <c r="E4" s="364"/>
      <c r="F4" s="364"/>
      <c r="G4" s="365"/>
      <c r="AG4" t="s">
        <v>1313</v>
      </c>
    </row>
    <row r="5" spans="1:60">
      <c r="D5" s="82"/>
    </row>
    <row r="6" spans="1:60" ht="38.25">
      <c r="A6" s="234" t="s">
        <v>78</v>
      </c>
      <c r="B6" s="235" t="s">
        <v>79</v>
      </c>
      <c r="C6" s="235" t="s">
        <v>80</v>
      </c>
      <c r="D6" s="236" t="s">
        <v>81</v>
      </c>
      <c r="E6" s="234" t="s">
        <v>82</v>
      </c>
      <c r="F6" s="237" t="s">
        <v>83</v>
      </c>
      <c r="G6" s="234" t="s">
        <v>16</v>
      </c>
      <c r="H6" s="229" t="s">
        <v>1314</v>
      </c>
      <c r="I6" s="229" t="s">
        <v>1315</v>
      </c>
      <c r="J6" s="229" t="s">
        <v>1316</v>
      </c>
      <c r="K6" s="229" t="s">
        <v>1317</v>
      </c>
      <c r="L6" s="229" t="s">
        <v>371</v>
      </c>
      <c r="M6" s="229" t="s">
        <v>1318</v>
      </c>
      <c r="N6" s="229" t="s">
        <v>1319</v>
      </c>
      <c r="O6" s="229" t="s">
        <v>1320</v>
      </c>
      <c r="P6" s="229" t="s">
        <v>1321</v>
      </c>
      <c r="Q6" s="229" t="s">
        <v>1322</v>
      </c>
      <c r="R6" s="229" t="s">
        <v>1323</v>
      </c>
      <c r="S6" s="229" t="s">
        <v>1303</v>
      </c>
      <c r="T6" s="229" t="s">
        <v>1304</v>
      </c>
      <c r="U6" s="229" t="s">
        <v>1324</v>
      </c>
      <c r="V6" s="229" t="s">
        <v>1325</v>
      </c>
      <c r="W6" s="229" t="s">
        <v>1326</v>
      </c>
      <c r="X6" s="229" t="s">
        <v>1327</v>
      </c>
      <c r="Y6" s="229" t="s">
        <v>1328</v>
      </c>
    </row>
    <row r="7" spans="1:60" hidden="1">
      <c r="A7" s="144"/>
      <c r="B7" s="145"/>
      <c r="C7" s="145"/>
      <c r="D7" s="149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238" t="s">
        <v>133</v>
      </c>
      <c r="B8" s="239" t="s">
        <v>48</v>
      </c>
      <c r="C8" s="240" t="s">
        <v>49</v>
      </c>
      <c r="D8" s="241"/>
      <c r="E8" s="242"/>
      <c r="F8" s="225"/>
      <c r="G8" s="225">
        <f>SUMIF(AG9:AG31,"&lt;&gt;NOR",G9:G31)</f>
        <v>0</v>
      </c>
      <c r="H8" s="225"/>
      <c r="I8" s="225">
        <f>SUM(I9:I31)</f>
        <v>106838.36</v>
      </c>
      <c r="J8" s="225"/>
      <c r="K8" s="225">
        <f>SUM(K9:K31)</f>
        <v>89085.89</v>
      </c>
      <c r="L8" s="225"/>
      <c r="M8" s="225">
        <f>SUM(M9:M31)</f>
        <v>0</v>
      </c>
      <c r="N8" s="242"/>
      <c r="O8" s="242">
        <f>SUM(O9:O31)</f>
        <v>0</v>
      </c>
      <c r="P8" s="242"/>
      <c r="Q8" s="242">
        <f>SUM(Q9:Q31)</f>
        <v>0</v>
      </c>
      <c r="R8" s="225"/>
      <c r="S8" s="225"/>
      <c r="T8" s="226"/>
      <c r="U8" s="243"/>
      <c r="V8" s="243">
        <f>SUM(V9:V31)</f>
        <v>33.18</v>
      </c>
      <c r="W8" s="243"/>
      <c r="X8" s="243"/>
      <c r="Y8" s="243"/>
      <c r="AG8" t="s">
        <v>1329</v>
      </c>
    </row>
    <row r="9" spans="1:60" ht="22.5" outlineLevel="1">
      <c r="A9" s="244">
        <v>1</v>
      </c>
      <c r="B9" s="245" t="s">
        <v>134</v>
      </c>
      <c r="C9" s="246" t="s">
        <v>135</v>
      </c>
      <c r="D9" s="247" t="s">
        <v>117</v>
      </c>
      <c r="E9" s="248">
        <v>1</v>
      </c>
      <c r="F9" s="230"/>
      <c r="G9" s="227">
        <f>ROUND(E9*F9,2)</f>
        <v>0</v>
      </c>
      <c r="H9" s="230">
        <v>402.59</v>
      </c>
      <c r="I9" s="227">
        <f>ROUND(E9*H9,2)</f>
        <v>402.59</v>
      </c>
      <c r="J9" s="230">
        <v>173.41</v>
      </c>
      <c r="K9" s="227">
        <f>ROUND(E9*J9,2)</f>
        <v>173.41</v>
      </c>
      <c r="L9" s="227">
        <v>21</v>
      </c>
      <c r="M9" s="227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27"/>
      <c r="S9" s="227" t="s">
        <v>1305</v>
      </c>
      <c r="T9" s="228" t="s">
        <v>1305</v>
      </c>
      <c r="U9" s="155">
        <v>0.3175</v>
      </c>
      <c r="V9" s="155">
        <f>ROUND(E9*U9,2)</f>
        <v>0.32</v>
      </c>
      <c r="W9" s="155"/>
      <c r="X9" s="155" t="s">
        <v>1330</v>
      </c>
      <c r="Y9" s="155" t="s">
        <v>1331</v>
      </c>
      <c r="Z9" s="152"/>
      <c r="AA9" s="152"/>
      <c r="AB9" s="152"/>
      <c r="AC9" s="152"/>
      <c r="AD9" s="152"/>
      <c r="AE9" s="152"/>
      <c r="AF9" s="152"/>
      <c r="AG9" s="152" t="s">
        <v>1332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>
      <c r="A10" s="249">
        <v>2</v>
      </c>
      <c r="B10" s="250" t="s">
        <v>136</v>
      </c>
      <c r="C10" s="251" t="s">
        <v>137</v>
      </c>
      <c r="D10" s="252" t="s">
        <v>138</v>
      </c>
      <c r="E10" s="253">
        <v>20.024999999999999</v>
      </c>
      <c r="F10" s="254"/>
      <c r="G10" s="255">
        <f>ROUND(E10*F10,2)</f>
        <v>0</v>
      </c>
      <c r="H10" s="254">
        <v>863.62</v>
      </c>
      <c r="I10" s="255">
        <f>ROUND(E10*H10,2)</f>
        <v>17293.990000000002</v>
      </c>
      <c r="J10" s="254">
        <v>310.38</v>
      </c>
      <c r="K10" s="255">
        <f>ROUND(E10*J10,2)</f>
        <v>6215.36</v>
      </c>
      <c r="L10" s="255">
        <v>21</v>
      </c>
      <c r="M10" s="255">
        <f>G10*(1+L10/100)</f>
        <v>0</v>
      </c>
      <c r="N10" s="253">
        <v>0</v>
      </c>
      <c r="O10" s="253">
        <f>ROUND(E10*N10,2)</f>
        <v>0</v>
      </c>
      <c r="P10" s="253">
        <v>0</v>
      </c>
      <c r="Q10" s="253">
        <f>ROUND(E10*P10,2)</f>
        <v>0</v>
      </c>
      <c r="R10" s="255"/>
      <c r="S10" s="255" t="s">
        <v>1305</v>
      </c>
      <c r="T10" s="256" t="s">
        <v>1305</v>
      </c>
      <c r="U10" s="155">
        <v>0.55674999999999997</v>
      </c>
      <c r="V10" s="155">
        <f>ROUND(E10*U10,2)</f>
        <v>11.15</v>
      </c>
      <c r="W10" s="155"/>
      <c r="X10" s="155" t="s">
        <v>1330</v>
      </c>
      <c r="Y10" s="155" t="s">
        <v>1331</v>
      </c>
      <c r="Z10" s="152"/>
      <c r="AA10" s="152"/>
      <c r="AB10" s="152"/>
      <c r="AC10" s="152"/>
      <c r="AD10" s="152"/>
      <c r="AE10" s="152"/>
      <c r="AF10" s="152"/>
      <c r="AG10" s="152" t="s">
        <v>1332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>
      <c r="A11" s="154"/>
      <c r="B11" s="153"/>
      <c r="C11" s="257" t="s">
        <v>1333</v>
      </c>
      <c r="D11" s="258"/>
      <c r="E11" s="259"/>
      <c r="F11" s="155"/>
      <c r="G11" s="155"/>
      <c r="H11" s="155"/>
      <c r="I11" s="155"/>
      <c r="J11" s="155"/>
      <c r="K11" s="155"/>
      <c r="L11" s="155"/>
      <c r="M11" s="155"/>
      <c r="N11" s="260"/>
      <c r="O11" s="260"/>
      <c r="P11" s="260"/>
      <c r="Q11" s="260"/>
      <c r="R11" s="155"/>
      <c r="S11" s="155"/>
      <c r="T11" s="155"/>
      <c r="U11" s="155"/>
      <c r="V11" s="155"/>
      <c r="W11" s="155"/>
      <c r="X11" s="155"/>
      <c r="Y11" s="155"/>
      <c r="Z11" s="152"/>
      <c r="AA11" s="152"/>
      <c r="AB11" s="152"/>
      <c r="AC11" s="152"/>
      <c r="AD11" s="152"/>
      <c r="AE11" s="152"/>
      <c r="AF11" s="152"/>
      <c r="AG11" s="152" t="s">
        <v>467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3">
      <c r="A12" s="154"/>
      <c r="B12" s="153"/>
      <c r="C12" s="257" t="s">
        <v>1334</v>
      </c>
      <c r="D12" s="258"/>
      <c r="E12" s="259">
        <v>20.02</v>
      </c>
      <c r="F12" s="155"/>
      <c r="G12" s="155"/>
      <c r="H12" s="155"/>
      <c r="I12" s="155"/>
      <c r="J12" s="155"/>
      <c r="K12" s="155"/>
      <c r="L12" s="155"/>
      <c r="M12" s="155"/>
      <c r="N12" s="260"/>
      <c r="O12" s="260"/>
      <c r="P12" s="260"/>
      <c r="Q12" s="260"/>
      <c r="R12" s="155"/>
      <c r="S12" s="155"/>
      <c r="T12" s="155"/>
      <c r="U12" s="155"/>
      <c r="V12" s="155"/>
      <c r="W12" s="155"/>
      <c r="X12" s="155"/>
      <c r="Y12" s="155"/>
      <c r="Z12" s="152"/>
      <c r="AA12" s="152"/>
      <c r="AB12" s="152"/>
      <c r="AC12" s="152"/>
      <c r="AD12" s="152"/>
      <c r="AE12" s="152"/>
      <c r="AF12" s="152"/>
      <c r="AG12" s="152" t="s">
        <v>467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244">
        <v>3</v>
      </c>
      <c r="B13" s="245" t="s">
        <v>139</v>
      </c>
      <c r="C13" s="246" t="s">
        <v>140</v>
      </c>
      <c r="D13" s="247" t="s">
        <v>138</v>
      </c>
      <c r="E13" s="248">
        <v>1.5</v>
      </c>
      <c r="F13" s="230"/>
      <c r="G13" s="227">
        <f>ROUND(E13*F13,2)</f>
        <v>0</v>
      </c>
      <c r="H13" s="230">
        <v>547.5</v>
      </c>
      <c r="I13" s="227">
        <f>ROUND(E13*H13,2)</f>
        <v>821.25</v>
      </c>
      <c r="J13" s="230">
        <v>472.5</v>
      </c>
      <c r="K13" s="227">
        <f>ROUND(E13*J13,2)</f>
        <v>708.75</v>
      </c>
      <c r="L13" s="227">
        <v>21</v>
      </c>
      <c r="M13" s="227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27"/>
      <c r="S13" s="227" t="s">
        <v>1305</v>
      </c>
      <c r="T13" s="228" t="s">
        <v>1305</v>
      </c>
      <c r="U13" s="155">
        <v>0.92900000000000005</v>
      </c>
      <c r="V13" s="155">
        <f>ROUND(E13*U13,2)</f>
        <v>1.39</v>
      </c>
      <c r="W13" s="155"/>
      <c r="X13" s="155" t="s">
        <v>1330</v>
      </c>
      <c r="Y13" s="155" t="s">
        <v>1331</v>
      </c>
      <c r="Z13" s="152"/>
      <c r="AA13" s="152"/>
      <c r="AB13" s="152"/>
      <c r="AC13" s="152"/>
      <c r="AD13" s="152"/>
      <c r="AE13" s="152"/>
      <c r="AF13" s="152"/>
      <c r="AG13" s="152" t="s">
        <v>1332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>
      <c r="A14" s="249">
        <v>4</v>
      </c>
      <c r="B14" s="250" t="s">
        <v>141</v>
      </c>
      <c r="C14" s="251" t="s">
        <v>142</v>
      </c>
      <c r="D14" s="252" t="s">
        <v>138</v>
      </c>
      <c r="E14" s="253">
        <v>15.4</v>
      </c>
      <c r="F14" s="254"/>
      <c r="G14" s="255">
        <f>ROUND(E14*F14,2)</f>
        <v>0</v>
      </c>
      <c r="H14" s="254">
        <v>394.27</v>
      </c>
      <c r="I14" s="255">
        <f>ROUND(E14*H14,2)</f>
        <v>6071.76</v>
      </c>
      <c r="J14" s="254">
        <v>557.73</v>
      </c>
      <c r="K14" s="255">
        <f>ROUND(E14*J14,2)</f>
        <v>8589.0400000000009</v>
      </c>
      <c r="L14" s="255">
        <v>21</v>
      </c>
      <c r="M14" s="255">
        <f>G14*(1+L14/100)</f>
        <v>0</v>
      </c>
      <c r="N14" s="253">
        <v>0</v>
      </c>
      <c r="O14" s="253">
        <f>ROUND(E14*N14,2)</f>
        <v>0</v>
      </c>
      <c r="P14" s="253">
        <v>0</v>
      </c>
      <c r="Q14" s="253">
        <f>ROUND(E14*P14,2)</f>
        <v>0</v>
      </c>
      <c r="R14" s="255"/>
      <c r="S14" s="255" t="s">
        <v>1305</v>
      </c>
      <c r="T14" s="256" t="s">
        <v>1305</v>
      </c>
      <c r="U14" s="155">
        <v>1.0109999999999999</v>
      </c>
      <c r="V14" s="155">
        <f>ROUND(E14*U14,2)</f>
        <v>15.57</v>
      </c>
      <c r="W14" s="155"/>
      <c r="X14" s="155" t="s">
        <v>1330</v>
      </c>
      <c r="Y14" s="155" t="s">
        <v>1331</v>
      </c>
      <c r="Z14" s="152"/>
      <c r="AA14" s="152"/>
      <c r="AB14" s="152"/>
      <c r="AC14" s="152"/>
      <c r="AD14" s="152"/>
      <c r="AE14" s="152"/>
      <c r="AF14" s="152"/>
      <c r="AG14" s="152" t="s">
        <v>1332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2">
      <c r="A15" s="154"/>
      <c r="B15" s="153"/>
      <c r="C15" s="257" t="s">
        <v>1335</v>
      </c>
      <c r="D15" s="258"/>
      <c r="E15" s="259"/>
      <c r="F15" s="155"/>
      <c r="G15" s="155"/>
      <c r="H15" s="155"/>
      <c r="I15" s="155"/>
      <c r="J15" s="155"/>
      <c r="K15" s="155"/>
      <c r="L15" s="155"/>
      <c r="M15" s="155"/>
      <c r="N15" s="260"/>
      <c r="O15" s="260"/>
      <c r="P15" s="260"/>
      <c r="Q15" s="260"/>
      <c r="R15" s="155"/>
      <c r="S15" s="155"/>
      <c r="T15" s="155"/>
      <c r="U15" s="155"/>
      <c r="V15" s="155"/>
      <c r="W15" s="155"/>
      <c r="X15" s="155"/>
      <c r="Y15" s="155"/>
      <c r="Z15" s="152"/>
      <c r="AA15" s="152"/>
      <c r="AB15" s="152"/>
      <c r="AC15" s="152"/>
      <c r="AD15" s="152"/>
      <c r="AE15" s="152"/>
      <c r="AF15" s="152"/>
      <c r="AG15" s="152" t="s">
        <v>467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3">
      <c r="A16" s="154"/>
      <c r="B16" s="153"/>
      <c r="C16" s="257" t="s">
        <v>1336</v>
      </c>
      <c r="D16" s="258"/>
      <c r="E16" s="259">
        <v>15.4</v>
      </c>
      <c r="F16" s="155"/>
      <c r="G16" s="155"/>
      <c r="H16" s="155"/>
      <c r="I16" s="155"/>
      <c r="J16" s="155"/>
      <c r="K16" s="155"/>
      <c r="L16" s="155"/>
      <c r="M16" s="155"/>
      <c r="N16" s="260"/>
      <c r="O16" s="260"/>
      <c r="P16" s="260"/>
      <c r="Q16" s="260"/>
      <c r="R16" s="155"/>
      <c r="S16" s="155"/>
      <c r="T16" s="155"/>
      <c r="U16" s="155"/>
      <c r="V16" s="155"/>
      <c r="W16" s="155"/>
      <c r="X16" s="155"/>
      <c r="Y16" s="155"/>
      <c r="Z16" s="152"/>
      <c r="AA16" s="152"/>
      <c r="AB16" s="152"/>
      <c r="AC16" s="152"/>
      <c r="AD16" s="152"/>
      <c r="AE16" s="152"/>
      <c r="AF16" s="152"/>
      <c r="AG16" s="152" t="s">
        <v>467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>
      <c r="A17" s="249">
        <v>5</v>
      </c>
      <c r="B17" s="250" t="s">
        <v>143</v>
      </c>
      <c r="C17" s="251" t="s">
        <v>144</v>
      </c>
      <c r="D17" s="252" t="s">
        <v>138</v>
      </c>
      <c r="E17" s="253">
        <v>4.7</v>
      </c>
      <c r="F17" s="254"/>
      <c r="G17" s="255">
        <f>ROUND(E17*F17,2)</f>
        <v>0</v>
      </c>
      <c r="H17" s="254">
        <v>455.27</v>
      </c>
      <c r="I17" s="255">
        <f>ROUND(E17*H17,2)</f>
        <v>2139.77</v>
      </c>
      <c r="J17" s="254">
        <v>557.73</v>
      </c>
      <c r="K17" s="255">
        <f>ROUND(E17*J17,2)</f>
        <v>2621.33</v>
      </c>
      <c r="L17" s="255">
        <v>21</v>
      </c>
      <c r="M17" s="255">
        <f>G17*(1+L17/100)</f>
        <v>0</v>
      </c>
      <c r="N17" s="253">
        <v>0</v>
      </c>
      <c r="O17" s="253">
        <f>ROUND(E17*N17,2)</f>
        <v>0</v>
      </c>
      <c r="P17" s="253">
        <v>0</v>
      </c>
      <c r="Q17" s="253">
        <f>ROUND(E17*P17,2)</f>
        <v>0</v>
      </c>
      <c r="R17" s="255"/>
      <c r="S17" s="255" t="s">
        <v>1305</v>
      </c>
      <c r="T17" s="256" t="s">
        <v>1305</v>
      </c>
      <c r="U17" s="155">
        <v>1.0109999999999999</v>
      </c>
      <c r="V17" s="155">
        <f>ROUND(E17*U17,2)</f>
        <v>4.75</v>
      </c>
      <c r="W17" s="155"/>
      <c r="X17" s="155" t="s">
        <v>1330</v>
      </c>
      <c r="Y17" s="155" t="s">
        <v>1331</v>
      </c>
      <c r="Z17" s="152"/>
      <c r="AA17" s="152"/>
      <c r="AB17" s="152"/>
      <c r="AC17" s="152"/>
      <c r="AD17" s="152"/>
      <c r="AE17" s="152"/>
      <c r="AF17" s="152"/>
      <c r="AG17" s="152" t="s">
        <v>1332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2">
      <c r="A18" s="154"/>
      <c r="B18" s="153"/>
      <c r="C18" s="257" t="s">
        <v>1337</v>
      </c>
      <c r="D18" s="258"/>
      <c r="E18" s="259"/>
      <c r="F18" s="155"/>
      <c r="G18" s="155"/>
      <c r="H18" s="155"/>
      <c r="I18" s="155"/>
      <c r="J18" s="155"/>
      <c r="K18" s="155"/>
      <c r="L18" s="155"/>
      <c r="M18" s="155"/>
      <c r="N18" s="260"/>
      <c r="O18" s="260"/>
      <c r="P18" s="260"/>
      <c r="Q18" s="260"/>
      <c r="R18" s="155"/>
      <c r="S18" s="155"/>
      <c r="T18" s="155"/>
      <c r="U18" s="155"/>
      <c r="V18" s="155"/>
      <c r="W18" s="155"/>
      <c r="X18" s="155"/>
      <c r="Y18" s="155"/>
      <c r="Z18" s="152"/>
      <c r="AA18" s="152"/>
      <c r="AB18" s="152"/>
      <c r="AC18" s="152"/>
      <c r="AD18" s="152"/>
      <c r="AE18" s="152"/>
      <c r="AF18" s="152"/>
      <c r="AG18" s="152" t="s">
        <v>467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3">
      <c r="A19" s="154"/>
      <c r="B19" s="153"/>
      <c r="C19" s="257" t="s">
        <v>1338</v>
      </c>
      <c r="D19" s="258"/>
      <c r="E19" s="259">
        <v>4.7</v>
      </c>
      <c r="F19" s="155"/>
      <c r="G19" s="155"/>
      <c r="H19" s="155"/>
      <c r="I19" s="155"/>
      <c r="J19" s="155"/>
      <c r="K19" s="155"/>
      <c r="L19" s="155"/>
      <c r="M19" s="155"/>
      <c r="N19" s="260"/>
      <c r="O19" s="260"/>
      <c r="P19" s="260"/>
      <c r="Q19" s="260"/>
      <c r="R19" s="155"/>
      <c r="S19" s="155"/>
      <c r="T19" s="155"/>
      <c r="U19" s="155"/>
      <c r="V19" s="155"/>
      <c r="W19" s="155"/>
      <c r="X19" s="155"/>
      <c r="Y19" s="155"/>
      <c r="Z19" s="152"/>
      <c r="AA19" s="152"/>
      <c r="AB19" s="152"/>
      <c r="AC19" s="152"/>
      <c r="AD19" s="152"/>
      <c r="AE19" s="152"/>
      <c r="AF19" s="152"/>
      <c r="AG19" s="152" t="s">
        <v>467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244">
        <v>6</v>
      </c>
      <c r="B20" s="245" t="s">
        <v>145</v>
      </c>
      <c r="C20" s="246" t="s">
        <v>146</v>
      </c>
      <c r="D20" s="247" t="s">
        <v>147</v>
      </c>
      <c r="E20" s="248">
        <v>4</v>
      </c>
      <c r="F20" s="230"/>
      <c r="G20" s="227">
        <f>ROUND(E20*F20,2)</f>
        <v>0</v>
      </c>
      <c r="H20" s="230">
        <v>0</v>
      </c>
      <c r="I20" s="227">
        <f>ROUND(E20*H20,2)</f>
        <v>0</v>
      </c>
      <c r="J20" s="230">
        <v>1500</v>
      </c>
      <c r="K20" s="227">
        <f>ROUND(E20*J20,2)</f>
        <v>6000</v>
      </c>
      <c r="L20" s="227">
        <v>21</v>
      </c>
      <c r="M20" s="227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27"/>
      <c r="S20" s="227" t="s">
        <v>1306</v>
      </c>
      <c r="T20" s="228" t="s">
        <v>1307</v>
      </c>
      <c r="U20" s="155">
        <v>0</v>
      </c>
      <c r="V20" s="155">
        <f>ROUND(E20*U20,2)</f>
        <v>0</v>
      </c>
      <c r="W20" s="155"/>
      <c r="X20" s="155" t="s">
        <v>1330</v>
      </c>
      <c r="Y20" s="155" t="s">
        <v>1331</v>
      </c>
      <c r="Z20" s="152"/>
      <c r="AA20" s="152"/>
      <c r="AB20" s="152"/>
      <c r="AC20" s="152"/>
      <c r="AD20" s="152"/>
      <c r="AE20" s="152"/>
      <c r="AF20" s="152"/>
      <c r="AG20" s="152" t="s">
        <v>1332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249">
        <v>7</v>
      </c>
      <c r="B21" s="250" t="s">
        <v>128</v>
      </c>
      <c r="C21" s="251" t="s">
        <v>148</v>
      </c>
      <c r="D21" s="252" t="s">
        <v>138</v>
      </c>
      <c r="E21" s="253">
        <v>79.400000000000006</v>
      </c>
      <c r="F21" s="254"/>
      <c r="G21" s="255">
        <f>ROUND(E21*F21,2)</f>
        <v>0</v>
      </c>
      <c r="H21" s="254">
        <v>0</v>
      </c>
      <c r="I21" s="255">
        <f>ROUND(E21*H21,2)</f>
        <v>0</v>
      </c>
      <c r="J21" s="254">
        <v>120</v>
      </c>
      <c r="K21" s="255">
        <f>ROUND(E21*J21,2)</f>
        <v>9528</v>
      </c>
      <c r="L21" s="255">
        <v>21</v>
      </c>
      <c r="M21" s="255">
        <f>G21*(1+L21/100)</f>
        <v>0</v>
      </c>
      <c r="N21" s="253">
        <v>0</v>
      </c>
      <c r="O21" s="253">
        <f>ROUND(E21*N21,2)</f>
        <v>0</v>
      </c>
      <c r="P21" s="253">
        <v>0</v>
      </c>
      <c r="Q21" s="253">
        <f>ROUND(E21*P21,2)</f>
        <v>0</v>
      </c>
      <c r="R21" s="255"/>
      <c r="S21" s="255" t="s">
        <v>1306</v>
      </c>
      <c r="T21" s="256" t="s">
        <v>1307</v>
      </c>
      <c r="U21" s="155">
        <v>0</v>
      </c>
      <c r="V21" s="155">
        <f>ROUND(E21*U21,2)</f>
        <v>0</v>
      </c>
      <c r="W21" s="155"/>
      <c r="X21" s="155" t="s">
        <v>1330</v>
      </c>
      <c r="Y21" s="155" t="s">
        <v>1331</v>
      </c>
      <c r="Z21" s="152"/>
      <c r="AA21" s="152"/>
      <c r="AB21" s="152"/>
      <c r="AC21" s="152"/>
      <c r="AD21" s="152"/>
      <c r="AE21" s="152"/>
      <c r="AF21" s="152"/>
      <c r="AG21" s="152" t="s">
        <v>1332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2">
      <c r="A22" s="154"/>
      <c r="B22" s="153"/>
      <c r="C22" s="257" t="s">
        <v>1339</v>
      </c>
      <c r="D22" s="258"/>
      <c r="E22" s="259"/>
      <c r="F22" s="155"/>
      <c r="G22" s="155"/>
      <c r="H22" s="155"/>
      <c r="I22" s="155"/>
      <c r="J22" s="155"/>
      <c r="K22" s="155"/>
      <c r="L22" s="155"/>
      <c r="M22" s="155"/>
      <c r="N22" s="260"/>
      <c r="O22" s="260"/>
      <c r="P22" s="260"/>
      <c r="Q22" s="260"/>
      <c r="R22" s="155"/>
      <c r="S22" s="155"/>
      <c r="T22" s="155"/>
      <c r="U22" s="155"/>
      <c r="V22" s="155"/>
      <c r="W22" s="155"/>
      <c r="X22" s="155"/>
      <c r="Y22" s="155"/>
      <c r="Z22" s="152"/>
      <c r="AA22" s="152"/>
      <c r="AB22" s="152"/>
      <c r="AC22" s="152"/>
      <c r="AD22" s="152"/>
      <c r="AE22" s="152"/>
      <c r="AF22" s="152"/>
      <c r="AG22" s="152" t="s">
        <v>467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3">
      <c r="A23" s="154"/>
      <c r="B23" s="153"/>
      <c r="C23" s="257" t="s">
        <v>1340</v>
      </c>
      <c r="D23" s="258"/>
      <c r="E23" s="259">
        <v>79.400000000000006</v>
      </c>
      <c r="F23" s="155"/>
      <c r="G23" s="155"/>
      <c r="H23" s="155"/>
      <c r="I23" s="155"/>
      <c r="J23" s="155"/>
      <c r="K23" s="155"/>
      <c r="L23" s="155"/>
      <c r="M23" s="155"/>
      <c r="N23" s="260"/>
      <c r="O23" s="260"/>
      <c r="P23" s="260"/>
      <c r="Q23" s="260"/>
      <c r="R23" s="155"/>
      <c r="S23" s="155"/>
      <c r="T23" s="155"/>
      <c r="U23" s="155"/>
      <c r="V23" s="155"/>
      <c r="W23" s="155"/>
      <c r="X23" s="155"/>
      <c r="Y23" s="155"/>
      <c r="Z23" s="152"/>
      <c r="AA23" s="152"/>
      <c r="AB23" s="152"/>
      <c r="AC23" s="152"/>
      <c r="AD23" s="152"/>
      <c r="AE23" s="152"/>
      <c r="AF23" s="152"/>
      <c r="AG23" s="152" t="s">
        <v>467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249">
        <v>8</v>
      </c>
      <c r="B24" s="250" t="s">
        <v>149</v>
      </c>
      <c r="C24" s="251" t="s">
        <v>150</v>
      </c>
      <c r="D24" s="252" t="s">
        <v>138</v>
      </c>
      <c r="E24" s="253">
        <v>55.25</v>
      </c>
      <c r="F24" s="254"/>
      <c r="G24" s="255">
        <f>ROUND(E24*F24,2)</f>
        <v>0</v>
      </c>
      <c r="H24" s="254">
        <v>0</v>
      </c>
      <c r="I24" s="255">
        <f>ROUND(E24*H24,2)</f>
        <v>0</v>
      </c>
      <c r="J24" s="254">
        <v>1000</v>
      </c>
      <c r="K24" s="255">
        <f>ROUND(E24*J24,2)</f>
        <v>55250</v>
      </c>
      <c r="L24" s="255">
        <v>21</v>
      </c>
      <c r="M24" s="255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5"/>
      <c r="S24" s="255" t="s">
        <v>1306</v>
      </c>
      <c r="T24" s="256" t="s">
        <v>1307</v>
      </c>
      <c r="U24" s="155">
        <v>0</v>
      </c>
      <c r="V24" s="155">
        <f>ROUND(E24*U24,2)</f>
        <v>0</v>
      </c>
      <c r="W24" s="155"/>
      <c r="X24" s="155" t="s">
        <v>1330</v>
      </c>
      <c r="Y24" s="155" t="s">
        <v>1331</v>
      </c>
      <c r="Z24" s="152"/>
      <c r="AA24" s="152"/>
      <c r="AB24" s="152"/>
      <c r="AC24" s="152"/>
      <c r="AD24" s="152"/>
      <c r="AE24" s="152"/>
      <c r="AF24" s="152"/>
      <c r="AG24" s="152" t="s">
        <v>1332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2">
      <c r="A25" s="154"/>
      <c r="B25" s="153"/>
      <c r="C25" s="257" t="s">
        <v>1797</v>
      </c>
      <c r="D25" s="258"/>
      <c r="E25" s="259">
        <f>(2.2+2.5+1+0.6)*1.5</f>
        <v>9.4499999999999993</v>
      </c>
      <c r="F25" s="155"/>
      <c r="G25" s="155"/>
      <c r="H25" s="155"/>
      <c r="I25" s="155"/>
      <c r="J25" s="155"/>
      <c r="K25" s="155"/>
      <c r="L25" s="155"/>
      <c r="M25" s="155"/>
      <c r="N25" s="260"/>
      <c r="O25" s="260"/>
      <c r="P25" s="260"/>
      <c r="Q25" s="260"/>
      <c r="R25" s="155"/>
      <c r="S25" s="155"/>
      <c r="T25" s="155"/>
      <c r="U25" s="155"/>
      <c r="V25" s="155"/>
      <c r="W25" s="155"/>
      <c r="X25" s="155"/>
      <c r="Y25" s="155"/>
      <c r="Z25" s="152"/>
      <c r="AA25" s="152"/>
      <c r="AB25" s="152"/>
      <c r="AC25" s="152"/>
      <c r="AD25" s="152"/>
      <c r="AE25" s="152"/>
      <c r="AF25" s="152"/>
      <c r="AG25" s="152" t="s">
        <v>467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3">
      <c r="A26" s="154"/>
      <c r="B26" s="153"/>
      <c r="C26" s="257" t="s">
        <v>1784</v>
      </c>
      <c r="D26" s="258"/>
      <c r="E26" s="259">
        <f>(3.8*2+3.2-0.9+0.65+0.45)*1.5</f>
        <v>16.5</v>
      </c>
      <c r="F26" s="155"/>
      <c r="G26" s="155"/>
      <c r="H26" s="155"/>
      <c r="I26" s="155"/>
      <c r="J26" s="155"/>
      <c r="K26" s="155"/>
      <c r="L26" s="155"/>
      <c r="M26" s="155"/>
      <c r="N26" s="260"/>
      <c r="O26" s="260"/>
      <c r="P26" s="260"/>
      <c r="Q26" s="260"/>
      <c r="R26" s="155"/>
      <c r="S26" s="155"/>
      <c r="T26" s="155"/>
      <c r="U26" s="155"/>
      <c r="V26" s="155"/>
      <c r="W26" s="155"/>
      <c r="X26" s="155"/>
      <c r="Y26" s="155"/>
      <c r="Z26" s="152"/>
      <c r="AA26" s="152"/>
      <c r="AB26" s="152"/>
      <c r="AC26" s="152"/>
      <c r="AD26" s="152"/>
      <c r="AE26" s="152"/>
      <c r="AF26" s="152"/>
      <c r="AG26" s="152" t="s">
        <v>467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3">
      <c r="A27" s="154"/>
      <c r="B27" s="153"/>
      <c r="C27" s="257" t="s">
        <v>1785</v>
      </c>
      <c r="D27" s="258"/>
      <c r="E27" s="259">
        <f>(5.5-0.9+0.6+1.3+0.3+3.8+0.5)*1+3.8*3</f>
        <v>22.499999999999996</v>
      </c>
      <c r="F27" s="155"/>
      <c r="G27" s="155"/>
      <c r="H27" s="155"/>
      <c r="I27" s="155"/>
      <c r="J27" s="155"/>
      <c r="K27" s="155"/>
      <c r="L27" s="155"/>
      <c r="M27" s="155"/>
      <c r="N27" s="260"/>
      <c r="O27" s="260"/>
      <c r="P27" s="260"/>
      <c r="Q27" s="260"/>
      <c r="R27" s="155"/>
      <c r="S27" s="155"/>
      <c r="T27" s="155"/>
      <c r="U27" s="155"/>
      <c r="V27" s="155"/>
      <c r="W27" s="155"/>
      <c r="X27" s="155"/>
      <c r="Y27" s="155"/>
      <c r="Z27" s="152"/>
      <c r="AA27" s="152"/>
      <c r="AB27" s="152"/>
      <c r="AC27" s="152"/>
      <c r="AD27" s="152"/>
      <c r="AE27" s="152"/>
      <c r="AF27" s="152"/>
      <c r="AG27" s="152" t="s">
        <v>467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3">
      <c r="A28" s="154"/>
      <c r="B28" s="153"/>
      <c r="C28" s="257" t="s">
        <v>1786</v>
      </c>
      <c r="D28" s="258"/>
      <c r="E28" s="259">
        <f>2.375*2+1+(3.55-1-1.5)*1</f>
        <v>6.8</v>
      </c>
      <c r="F28" s="155"/>
      <c r="G28" s="155"/>
      <c r="H28" s="155"/>
      <c r="I28" s="155"/>
      <c r="J28" s="155"/>
      <c r="K28" s="155"/>
      <c r="L28" s="155"/>
      <c r="M28" s="155"/>
      <c r="N28" s="260"/>
      <c r="O28" s="260"/>
      <c r="P28" s="260"/>
      <c r="Q28" s="260"/>
      <c r="R28" s="155"/>
      <c r="S28" s="155"/>
      <c r="T28" s="155"/>
      <c r="U28" s="155"/>
      <c r="V28" s="155"/>
      <c r="W28" s="155"/>
      <c r="X28" s="155"/>
      <c r="Y28" s="155"/>
      <c r="Z28" s="152"/>
      <c r="AA28" s="152"/>
      <c r="AB28" s="152"/>
      <c r="AC28" s="152"/>
      <c r="AD28" s="152"/>
      <c r="AE28" s="152"/>
      <c r="AF28" s="152"/>
      <c r="AG28" s="152" t="s">
        <v>467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249">
        <v>9</v>
      </c>
      <c r="B29" s="250" t="s">
        <v>151</v>
      </c>
      <c r="C29" s="251" t="s">
        <v>152</v>
      </c>
      <c r="D29" s="252" t="s">
        <v>138</v>
      </c>
      <c r="E29" s="253">
        <v>62.1</v>
      </c>
      <c r="F29" s="254"/>
      <c r="G29" s="255">
        <f>ROUND(E29*F29,2)</f>
        <v>0</v>
      </c>
      <c r="H29" s="254">
        <v>1290</v>
      </c>
      <c r="I29" s="255">
        <f>ROUND(E29*H29,2)</f>
        <v>80109</v>
      </c>
      <c r="J29" s="254">
        <v>0</v>
      </c>
      <c r="K29" s="255">
        <f>ROUND(E29*J29,2)</f>
        <v>0</v>
      </c>
      <c r="L29" s="255">
        <v>21</v>
      </c>
      <c r="M29" s="255">
        <f>G29*(1+L29/100)</f>
        <v>0</v>
      </c>
      <c r="N29" s="253">
        <v>0</v>
      </c>
      <c r="O29" s="253">
        <f>ROUND(E29*N29,2)</f>
        <v>0</v>
      </c>
      <c r="P29" s="253">
        <v>0</v>
      </c>
      <c r="Q29" s="253">
        <f>ROUND(E29*P29,2)</f>
        <v>0</v>
      </c>
      <c r="R29" s="255"/>
      <c r="S29" s="255" t="s">
        <v>1306</v>
      </c>
      <c r="T29" s="256" t="s">
        <v>1307</v>
      </c>
      <c r="U29" s="155">
        <v>0</v>
      </c>
      <c r="V29" s="155">
        <f>ROUND(E29*U29,2)</f>
        <v>0</v>
      </c>
      <c r="W29" s="155"/>
      <c r="X29" s="155" t="s">
        <v>1341</v>
      </c>
      <c r="Y29" s="155" t="s">
        <v>1331</v>
      </c>
      <c r="Z29" s="152"/>
      <c r="AA29" s="152"/>
      <c r="AB29" s="152"/>
      <c r="AC29" s="152"/>
      <c r="AD29" s="152"/>
      <c r="AE29" s="152"/>
      <c r="AF29" s="152"/>
      <c r="AG29" s="152" t="s">
        <v>1342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2">
      <c r="A30" s="154"/>
      <c r="B30" s="153"/>
      <c r="C30" s="257" t="s">
        <v>1796</v>
      </c>
      <c r="D30" s="258"/>
      <c r="E30" s="259"/>
      <c r="F30" s="155"/>
      <c r="G30" s="155"/>
      <c r="H30" s="155"/>
      <c r="I30" s="155"/>
      <c r="J30" s="155"/>
      <c r="K30" s="155"/>
      <c r="L30" s="155"/>
      <c r="M30" s="155"/>
      <c r="N30" s="260"/>
      <c r="O30" s="260"/>
      <c r="P30" s="260"/>
      <c r="Q30" s="260"/>
      <c r="R30" s="155"/>
      <c r="S30" s="155"/>
      <c r="T30" s="155"/>
      <c r="U30" s="155"/>
      <c r="V30" s="155"/>
      <c r="W30" s="155"/>
      <c r="X30" s="155"/>
      <c r="Y30" s="155"/>
      <c r="Z30" s="152"/>
      <c r="AA30" s="152"/>
      <c r="AB30" s="152"/>
      <c r="AC30" s="152"/>
      <c r="AD30" s="152"/>
      <c r="AE30" s="152"/>
      <c r="AF30" s="152"/>
      <c r="AG30" s="152" t="s">
        <v>467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3">
      <c r="A31" s="154"/>
      <c r="B31" s="153"/>
      <c r="C31" s="257" t="s">
        <v>1344</v>
      </c>
      <c r="D31" s="258"/>
      <c r="E31" s="259">
        <v>62.1</v>
      </c>
      <c r="F31" s="155"/>
      <c r="G31" s="155"/>
      <c r="H31" s="155"/>
      <c r="I31" s="155"/>
      <c r="J31" s="155"/>
      <c r="K31" s="155"/>
      <c r="L31" s="155"/>
      <c r="M31" s="155"/>
      <c r="N31" s="260"/>
      <c r="O31" s="260"/>
      <c r="P31" s="260"/>
      <c r="Q31" s="260"/>
      <c r="R31" s="155"/>
      <c r="S31" s="155"/>
      <c r="T31" s="155"/>
      <c r="U31" s="155"/>
      <c r="V31" s="155"/>
      <c r="W31" s="155"/>
      <c r="X31" s="155"/>
      <c r="Y31" s="155"/>
      <c r="Z31" s="152"/>
      <c r="AA31" s="152"/>
      <c r="AB31" s="152"/>
      <c r="AC31" s="152"/>
      <c r="AD31" s="152"/>
      <c r="AE31" s="152"/>
      <c r="AF31" s="152"/>
      <c r="AG31" s="152" t="s">
        <v>467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>
      <c r="A32" s="238" t="s">
        <v>133</v>
      </c>
      <c r="B32" s="239" t="s">
        <v>50</v>
      </c>
      <c r="C32" s="240" t="s">
        <v>51</v>
      </c>
      <c r="D32" s="241"/>
      <c r="E32" s="242"/>
      <c r="F32" s="225"/>
      <c r="G32" s="225">
        <f>SUMIF(AG33:AG57,"&lt;&gt;NOR",G33:G57)</f>
        <v>0</v>
      </c>
      <c r="H32" s="225"/>
      <c r="I32" s="225">
        <f>SUM(I33:I57)</f>
        <v>191426.26</v>
      </c>
      <c r="J32" s="225"/>
      <c r="K32" s="225">
        <f>SUM(K33:K57)</f>
        <v>384171.31</v>
      </c>
      <c r="L32" s="225"/>
      <c r="M32" s="225">
        <f>SUM(M33:M57)</f>
        <v>0</v>
      </c>
      <c r="N32" s="242"/>
      <c r="O32" s="242">
        <f>SUM(O33:O57)</f>
        <v>0</v>
      </c>
      <c r="P32" s="242"/>
      <c r="Q32" s="242">
        <f>SUM(Q33:Q57)</f>
        <v>0</v>
      </c>
      <c r="R32" s="225"/>
      <c r="S32" s="225"/>
      <c r="T32" s="226"/>
      <c r="U32" s="243"/>
      <c r="V32" s="243">
        <f>SUM(V33:V57)</f>
        <v>697.28000000000009</v>
      </c>
      <c r="W32" s="243"/>
      <c r="X32" s="243"/>
      <c r="Y32" s="243"/>
      <c r="AG32" t="s">
        <v>1329</v>
      </c>
    </row>
    <row r="33" spans="1:60" outlineLevel="1">
      <c r="A33" s="244">
        <v>10</v>
      </c>
      <c r="B33" s="245" t="s">
        <v>153</v>
      </c>
      <c r="C33" s="246" t="s">
        <v>154</v>
      </c>
      <c r="D33" s="247" t="s">
        <v>138</v>
      </c>
      <c r="E33" s="248">
        <v>315.10000000000002</v>
      </c>
      <c r="F33" s="230"/>
      <c r="G33" s="227">
        <f>ROUND(E33*F33,2)</f>
        <v>0</v>
      </c>
      <c r="H33" s="230">
        <v>34.39</v>
      </c>
      <c r="I33" s="227">
        <f>ROUND(E33*H33,2)</f>
        <v>10836.29</v>
      </c>
      <c r="J33" s="230">
        <v>48.21</v>
      </c>
      <c r="K33" s="227">
        <f>ROUND(E33*J33,2)</f>
        <v>15190.97</v>
      </c>
      <c r="L33" s="227">
        <v>21</v>
      </c>
      <c r="M33" s="227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27"/>
      <c r="S33" s="227" t="s">
        <v>1305</v>
      </c>
      <c r="T33" s="228" t="s">
        <v>1305</v>
      </c>
      <c r="U33" s="155">
        <v>8.8999999999999996E-2</v>
      </c>
      <c r="V33" s="155">
        <f>ROUND(E33*U33,2)</f>
        <v>28.04</v>
      </c>
      <c r="W33" s="155"/>
      <c r="X33" s="155" t="s">
        <v>1330</v>
      </c>
      <c r="Y33" s="155" t="s">
        <v>1331</v>
      </c>
      <c r="Z33" s="152"/>
      <c r="AA33" s="152"/>
      <c r="AB33" s="152"/>
      <c r="AC33" s="152"/>
      <c r="AD33" s="152"/>
      <c r="AE33" s="152"/>
      <c r="AF33" s="152"/>
      <c r="AG33" s="152" t="s">
        <v>1332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244">
        <v>11</v>
      </c>
      <c r="B34" s="245" t="s">
        <v>155</v>
      </c>
      <c r="C34" s="246" t="s">
        <v>156</v>
      </c>
      <c r="D34" s="247" t="s">
        <v>138</v>
      </c>
      <c r="E34" s="248">
        <v>1232.9625000000001</v>
      </c>
      <c r="F34" s="230"/>
      <c r="G34" s="227">
        <f>ROUND(E34*F34,2)</f>
        <v>0</v>
      </c>
      <c r="H34" s="230">
        <v>32.770000000000003</v>
      </c>
      <c r="I34" s="227">
        <f>ROUND(E34*H34,2)</f>
        <v>40404.18</v>
      </c>
      <c r="J34" s="230">
        <v>37.83</v>
      </c>
      <c r="K34" s="227">
        <f>ROUND(E34*J34,2)</f>
        <v>46642.97</v>
      </c>
      <c r="L34" s="227">
        <v>21</v>
      </c>
      <c r="M34" s="227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27"/>
      <c r="S34" s="227" t="s">
        <v>1305</v>
      </c>
      <c r="T34" s="228" t="s">
        <v>1305</v>
      </c>
      <c r="U34" s="155">
        <v>7.0000000000000007E-2</v>
      </c>
      <c r="V34" s="155">
        <f>ROUND(E34*U34,2)</f>
        <v>86.31</v>
      </c>
      <c r="W34" s="155"/>
      <c r="X34" s="155" t="s">
        <v>1330</v>
      </c>
      <c r="Y34" s="155" t="s">
        <v>1331</v>
      </c>
      <c r="Z34" s="152"/>
      <c r="AA34" s="152"/>
      <c r="AB34" s="152"/>
      <c r="AC34" s="152"/>
      <c r="AD34" s="152"/>
      <c r="AE34" s="152"/>
      <c r="AF34" s="152"/>
      <c r="AG34" s="152" t="s">
        <v>1332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249">
        <v>12</v>
      </c>
      <c r="B35" s="250" t="s">
        <v>157</v>
      </c>
      <c r="C35" s="251" t="s">
        <v>158</v>
      </c>
      <c r="D35" s="252" t="s">
        <v>138</v>
      </c>
      <c r="E35" s="253">
        <v>315.10000000000002</v>
      </c>
      <c r="F35" s="254"/>
      <c r="G35" s="255">
        <f>ROUND(E35*F35,2)</f>
        <v>0</v>
      </c>
      <c r="H35" s="254">
        <v>47.3</v>
      </c>
      <c r="I35" s="255">
        <f>ROUND(E35*H35,2)</f>
        <v>14904.23</v>
      </c>
      <c r="J35" s="254">
        <v>216.7</v>
      </c>
      <c r="K35" s="255">
        <f>ROUND(E35*J35,2)</f>
        <v>68282.17</v>
      </c>
      <c r="L35" s="255">
        <v>21</v>
      </c>
      <c r="M35" s="255">
        <f>G35*(1+L35/100)</f>
        <v>0</v>
      </c>
      <c r="N35" s="253">
        <v>0</v>
      </c>
      <c r="O35" s="253">
        <f>ROUND(E35*N35,2)</f>
        <v>0</v>
      </c>
      <c r="P35" s="253">
        <v>0</v>
      </c>
      <c r="Q35" s="253">
        <f>ROUND(E35*P35,2)</f>
        <v>0</v>
      </c>
      <c r="R35" s="255"/>
      <c r="S35" s="255" t="s">
        <v>1305</v>
      </c>
      <c r="T35" s="256" t="s">
        <v>1305</v>
      </c>
      <c r="U35" s="155">
        <v>0.38100000000000001</v>
      </c>
      <c r="V35" s="155">
        <f>ROUND(E35*U35,2)</f>
        <v>120.05</v>
      </c>
      <c r="W35" s="155"/>
      <c r="X35" s="155" t="s">
        <v>1330</v>
      </c>
      <c r="Y35" s="155" t="s">
        <v>1331</v>
      </c>
      <c r="Z35" s="152"/>
      <c r="AA35" s="152"/>
      <c r="AB35" s="152"/>
      <c r="AC35" s="152"/>
      <c r="AD35" s="152"/>
      <c r="AE35" s="152"/>
      <c r="AF35" s="152"/>
      <c r="AG35" s="152" t="s">
        <v>1332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2">
      <c r="A36" s="154"/>
      <c r="B36" s="153"/>
      <c r="C36" s="257" t="s">
        <v>1345</v>
      </c>
      <c r="D36" s="258"/>
      <c r="E36" s="259"/>
      <c r="F36" s="155"/>
      <c r="G36" s="155"/>
      <c r="H36" s="155"/>
      <c r="I36" s="155"/>
      <c r="J36" s="155"/>
      <c r="K36" s="155"/>
      <c r="L36" s="155"/>
      <c r="M36" s="155"/>
      <c r="N36" s="260"/>
      <c r="O36" s="260"/>
      <c r="P36" s="260"/>
      <c r="Q36" s="260"/>
      <c r="R36" s="155"/>
      <c r="S36" s="155"/>
      <c r="T36" s="155"/>
      <c r="U36" s="155"/>
      <c r="V36" s="155"/>
      <c r="W36" s="155"/>
      <c r="X36" s="155"/>
      <c r="Y36" s="155"/>
      <c r="Z36" s="152"/>
      <c r="AA36" s="152"/>
      <c r="AB36" s="152"/>
      <c r="AC36" s="152"/>
      <c r="AD36" s="152"/>
      <c r="AE36" s="152"/>
      <c r="AF36" s="152"/>
      <c r="AG36" s="152" t="s">
        <v>467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3">
      <c r="A37" s="154"/>
      <c r="B37" s="153"/>
      <c r="C37" s="257" t="s">
        <v>1346</v>
      </c>
      <c r="D37" s="258"/>
      <c r="E37" s="259"/>
      <c r="F37" s="155"/>
      <c r="G37" s="155"/>
      <c r="H37" s="155"/>
      <c r="I37" s="155"/>
      <c r="J37" s="155"/>
      <c r="K37" s="155"/>
      <c r="L37" s="155"/>
      <c r="M37" s="155"/>
      <c r="N37" s="260"/>
      <c r="O37" s="260"/>
      <c r="P37" s="260"/>
      <c r="Q37" s="260"/>
      <c r="R37" s="155"/>
      <c r="S37" s="155"/>
      <c r="T37" s="155"/>
      <c r="U37" s="155"/>
      <c r="V37" s="155"/>
      <c r="W37" s="155"/>
      <c r="X37" s="155"/>
      <c r="Y37" s="155"/>
      <c r="Z37" s="152"/>
      <c r="AA37" s="152"/>
      <c r="AB37" s="152"/>
      <c r="AC37" s="152"/>
      <c r="AD37" s="152"/>
      <c r="AE37" s="152"/>
      <c r="AF37" s="152"/>
      <c r="AG37" s="152" t="s">
        <v>467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>
      <c r="A38" s="154"/>
      <c r="B38" s="153"/>
      <c r="C38" s="257" t="s">
        <v>1347</v>
      </c>
      <c r="D38" s="258"/>
      <c r="E38" s="259">
        <v>315.10000000000002</v>
      </c>
      <c r="F38" s="155"/>
      <c r="G38" s="155"/>
      <c r="H38" s="155"/>
      <c r="I38" s="155"/>
      <c r="J38" s="155"/>
      <c r="K38" s="155"/>
      <c r="L38" s="155"/>
      <c r="M38" s="155"/>
      <c r="N38" s="260"/>
      <c r="O38" s="260"/>
      <c r="P38" s="260"/>
      <c r="Q38" s="260"/>
      <c r="R38" s="155"/>
      <c r="S38" s="155"/>
      <c r="T38" s="155"/>
      <c r="U38" s="155"/>
      <c r="V38" s="155"/>
      <c r="W38" s="155"/>
      <c r="X38" s="155"/>
      <c r="Y38" s="155"/>
      <c r="Z38" s="152"/>
      <c r="AA38" s="152"/>
      <c r="AB38" s="152"/>
      <c r="AC38" s="152"/>
      <c r="AD38" s="152"/>
      <c r="AE38" s="152"/>
      <c r="AF38" s="152"/>
      <c r="AG38" s="152" t="s">
        <v>467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249">
        <v>13</v>
      </c>
      <c r="B39" s="250" t="s">
        <v>159</v>
      </c>
      <c r="C39" s="251" t="s">
        <v>160</v>
      </c>
      <c r="D39" s="252" t="s">
        <v>138</v>
      </c>
      <c r="E39" s="253">
        <v>1232.9625000000001</v>
      </c>
      <c r="F39" s="254"/>
      <c r="G39" s="255">
        <f>ROUND(E39*F39,2)</f>
        <v>0</v>
      </c>
      <c r="H39" s="254">
        <v>8.44</v>
      </c>
      <c r="I39" s="255">
        <f>ROUND(E39*H39,2)</f>
        <v>10406.200000000001</v>
      </c>
      <c r="J39" s="254">
        <v>176.06</v>
      </c>
      <c r="K39" s="255">
        <f>ROUND(E39*J39,2)</f>
        <v>217075.38</v>
      </c>
      <c r="L39" s="255">
        <v>21</v>
      </c>
      <c r="M39" s="255">
        <f>G39*(1+L39/100)</f>
        <v>0</v>
      </c>
      <c r="N39" s="253">
        <v>0</v>
      </c>
      <c r="O39" s="253">
        <f>ROUND(E39*N39,2)</f>
        <v>0</v>
      </c>
      <c r="P39" s="253">
        <v>0</v>
      </c>
      <c r="Q39" s="253">
        <f>ROUND(E39*P39,2)</f>
        <v>0</v>
      </c>
      <c r="R39" s="255"/>
      <c r="S39" s="255" t="s">
        <v>1305</v>
      </c>
      <c r="T39" s="256" t="s">
        <v>1305</v>
      </c>
      <c r="U39" s="155">
        <v>0.31900000000000001</v>
      </c>
      <c r="V39" s="155">
        <f>ROUND(E39*U39,2)</f>
        <v>393.32</v>
      </c>
      <c r="W39" s="155"/>
      <c r="X39" s="155" t="s">
        <v>1330</v>
      </c>
      <c r="Y39" s="155" t="s">
        <v>1331</v>
      </c>
      <c r="Z39" s="152"/>
      <c r="AA39" s="152"/>
      <c r="AB39" s="152"/>
      <c r="AC39" s="152"/>
      <c r="AD39" s="152"/>
      <c r="AE39" s="152"/>
      <c r="AF39" s="152"/>
      <c r="AG39" s="152" t="s">
        <v>1332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2.5" outlineLevel="2">
      <c r="A40" s="154"/>
      <c r="B40" s="153"/>
      <c r="C40" s="257" t="s">
        <v>1348</v>
      </c>
      <c r="D40" s="258"/>
      <c r="E40" s="259"/>
      <c r="F40" s="155"/>
      <c r="G40" s="155"/>
      <c r="H40" s="155"/>
      <c r="I40" s="155"/>
      <c r="J40" s="155"/>
      <c r="K40" s="155"/>
      <c r="L40" s="155"/>
      <c r="M40" s="155"/>
      <c r="N40" s="260"/>
      <c r="O40" s="260"/>
      <c r="P40" s="260"/>
      <c r="Q40" s="260"/>
      <c r="R40" s="155"/>
      <c r="S40" s="155"/>
      <c r="T40" s="155"/>
      <c r="U40" s="155"/>
      <c r="V40" s="155"/>
      <c r="W40" s="155"/>
      <c r="X40" s="155"/>
      <c r="Y40" s="155"/>
      <c r="Z40" s="152"/>
      <c r="AA40" s="152"/>
      <c r="AB40" s="152"/>
      <c r="AC40" s="152"/>
      <c r="AD40" s="152"/>
      <c r="AE40" s="152"/>
      <c r="AF40" s="152"/>
      <c r="AG40" s="152" t="s">
        <v>467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3">
      <c r="A41" s="154"/>
      <c r="B41" s="153"/>
      <c r="C41" s="257" t="s">
        <v>1349</v>
      </c>
      <c r="D41" s="258"/>
      <c r="E41" s="259"/>
      <c r="F41" s="155"/>
      <c r="G41" s="155"/>
      <c r="H41" s="155"/>
      <c r="I41" s="155"/>
      <c r="J41" s="155"/>
      <c r="K41" s="155"/>
      <c r="L41" s="155"/>
      <c r="M41" s="155"/>
      <c r="N41" s="260"/>
      <c r="O41" s="260"/>
      <c r="P41" s="260"/>
      <c r="Q41" s="260"/>
      <c r="R41" s="155"/>
      <c r="S41" s="155"/>
      <c r="T41" s="155"/>
      <c r="U41" s="155"/>
      <c r="V41" s="155"/>
      <c r="W41" s="155"/>
      <c r="X41" s="155"/>
      <c r="Y41" s="155"/>
      <c r="Z41" s="152"/>
      <c r="AA41" s="152"/>
      <c r="AB41" s="152"/>
      <c r="AC41" s="152"/>
      <c r="AD41" s="152"/>
      <c r="AE41" s="152"/>
      <c r="AF41" s="152"/>
      <c r="AG41" s="152" t="s">
        <v>467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2.5" outlineLevel="3">
      <c r="A42" s="154"/>
      <c r="B42" s="153"/>
      <c r="C42" s="257" t="s">
        <v>1350</v>
      </c>
      <c r="D42" s="258"/>
      <c r="E42" s="259"/>
      <c r="F42" s="155"/>
      <c r="G42" s="155"/>
      <c r="H42" s="155"/>
      <c r="I42" s="155"/>
      <c r="J42" s="155"/>
      <c r="K42" s="155"/>
      <c r="L42" s="155"/>
      <c r="M42" s="155"/>
      <c r="N42" s="260"/>
      <c r="O42" s="260"/>
      <c r="P42" s="260"/>
      <c r="Q42" s="260"/>
      <c r="R42" s="155"/>
      <c r="S42" s="155"/>
      <c r="T42" s="155"/>
      <c r="U42" s="155"/>
      <c r="V42" s="155"/>
      <c r="W42" s="155"/>
      <c r="X42" s="155"/>
      <c r="Y42" s="155"/>
      <c r="Z42" s="152"/>
      <c r="AA42" s="152"/>
      <c r="AB42" s="152"/>
      <c r="AC42" s="152"/>
      <c r="AD42" s="152"/>
      <c r="AE42" s="152"/>
      <c r="AF42" s="152"/>
      <c r="AG42" s="152" t="s">
        <v>467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3">
      <c r="A43" s="154"/>
      <c r="B43" s="153"/>
      <c r="C43" s="257" t="s">
        <v>1351</v>
      </c>
      <c r="D43" s="258"/>
      <c r="E43" s="259"/>
      <c r="F43" s="155"/>
      <c r="G43" s="155"/>
      <c r="H43" s="155"/>
      <c r="I43" s="155"/>
      <c r="J43" s="155"/>
      <c r="K43" s="155"/>
      <c r="L43" s="155"/>
      <c r="M43" s="155"/>
      <c r="N43" s="260"/>
      <c r="O43" s="260"/>
      <c r="P43" s="260"/>
      <c r="Q43" s="260"/>
      <c r="R43" s="155"/>
      <c r="S43" s="155"/>
      <c r="T43" s="155"/>
      <c r="U43" s="155"/>
      <c r="V43" s="155"/>
      <c r="W43" s="155"/>
      <c r="X43" s="155"/>
      <c r="Y43" s="155"/>
      <c r="Z43" s="152"/>
      <c r="AA43" s="152"/>
      <c r="AB43" s="152"/>
      <c r="AC43" s="152"/>
      <c r="AD43" s="152"/>
      <c r="AE43" s="152"/>
      <c r="AF43" s="152"/>
      <c r="AG43" s="152" t="s">
        <v>467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3">
      <c r="A44" s="154"/>
      <c r="B44" s="153"/>
      <c r="C44" s="257" t="s">
        <v>1352</v>
      </c>
      <c r="D44" s="258"/>
      <c r="E44" s="259"/>
      <c r="F44" s="155"/>
      <c r="G44" s="155"/>
      <c r="H44" s="155"/>
      <c r="I44" s="155"/>
      <c r="J44" s="155"/>
      <c r="K44" s="155"/>
      <c r="L44" s="155"/>
      <c r="M44" s="155"/>
      <c r="N44" s="260"/>
      <c r="O44" s="260"/>
      <c r="P44" s="260"/>
      <c r="Q44" s="260"/>
      <c r="R44" s="155"/>
      <c r="S44" s="155"/>
      <c r="T44" s="155"/>
      <c r="U44" s="155"/>
      <c r="V44" s="155"/>
      <c r="W44" s="155"/>
      <c r="X44" s="155"/>
      <c r="Y44" s="155"/>
      <c r="Z44" s="152"/>
      <c r="AA44" s="152"/>
      <c r="AB44" s="152"/>
      <c r="AC44" s="152"/>
      <c r="AD44" s="152"/>
      <c r="AE44" s="152"/>
      <c r="AF44" s="152"/>
      <c r="AG44" s="152" t="s">
        <v>467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3">
      <c r="A45" s="154"/>
      <c r="B45" s="153"/>
      <c r="C45" s="257" t="s">
        <v>1353</v>
      </c>
      <c r="D45" s="258"/>
      <c r="E45" s="259"/>
      <c r="F45" s="155"/>
      <c r="G45" s="155"/>
      <c r="H45" s="155"/>
      <c r="I45" s="155"/>
      <c r="J45" s="155"/>
      <c r="K45" s="155"/>
      <c r="L45" s="155"/>
      <c r="M45" s="155"/>
      <c r="N45" s="260"/>
      <c r="O45" s="260"/>
      <c r="P45" s="260"/>
      <c r="Q45" s="260"/>
      <c r="R45" s="155"/>
      <c r="S45" s="155"/>
      <c r="T45" s="155"/>
      <c r="U45" s="155"/>
      <c r="V45" s="155"/>
      <c r="W45" s="155"/>
      <c r="X45" s="155"/>
      <c r="Y45" s="155"/>
      <c r="Z45" s="152"/>
      <c r="AA45" s="152"/>
      <c r="AB45" s="152"/>
      <c r="AC45" s="152"/>
      <c r="AD45" s="152"/>
      <c r="AE45" s="152"/>
      <c r="AF45" s="152"/>
      <c r="AG45" s="152" t="s">
        <v>467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3">
      <c r="A46" s="154"/>
      <c r="B46" s="153"/>
      <c r="C46" s="257" t="s">
        <v>1354</v>
      </c>
      <c r="D46" s="258"/>
      <c r="E46" s="259"/>
      <c r="F46" s="155"/>
      <c r="G46" s="155"/>
      <c r="H46" s="155"/>
      <c r="I46" s="155"/>
      <c r="J46" s="155"/>
      <c r="K46" s="155"/>
      <c r="L46" s="155"/>
      <c r="M46" s="155"/>
      <c r="N46" s="260"/>
      <c r="O46" s="260"/>
      <c r="P46" s="260"/>
      <c r="Q46" s="260"/>
      <c r="R46" s="155"/>
      <c r="S46" s="155"/>
      <c r="T46" s="155"/>
      <c r="U46" s="155"/>
      <c r="V46" s="155"/>
      <c r="W46" s="155"/>
      <c r="X46" s="155"/>
      <c r="Y46" s="155"/>
      <c r="Z46" s="152"/>
      <c r="AA46" s="152"/>
      <c r="AB46" s="152"/>
      <c r="AC46" s="152"/>
      <c r="AD46" s="152"/>
      <c r="AE46" s="152"/>
      <c r="AF46" s="152"/>
      <c r="AG46" s="152" t="s">
        <v>467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3">
      <c r="A47" s="154"/>
      <c r="B47" s="153"/>
      <c r="C47" s="257" t="s">
        <v>1355</v>
      </c>
      <c r="D47" s="258"/>
      <c r="E47" s="259">
        <v>1232.96</v>
      </c>
      <c r="F47" s="155"/>
      <c r="G47" s="155"/>
      <c r="H47" s="155"/>
      <c r="I47" s="155"/>
      <c r="J47" s="155"/>
      <c r="K47" s="155"/>
      <c r="L47" s="155"/>
      <c r="M47" s="155"/>
      <c r="N47" s="260"/>
      <c r="O47" s="260"/>
      <c r="P47" s="260"/>
      <c r="Q47" s="260"/>
      <c r="R47" s="155"/>
      <c r="S47" s="155"/>
      <c r="T47" s="155"/>
      <c r="U47" s="155"/>
      <c r="V47" s="155"/>
      <c r="W47" s="155"/>
      <c r="X47" s="155"/>
      <c r="Y47" s="155"/>
      <c r="Z47" s="152"/>
      <c r="AA47" s="152"/>
      <c r="AB47" s="152"/>
      <c r="AC47" s="152"/>
      <c r="AD47" s="152"/>
      <c r="AE47" s="152"/>
      <c r="AF47" s="152"/>
      <c r="AG47" s="152" t="s">
        <v>467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>
      <c r="A48" s="249">
        <v>14</v>
      </c>
      <c r="B48" s="250" t="s">
        <v>161</v>
      </c>
      <c r="C48" s="251" t="s">
        <v>162</v>
      </c>
      <c r="D48" s="252" t="s">
        <v>138</v>
      </c>
      <c r="E48" s="253">
        <v>19.953700000000001</v>
      </c>
      <c r="F48" s="254"/>
      <c r="G48" s="255">
        <f>ROUND(E48*F48,2)</f>
        <v>0</v>
      </c>
      <c r="H48" s="254">
        <v>88.31</v>
      </c>
      <c r="I48" s="255">
        <f>ROUND(E48*H48,2)</f>
        <v>1762.11</v>
      </c>
      <c r="J48" s="254">
        <v>213.19</v>
      </c>
      <c r="K48" s="255">
        <f>ROUND(E48*J48,2)</f>
        <v>4253.93</v>
      </c>
      <c r="L48" s="255">
        <v>21</v>
      </c>
      <c r="M48" s="255">
        <f>G48*(1+L48/100)</f>
        <v>0</v>
      </c>
      <c r="N48" s="253">
        <v>0</v>
      </c>
      <c r="O48" s="253">
        <f>ROUND(E48*N48,2)</f>
        <v>0</v>
      </c>
      <c r="P48" s="253">
        <v>0</v>
      </c>
      <c r="Q48" s="253">
        <f>ROUND(E48*P48,2)</f>
        <v>0</v>
      </c>
      <c r="R48" s="255"/>
      <c r="S48" s="255" t="s">
        <v>1305</v>
      </c>
      <c r="T48" s="256" t="s">
        <v>1305</v>
      </c>
      <c r="U48" s="155">
        <v>0.36199999999999999</v>
      </c>
      <c r="V48" s="155">
        <f>ROUND(E48*U48,2)</f>
        <v>7.22</v>
      </c>
      <c r="W48" s="155"/>
      <c r="X48" s="155" t="s">
        <v>1330</v>
      </c>
      <c r="Y48" s="155" t="s">
        <v>1331</v>
      </c>
      <c r="Z48" s="152"/>
      <c r="AA48" s="152"/>
      <c r="AB48" s="152"/>
      <c r="AC48" s="152"/>
      <c r="AD48" s="152"/>
      <c r="AE48" s="152"/>
      <c r="AF48" s="152"/>
      <c r="AG48" s="152" t="s">
        <v>1332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2">
      <c r="A49" s="154"/>
      <c r="B49" s="153"/>
      <c r="C49" s="257" t="s">
        <v>1356</v>
      </c>
      <c r="D49" s="258"/>
      <c r="E49" s="259"/>
      <c r="F49" s="155"/>
      <c r="G49" s="155"/>
      <c r="H49" s="155"/>
      <c r="I49" s="155"/>
      <c r="J49" s="155"/>
      <c r="K49" s="155"/>
      <c r="L49" s="155"/>
      <c r="M49" s="155"/>
      <c r="N49" s="260"/>
      <c r="O49" s="260"/>
      <c r="P49" s="260"/>
      <c r="Q49" s="260"/>
      <c r="R49" s="155"/>
      <c r="S49" s="155"/>
      <c r="T49" s="155"/>
      <c r="U49" s="155"/>
      <c r="V49" s="155"/>
      <c r="W49" s="155"/>
      <c r="X49" s="155"/>
      <c r="Y49" s="155"/>
      <c r="Z49" s="152"/>
      <c r="AA49" s="152"/>
      <c r="AB49" s="152"/>
      <c r="AC49" s="152"/>
      <c r="AD49" s="152"/>
      <c r="AE49" s="152"/>
      <c r="AF49" s="152"/>
      <c r="AG49" s="152" t="s">
        <v>467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3">
      <c r="A50" s="154"/>
      <c r="B50" s="153"/>
      <c r="C50" s="257" t="s">
        <v>1354</v>
      </c>
      <c r="D50" s="258"/>
      <c r="E50" s="259"/>
      <c r="F50" s="155"/>
      <c r="G50" s="155"/>
      <c r="H50" s="155"/>
      <c r="I50" s="155"/>
      <c r="J50" s="155"/>
      <c r="K50" s="155"/>
      <c r="L50" s="155"/>
      <c r="M50" s="155"/>
      <c r="N50" s="260"/>
      <c r="O50" s="260"/>
      <c r="P50" s="260"/>
      <c r="Q50" s="260"/>
      <c r="R50" s="155"/>
      <c r="S50" s="155"/>
      <c r="T50" s="155"/>
      <c r="U50" s="155"/>
      <c r="V50" s="155"/>
      <c r="W50" s="155"/>
      <c r="X50" s="155"/>
      <c r="Y50" s="155"/>
      <c r="Z50" s="152"/>
      <c r="AA50" s="152"/>
      <c r="AB50" s="152"/>
      <c r="AC50" s="152"/>
      <c r="AD50" s="152"/>
      <c r="AE50" s="152"/>
      <c r="AF50" s="152"/>
      <c r="AG50" s="152" t="s">
        <v>467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3">
      <c r="A51" s="154"/>
      <c r="B51" s="153"/>
      <c r="C51" s="257" t="s">
        <v>1357</v>
      </c>
      <c r="D51" s="258"/>
      <c r="E51" s="259">
        <v>19.95</v>
      </c>
      <c r="F51" s="155"/>
      <c r="G51" s="155"/>
      <c r="H51" s="155"/>
      <c r="I51" s="155"/>
      <c r="J51" s="155"/>
      <c r="K51" s="155"/>
      <c r="L51" s="155"/>
      <c r="M51" s="155"/>
      <c r="N51" s="260"/>
      <c r="O51" s="260"/>
      <c r="P51" s="260"/>
      <c r="Q51" s="260"/>
      <c r="R51" s="155"/>
      <c r="S51" s="155"/>
      <c r="T51" s="155"/>
      <c r="U51" s="155"/>
      <c r="V51" s="155"/>
      <c r="W51" s="155"/>
      <c r="X51" s="155"/>
      <c r="Y51" s="155"/>
      <c r="Z51" s="152"/>
      <c r="AA51" s="152"/>
      <c r="AB51" s="152"/>
      <c r="AC51" s="152"/>
      <c r="AD51" s="152"/>
      <c r="AE51" s="152"/>
      <c r="AF51" s="152"/>
      <c r="AG51" s="152" t="s">
        <v>467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244">
        <v>15</v>
      </c>
      <c r="B52" s="245" t="s">
        <v>163</v>
      </c>
      <c r="C52" s="246" t="s">
        <v>164</v>
      </c>
      <c r="D52" s="247" t="s">
        <v>138</v>
      </c>
      <c r="E52" s="248">
        <v>157.9</v>
      </c>
      <c r="F52" s="230"/>
      <c r="G52" s="227">
        <f>ROUND(E52*F52,2)</f>
        <v>0</v>
      </c>
      <c r="H52" s="230">
        <v>55.53</v>
      </c>
      <c r="I52" s="227">
        <f>ROUND(E52*H52,2)</f>
        <v>8768.19</v>
      </c>
      <c r="J52" s="230">
        <v>47.47</v>
      </c>
      <c r="K52" s="227">
        <f>ROUND(E52*J52,2)</f>
        <v>7495.51</v>
      </c>
      <c r="L52" s="227">
        <v>21</v>
      </c>
      <c r="M52" s="227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27"/>
      <c r="S52" s="227" t="s">
        <v>1305</v>
      </c>
      <c r="T52" s="228" t="s">
        <v>1305</v>
      </c>
      <c r="U52" s="155">
        <v>0.09</v>
      </c>
      <c r="V52" s="155">
        <f>ROUND(E52*U52,2)</f>
        <v>14.21</v>
      </c>
      <c r="W52" s="155"/>
      <c r="X52" s="155" t="s">
        <v>1330</v>
      </c>
      <c r="Y52" s="155" t="s">
        <v>1331</v>
      </c>
      <c r="Z52" s="152"/>
      <c r="AA52" s="152"/>
      <c r="AB52" s="152"/>
      <c r="AC52" s="152"/>
      <c r="AD52" s="152"/>
      <c r="AE52" s="152"/>
      <c r="AF52" s="152"/>
      <c r="AG52" s="152" t="s">
        <v>1332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249">
        <v>16</v>
      </c>
      <c r="B53" s="250" t="s">
        <v>165</v>
      </c>
      <c r="C53" s="251" t="s">
        <v>166</v>
      </c>
      <c r="D53" s="252" t="s">
        <v>138</v>
      </c>
      <c r="E53" s="253">
        <v>157.9</v>
      </c>
      <c r="F53" s="254"/>
      <c r="G53" s="255">
        <f>ROUND(E53*F53,2)</f>
        <v>0</v>
      </c>
      <c r="H53" s="254">
        <v>660.83</v>
      </c>
      <c r="I53" s="255">
        <f>ROUND(E53*H53,2)</f>
        <v>104345.06</v>
      </c>
      <c r="J53" s="254">
        <v>137.16999999999999</v>
      </c>
      <c r="K53" s="255">
        <f>ROUND(E53*J53,2)</f>
        <v>21659.14</v>
      </c>
      <c r="L53" s="255">
        <v>21</v>
      </c>
      <c r="M53" s="255">
        <f>G53*(1+L53/100)</f>
        <v>0</v>
      </c>
      <c r="N53" s="253">
        <v>0</v>
      </c>
      <c r="O53" s="253">
        <f>ROUND(E53*N53,2)</f>
        <v>0</v>
      </c>
      <c r="P53" s="253">
        <v>0</v>
      </c>
      <c r="Q53" s="253">
        <f>ROUND(E53*P53,2)</f>
        <v>0</v>
      </c>
      <c r="R53" s="255"/>
      <c r="S53" s="255" t="s">
        <v>1305</v>
      </c>
      <c r="T53" s="256" t="s">
        <v>1305</v>
      </c>
      <c r="U53" s="155">
        <v>0.25174999999999997</v>
      </c>
      <c r="V53" s="155">
        <f>ROUND(E53*U53,2)</f>
        <v>39.75</v>
      </c>
      <c r="W53" s="155"/>
      <c r="X53" s="155" t="s">
        <v>1330</v>
      </c>
      <c r="Y53" s="155" t="s">
        <v>1331</v>
      </c>
      <c r="Z53" s="152"/>
      <c r="AA53" s="152"/>
      <c r="AB53" s="152"/>
      <c r="AC53" s="152"/>
      <c r="AD53" s="152"/>
      <c r="AE53" s="152"/>
      <c r="AF53" s="152"/>
      <c r="AG53" s="152" t="s">
        <v>1332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2">
      <c r="A54" s="154"/>
      <c r="B54" s="153"/>
      <c r="C54" s="257" t="s">
        <v>1358</v>
      </c>
      <c r="D54" s="258"/>
      <c r="E54" s="259"/>
      <c r="F54" s="155"/>
      <c r="G54" s="155"/>
      <c r="H54" s="155"/>
      <c r="I54" s="155"/>
      <c r="J54" s="155"/>
      <c r="K54" s="155"/>
      <c r="L54" s="155"/>
      <c r="M54" s="155"/>
      <c r="N54" s="260"/>
      <c r="O54" s="260"/>
      <c r="P54" s="260"/>
      <c r="Q54" s="260"/>
      <c r="R54" s="155"/>
      <c r="S54" s="155"/>
      <c r="T54" s="155"/>
      <c r="U54" s="155"/>
      <c r="V54" s="155"/>
      <c r="W54" s="155"/>
      <c r="X54" s="155"/>
      <c r="Y54" s="155"/>
      <c r="Z54" s="152"/>
      <c r="AA54" s="152"/>
      <c r="AB54" s="152"/>
      <c r="AC54" s="152"/>
      <c r="AD54" s="152"/>
      <c r="AE54" s="152"/>
      <c r="AF54" s="152"/>
      <c r="AG54" s="152" t="s">
        <v>467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3">
      <c r="A55" s="154"/>
      <c r="B55" s="153"/>
      <c r="C55" s="257" t="s">
        <v>1359</v>
      </c>
      <c r="D55" s="258"/>
      <c r="E55" s="259"/>
      <c r="F55" s="155"/>
      <c r="G55" s="155"/>
      <c r="H55" s="155"/>
      <c r="I55" s="155"/>
      <c r="J55" s="155"/>
      <c r="K55" s="155"/>
      <c r="L55" s="155"/>
      <c r="M55" s="155"/>
      <c r="N55" s="260"/>
      <c r="O55" s="260"/>
      <c r="P55" s="260"/>
      <c r="Q55" s="260"/>
      <c r="R55" s="155"/>
      <c r="S55" s="155"/>
      <c r="T55" s="155"/>
      <c r="U55" s="155"/>
      <c r="V55" s="155"/>
      <c r="W55" s="155"/>
      <c r="X55" s="155"/>
      <c r="Y55" s="155"/>
      <c r="Z55" s="152"/>
      <c r="AA55" s="152"/>
      <c r="AB55" s="152"/>
      <c r="AC55" s="152"/>
      <c r="AD55" s="152"/>
      <c r="AE55" s="152"/>
      <c r="AF55" s="152"/>
      <c r="AG55" s="152" t="s">
        <v>467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3">
      <c r="A56" s="154"/>
      <c r="B56" s="153"/>
      <c r="C56" s="257" t="s">
        <v>1360</v>
      </c>
      <c r="D56" s="258"/>
      <c r="E56" s="259">
        <v>157.9</v>
      </c>
      <c r="F56" s="155"/>
      <c r="G56" s="155"/>
      <c r="H56" s="155"/>
      <c r="I56" s="155"/>
      <c r="J56" s="155"/>
      <c r="K56" s="155"/>
      <c r="L56" s="155"/>
      <c r="M56" s="155"/>
      <c r="N56" s="260"/>
      <c r="O56" s="260"/>
      <c r="P56" s="260"/>
      <c r="Q56" s="260"/>
      <c r="R56" s="155"/>
      <c r="S56" s="155"/>
      <c r="T56" s="155"/>
      <c r="U56" s="155"/>
      <c r="V56" s="155"/>
      <c r="W56" s="155"/>
      <c r="X56" s="155"/>
      <c r="Y56" s="155"/>
      <c r="Z56" s="152"/>
      <c r="AA56" s="152"/>
      <c r="AB56" s="152"/>
      <c r="AC56" s="152"/>
      <c r="AD56" s="152"/>
      <c r="AE56" s="152"/>
      <c r="AF56" s="152"/>
      <c r="AG56" s="152" t="s">
        <v>467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244">
        <v>17</v>
      </c>
      <c r="B57" s="245" t="s">
        <v>167</v>
      </c>
      <c r="C57" s="246" t="s">
        <v>168</v>
      </c>
      <c r="D57" s="247" t="s">
        <v>138</v>
      </c>
      <c r="E57" s="248">
        <v>50.8</v>
      </c>
      <c r="F57" s="230"/>
      <c r="G57" s="227">
        <f>ROUND(E57*F57,2)</f>
        <v>0</v>
      </c>
      <c r="H57" s="230">
        <v>0</v>
      </c>
      <c r="I57" s="227">
        <f>ROUND(E57*H57,2)</f>
        <v>0</v>
      </c>
      <c r="J57" s="230">
        <v>70.3</v>
      </c>
      <c r="K57" s="227">
        <f>ROUND(E57*J57,2)</f>
        <v>3571.24</v>
      </c>
      <c r="L57" s="227">
        <v>21</v>
      </c>
      <c r="M57" s="227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27"/>
      <c r="S57" s="227" t="s">
        <v>1305</v>
      </c>
      <c r="T57" s="228" t="s">
        <v>1305</v>
      </c>
      <c r="U57" s="155">
        <v>0.16500000000000001</v>
      </c>
      <c r="V57" s="155">
        <f>ROUND(E57*U57,2)</f>
        <v>8.3800000000000008</v>
      </c>
      <c r="W57" s="155"/>
      <c r="X57" s="155" t="s">
        <v>1330</v>
      </c>
      <c r="Y57" s="155" t="s">
        <v>1331</v>
      </c>
      <c r="Z57" s="152"/>
      <c r="AA57" s="152"/>
      <c r="AB57" s="152"/>
      <c r="AC57" s="152"/>
      <c r="AD57" s="152"/>
      <c r="AE57" s="152"/>
      <c r="AF57" s="152"/>
      <c r="AG57" s="152" t="s">
        <v>1332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>
      <c r="A58" s="238" t="s">
        <v>133</v>
      </c>
      <c r="B58" s="239" t="s">
        <v>52</v>
      </c>
      <c r="C58" s="240" t="s">
        <v>53</v>
      </c>
      <c r="D58" s="241"/>
      <c r="E58" s="242"/>
      <c r="F58" s="225"/>
      <c r="G58" s="225">
        <f>SUMIF(AG59:AG167,"&lt;&gt;NOR",G59:G167)</f>
        <v>0</v>
      </c>
      <c r="H58" s="225"/>
      <c r="I58" s="225">
        <f>SUM(I59:I167)</f>
        <v>70836.049999999988</v>
      </c>
      <c r="J58" s="225"/>
      <c r="K58" s="225">
        <f>SUM(K59:K167)</f>
        <v>439201.11</v>
      </c>
      <c r="L58" s="225"/>
      <c r="M58" s="225">
        <f>SUM(M59:M167)</f>
        <v>0</v>
      </c>
      <c r="N58" s="242"/>
      <c r="O58" s="242">
        <f>SUM(O59:O167)</f>
        <v>0</v>
      </c>
      <c r="P58" s="242"/>
      <c r="Q58" s="242">
        <f>SUM(Q59:Q167)</f>
        <v>0</v>
      </c>
      <c r="R58" s="225"/>
      <c r="S58" s="225"/>
      <c r="T58" s="226"/>
      <c r="U58" s="243"/>
      <c r="V58" s="243">
        <f>SUM(V59:V167)</f>
        <v>547.53</v>
      </c>
      <c r="W58" s="243"/>
      <c r="X58" s="243"/>
      <c r="Y58" s="243"/>
      <c r="AG58" t="s">
        <v>1329</v>
      </c>
    </row>
    <row r="59" spans="1:60" outlineLevel="1">
      <c r="A59" s="249">
        <v>18</v>
      </c>
      <c r="B59" s="250" t="s">
        <v>169</v>
      </c>
      <c r="C59" s="251" t="s">
        <v>170</v>
      </c>
      <c r="D59" s="252" t="s">
        <v>138</v>
      </c>
      <c r="E59" s="253">
        <v>4.8</v>
      </c>
      <c r="F59" s="254"/>
      <c r="G59" s="255">
        <f>ROUND(E59*F59,2)</f>
        <v>0</v>
      </c>
      <c r="H59" s="254">
        <v>0</v>
      </c>
      <c r="I59" s="255">
        <f>ROUND(E59*H59,2)</f>
        <v>0</v>
      </c>
      <c r="J59" s="254">
        <v>393.5</v>
      </c>
      <c r="K59" s="255">
        <f>ROUND(E59*J59,2)</f>
        <v>1888.8</v>
      </c>
      <c r="L59" s="255">
        <v>21</v>
      </c>
      <c r="M59" s="255">
        <f>G59*(1+L59/100)</f>
        <v>0</v>
      </c>
      <c r="N59" s="253">
        <v>0</v>
      </c>
      <c r="O59" s="253">
        <f>ROUND(E59*N59,2)</f>
        <v>0</v>
      </c>
      <c r="P59" s="253">
        <v>0</v>
      </c>
      <c r="Q59" s="253">
        <f>ROUND(E59*P59,2)</f>
        <v>0</v>
      </c>
      <c r="R59" s="255"/>
      <c r="S59" s="255" t="s">
        <v>1305</v>
      </c>
      <c r="T59" s="256" t="s">
        <v>1305</v>
      </c>
      <c r="U59" s="155">
        <v>0.625</v>
      </c>
      <c r="V59" s="155">
        <f>ROUND(E59*U59,2)</f>
        <v>3</v>
      </c>
      <c r="W59" s="155"/>
      <c r="X59" s="155" t="s">
        <v>1330</v>
      </c>
      <c r="Y59" s="155" t="s">
        <v>1331</v>
      </c>
      <c r="Z59" s="152"/>
      <c r="AA59" s="152"/>
      <c r="AB59" s="152"/>
      <c r="AC59" s="152"/>
      <c r="AD59" s="152"/>
      <c r="AE59" s="152"/>
      <c r="AF59" s="152"/>
      <c r="AG59" s="152" t="s">
        <v>1332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2">
      <c r="A60" s="154"/>
      <c r="B60" s="153"/>
      <c r="C60" s="257" t="s">
        <v>1361</v>
      </c>
      <c r="D60" s="258"/>
      <c r="E60" s="259"/>
      <c r="F60" s="155"/>
      <c r="G60" s="155"/>
      <c r="H60" s="155"/>
      <c r="I60" s="155"/>
      <c r="J60" s="155"/>
      <c r="K60" s="155"/>
      <c r="L60" s="155"/>
      <c r="M60" s="155"/>
      <c r="N60" s="260"/>
      <c r="O60" s="260"/>
      <c r="P60" s="260"/>
      <c r="Q60" s="260"/>
      <c r="R60" s="155"/>
      <c r="S60" s="155"/>
      <c r="T60" s="155"/>
      <c r="U60" s="155"/>
      <c r="V60" s="155"/>
      <c r="W60" s="155"/>
      <c r="X60" s="155"/>
      <c r="Y60" s="155"/>
      <c r="Z60" s="152"/>
      <c r="AA60" s="152"/>
      <c r="AB60" s="152"/>
      <c r="AC60" s="152"/>
      <c r="AD60" s="152"/>
      <c r="AE60" s="152"/>
      <c r="AF60" s="152"/>
      <c r="AG60" s="152" t="s">
        <v>467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3">
      <c r="A61" s="154"/>
      <c r="B61" s="153"/>
      <c r="C61" s="257" t="s">
        <v>1362</v>
      </c>
      <c r="D61" s="258"/>
      <c r="E61" s="259">
        <v>4.8</v>
      </c>
      <c r="F61" s="155"/>
      <c r="G61" s="155"/>
      <c r="H61" s="155"/>
      <c r="I61" s="155"/>
      <c r="J61" s="155"/>
      <c r="K61" s="155"/>
      <c r="L61" s="155"/>
      <c r="M61" s="155"/>
      <c r="N61" s="260"/>
      <c r="O61" s="260"/>
      <c r="P61" s="260"/>
      <c r="Q61" s="260"/>
      <c r="R61" s="155"/>
      <c r="S61" s="155"/>
      <c r="T61" s="155"/>
      <c r="U61" s="155"/>
      <c r="V61" s="155"/>
      <c r="W61" s="155"/>
      <c r="X61" s="155"/>
      <c r="Y61" s="155"/>
      <c r="Z61" s="152"/>
      <c r="AA61" s="152"/>
      <c r="AB61" s="152"/>
      <c r="AC61" s="152"/>
      <c r="AD61" s="152"/>
      <c r="AE61" s="152"/>
      <c r="AF61" s="152"/>
      <c r="AG61" s="152" t="s">
        <v>467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249">
        <v>19</v>
      </c>
      <c r="B62" s="250" t="s">
        <v>171</v>
      </c>
      <c r="C62" s="251" t="s">
        <v>172</v>
      </c>
      <c r="D62" s="252" t="s">
        <v>173</v>
      </c>
      <c r="E62" s="253">
        <v>16</v>
      </c>
      <c r="F62" s="254"/>
      <c r="G62" s="255">
        <f>ROUND(E62*F62,2)</f>
        <v>0</v>
      </c>
      <c r="H62" s="254">
        <v>87.16</v>
      </c>
      <c r="I62" s="255">
        <f>ROUND(E62*H62,2)</f>
        <v>1394.56</v>
      </c>
      <c r="J62" s="254">
        <v>69.34</v>
      </c>
      <c r="K62" s="255">
        <f>ROUND(E62*J62,2)</f>
        <v>1109.44</v>
      </c>
      <c r="L62" s="255">
        <v>21</v>
      </c>
      <c r="M62" s="255">
        <f>G62*(1+L62/100)</f>
        <v>0</v>
      </c>
      <c r="N62" s="253">
        <v>0</v>
      </c>
      <c r="O62" s="253">
        <f>ROUND(E62*N62,2)</f>
        <v>0</v>
      </c>
      <c r="P62" s="253">
        <v>0</v>
      </c>
      <c r="Q62" s="253">
        <f>ROUND(E62*P62,2)</f>
        <v>0</v>
      </c>
      <c r="R62" s="255"/>
      <c r="S62" s="255" t="s">
        <v>1305</v>
      </c>
      <c r="T62" s="256" t="s">
        <v>1305</v>
      </c>
      <c r="U62" s="155">
        <v>7.3999999999999996E-2</v>
      </c>
      <c r="V62" s="155">
        <f>ROUND(E62*U62,2)</f>
        <v>1.18</v>
      </c>
      <c r="W62" s="155"/>
      <c r="X62" s="155" t="s">
        <v>1330</v>
      </c>
      <c r="Y62" s="155" t="s">
        <v>1331</v>
      </c>
      <c r="Z62" s="152"/>
      <c r="AA62" s="152"/>
      <c r="AB62" s="152"/>
      <c r="AC62" s="152"/>
      <c r="AD62" s="152"/>
      <c r="AE62" s="152"/>
      <c r="AF62" s="152"/>
      <c r="AG62" s="152" t="s">
        <v>1332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2">
      <c r="A63" s="154"/>
      <c r="B63" s="153"/>
      <c r="C63" s="257" t="s">
        <v>1363</v>
      </c>
      <c r="D63" s="258"/>
      <c r="E63" s="259"/>
      <c r="F63" s="155"/>
      <c r="G63" s="155"/>
      <c r="H63" s="155"/>
      <c r="I63" s="155"/>
      <c r="J63" s="155"/>
      <c r="K63" s="155"/>
      <c r="L63" s="155"/>
      <c r="M63" s="155"/>
      <c r="N63" s="260"/>
      <c r="O63" s="260"/>
      <c r="P63" s="260"/>
      <c r="Q63" s="260"/>
      <c r="R63" s="155"/>
      <c r="S63" s="155"/>
      <c r="T63" s="155"/>
      <c r="U63" s="155"/>
      <c r="V63" s="155"/>
      <c r="W63" s="155"/>
      <c r="X63" s="155"/>
      <c r="Y63" s="155"/>
      <c r="Z63" s="152"/>
      <c r="AA63" s="152"/>
      <c r="AB63" s="152"/>
      <c r="AC63" s="152"/>
      <c r="AD63" s="152"/>
      <c r="AE63" s="152"/>
      <c r="AF63" s="152"/>
      <c r="AG63" s="152" t="s">
        <v>467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3">
      <c r="A64" s="154"/>
      <c r="B64" s="153"/>
      <c r="C64" s="257" t="s">
        <v>442</v>
      </c>
      <c r="D64" s="258"/>
      <c r="E64" s="259">
        <v>16</v>
      </c>
      <c r="F64" s="155"/>
      <c r="G64" s="155"/>
      <c r="H64" s="155"/>
      <c r="I64" s="155"/>
      <c r="J64" s="155"/>
      <c r="K64" s="155"/>
      <c r="L64" s="155"/>
      <c r="M64" s="155"/>
      <c r="N64" s="260"/>
      <c r="O64" s="260"/>
      <c r="P64" s="260"/>
      <c r="Q64" s="260"/>
      <c r="R64" s="155"/>
      <c r="S64" s="155"/>
      <c r="T64" s="155"/>
      <c r="U64" s="155"/>
      <c r="V64" s="155"/>
      <c r="W64" s="155"/>
      <c r="X64" s="155"/>
      <c r="Y64" s="155"/>
      <c r="Z64" s="152"/>
      <c r="AA64" s="152"/>
      <c r="AB64" s="152"/>
      <c r="AC64" s="152"/>
      <c r="AD64" s="152"/>
      <c r="AE64" s="152"/>
      <c r="AF64" s="152"/>
      <c r="AG64" s="152" t="s">
        <v>467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249">
        <v>20</v>
      </c>
      <c r="B65" s="250" t="s">
        <v>174</v>
      </c>
      <c r="C65" s="251" t="s">
        <v>175</v>
      </c>
      <c r="D65" s="252" t="s">
        <v>138</v>
      </c>
      <c r="E65" s="253">
        <v>4.8</v>
      </c>
      <c r="F65" s="254"/>
      <c r="G65" s="255">
        <f>ROUND(E65*F65,2)</f>
        <v>0</v>
      </c>
      <c r="H65" s="254">
        <v>0</v>
      </c>
      <c r="I65" s="255">
        <f>ROUND(E65*H65,2)</f>
        <v>0</v>
      </c>
      <c r="J65" s="254">
        <v>534</v>
      </c>
      <c r="K65" s="255">
        <f>ROUND(E65*J65,2)</f>
        <v>2563.1999999999998</v>
      </c>
      <c r="L65" s="255">
        <v>21</v>
      </c>
      <c r="M65" s="255">
        <f>G65*(1+L65/100)</f>
        <v>0</v>
      </c>
      <c r="N65" s="253">
        <v>0</v>
      </c>
      <c r="O65" s="253">
        <f>ROUND(E65*N65,2)</f>
        <v>0</v>
      </c>
      <c r="P65" s="253">
        <v>0</v>
      </c>
      <c r="Q65" s="253">
        <f>ROUND(E65*P65,2)</f>
        <v>0</v>
      </c>
      <c r="R65" s="255"/>
      <c r="S65" s="255" t="s">
        <v>1305</v>
      </c>
      <c r="T65" s="256" t="s">
        <v>1305</v>
      </c>
      <c r="U65" s="155">
        <v>0.84770000000000001</v>
      </c>
      <c r="V65" s="155">
        <f>ROUND(E65*U65,2)</f>
        <v>4.07</v>
      </c>
      <c r="W65" s="155"/>
      <c r="X65" s="155" t="s">
        <v>1330</v>
      </c>
      <c r="Y65" s="155" t="s">
        <v>1331</v>
      </c>
      <c r="Z65" s="152"/>
      <c r="AA65" s="152"/>
      <c r="AB65" s="152"/>
      <c r="AC65" s="152"/>
      <c r="AD65" s="152"/>
      <c r="AE65" s="152"/>
      <c r="AF65" s="152"/>
      <c r="AG65" s="152" t="s">
        <v>1332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2">
      <c r="A66" s="154"/>
      <c r="B66" s="153"/>
      <c r="C66" s="257" t="s">
        <v>1361</v>
      </c>
      <c r="D66" s="258"/>
      <c r="E66" s="259"/>
      <c r="F66" s="155"/>
      <c r="G66" s="155"/>
      <c r="H66" s="155"/>
      <c r="I66" s="155"/>
      <c r="J66" s="155"/>
      <c r="K66" s="155"/>
      <c r="L66" s="155"/>
      <c r="M66" s="155"/>
      <c r="N66" s="260"/>
      <c r="O66" s="260"/>
      <c r="P66" s="260"/>
      <c r="Q66" s="260"/>
      <c r="R66" s="155"/>
      <c r="S66" s="155"/>
      <c r="T66" s="155"/>
      <c r="U66" s="155"/>
      <c r="V66" s="155"/>
      <c r="W66" s="155"/>
      <c r="X66" s="155"/>
      <c r="Y66" s="155"/>
      <c r="Z66" s="152"/>
      <c r="AA66" s="152"/>
      <c r="AB66" s="152"/>
      <c r="AC66" s="152"/>
      <c r="AD66" s="152"/>
      <c r="AE66" s="152"/>
      <c r="AF66" s="152"/>
      <c r="AG66" s="152" t="s">
        <v>467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3">
      <c r="A67" s="154"/>
      <c r="B67" s="153"/>
      <c r="C67" s="257" t="s">
        <v>1362</v>
      </c>
      <c r="D67" s="258"/>
      <c r="E67" s="259">
        <v>4.8</v>
      </c>
      <c r="F67" s="155"/>
      <c r="G67" s="155"/>
      <c r="H67" s="155"/>
      <c r="I67" s="155"/>
      <c r="J67" s="155"/>
      <c r="K67" s="155"/>
      <c r="L67" s="155"/>
      <c r="M67" s="155"/>
      <c r="N67" s="260"/>
      <c r="O67" s="260"/>
      <c r="P67" s="260"/>
      <c r="Q67" s="260"/>
      <c r="R67" s="155"/>
      <c r="S67" s="155"/>
      <c r="T67" s="155"/>
      <c r="U67" s="155"/>
      <c r="V67" s="155"/>
      <c r="W67" s="155"/>
      <c r="X67" s="155"/>
      <c r="Y67" s="155"/>
      <c r="Z67" s="152"/>
      <c r="AA67" s="152"/>
      <c r="AB67" s="152"/>
      <c r="AC67" s="152"/>
      <c r="AD67" s="152"/>
      <c r="AE67" s="152"/>
      <c r="AF67" s="152"/>
      <c r="AG67" s="152" t="s">
        <v>467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249">
        <v>21</v>
      </c>
      <c r="B68" s="250" t="s">
        <v>176</v>
      </c>
      <c r="C68" s="251" t="s">
        <v>177</v>
      </c>
      <c r="D68" s="252" t="s">
        <v>173</v>
      </c>
      <c r="E68" s="253">
        <v>16</v>
      </c>
      <c r="F68" s="254"/>
      <c r="G68" s="255">
        <f>ROUND(E68*F68,2)</f>
        <v>0</v>
      </c>
      <c r="H68" s="254">
        <v>324.04000000000002</v>
      </c>
      <c r="I68" s="255">
        <f>ROUND(E68*H68,2)</f>
        <v>5184.6400000000003</v>
      </c>
      <c r="J68" s="254">
        <v>1569.96</v>
      </c>
      <c r="K68" s="255">
        <f>ROUND(E68*J68,2)</f>
        <v>25119.360000000001</v>
      </c>
      <c r="L68" s="255">
        <v>21</v>
      </c>
      <c r="M68" s="255">
        <f>G68*(1+L68/100)</f>
        <v>0</v>
      </c>
      <c r="N68" s="253">
        <v>0</v>
      </c>
      <c r="O68" s="253">
        <f>ROUND(E68*N68,2)</f>
        <v>0</v>
      </c>
      <c r="P68" s="253">
        <v>0</v>
      </c>
      <c r="Q68" s="253">
        <f>ROUND(E68*P68,2)</f>
        <v>0</v>
      </c>
      <c r="R68" s="255"/>
      <c r="S68" s="255" t="s">
        <v>1305</v>
      </c>
      <c r="T68" s="256" t="s">
        <v>1305</v>
      </c>
      <c r="U68" s="155">
        <v>2.5</v>
      </c>
      <c r="V68" s="155">
        <f>ROUND(E68*U68,2)</f>
        <v>40</v>
      </c>
      <c r="W68" s="155"/>
      <c r="X68" s="155" t="s">
        <v>1330</v>
      </c>
      <c r="Y68" s="155" t="s">
        <v>1331</v>
      </c>
      <c r="Z68" s="152"/>
      <c r="AA68" s="152"/>
      <c r="AB68" s="152"/>
      <c r="AC68" s="152"/>
      <c r="AD68" s="152"/>
      <c r="AE68" s="152"/>
      <c r="AF68" s="152"/>
      <c r="AG68" s="152" t="s">
        <v>1332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2">
      <c r="A69" s="154"/>
      <c r="B69" s="153"/>
      <c r="C69" s="257" t="s">
        <v>1363</v>
      </c>
      <c r="D69" s="258"/>
      <c r="E69" s="259"/>
      <c r="F69" s="155"/>
      <c r="G69" s="155"/>
      <c r="H69" s="155"/>
      <c r="I69" s="155"/>
      <c r="J69" s="155"/>
      <c r="K69" s="155"/>
      <c r="L69" s="155"/>
      <c r="M69" s="155"/>
      <c r="N69" s="260"/>
      <c r="O69" s="260"/>
      <c r="P69" s="260"/>
      <c r="Q69" s="260"/>
      <c r="R69" s="155"/>
      <c r="S69" s="155"/>
      <c r="T69" s="155"/>
      <c r="U69" s="155"/>
      <c r="V69" s="155"/>
      <c r="W69" s="155"/>
      <c r="X69" s="155"/>
      <c r="Y69" s="155"/>
      <c r="Z69" s="152"/>
      <c r="AA69" s="152"/>
      <c r="AB69" s="152"/>
      <c r="AC69" s="152"/>
      <c r="AD69" s="152"/>
      <c r="AE69" s="152"/>
      <c r="AF69" s="152"/>
      <c r="AG69" s="152" t="s">
        <v>467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3">
      <c r="A70" s="154"/>
      <c r="B70" s="153"/>
      <c r="C70" s="257" t="s">
        <v>442</v>
      </c>
      <c r="D70" s="258"/>
      <c r="E70" s="259">
        <v>16</v>
      </c>
      <c r="F70" s="155"/>
      <c r="G70" s="155"/>
      <c r="H70" s="155"/>
      <c r="I70" s="155"/>
      <c r="J70" s="155"/>
      <c r="K70" s="155"/>
      <c r="L70" s="155"/>
      <c r="M70" s="155"/>
      <c r="N70" s="260"/>
      <c r="O70" s="260"/>
      <c r="P70" s="260"/>
      <c r="Q70" s="260"/>
      <c r="R70" s="155"/>
      <c r="S70" s="155"/>
      <c r="T70" s="155"/>
      <c r="U70" s="155"/>
      <c r="V70" s="155"/>
      <c r="W70" s="155"/>
      <c r="X70" s="155"/>
      <c r="Y70" s="155"/>
      <c r="Z70" s="152"/>
      <c r="AA70" s="152"/>
      <c r="AB70" s="152"/>
      <c r="AC70" s="152"/>
      <c r="AD70" s="152"/>
      <c r="AE70" s="152"/>
      <c r="AF70" s="152"/>
      <c r="AG70" s="152" t="s">
        <v>467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249">
        <v>22</v>
      </c>
      <c r="B71" s="250" t="s">
        <v>178</v>
      </c>
      <c r="C71" s="251" t="s">
        <v>179</v>
      </c>
      <c r="D71" s="252" t="s">
        <v>180</v>
      </c>
      <c r="E71" s="253">
        <v>1.2</v>
      </c>
      <c r="F71" s="254"/>
      <c r="G71" s="255">
        <f>ROUND(E71*F71,2)</f>
        <v>0</v>
      </c>
      <c r="H71" s="254">
        <v>3579.77</v>
      </c>
      <c r="I71" s="255">
        <f>ROUND(E71*H71,2)</f>
        <v>4295.72</v>
      </c>
      <c r="J71" s="254">
        <v>1095.23</v>
      </c>
      <c r="K71" s="255">
        <f>ROUND(E71*J71,2)</f>
        <v>1314.28</v>
      </c>
      <c r="L71" s="255">
        <v>21</v>
      </c>
      <c r="M71" s="255">
        <f>G71*(1+L71/100)</f>
        <v>0</v>
      </c>
      <c r="N71" s="253">
        <v>0</v>
      </c>
      <c r="O71" s="253">
        <f>ROUND(E71*N71,2)</f>
        <v>0</v>
      </c>
      <c r="P71" s="253">
        <v>0</v>
      </c>
      <c r="Q71" s="253">
        <f>ROUND(E71*P71,2)</f>
        <v>0</v>
      </c>
      <c r="R71" s="255"/>
      <c r="S71" s="255" t="s">
        <v>1305</v>
      </c>
      <c r="T71" s="256" t="s">
        <v>1305</v>
      </c>
      <c r="U71" s="155">
        <v>2.3170000000000002</v>
      </c>
      <c r="V71" s="155">
        <f>ROUND(E71*U71,2)</f>
        <v>2.78</v>
      </c>
      <c r="W71" s="155"/>
      <c r="X71" s="155" t="s">
        <v>1330</v>
      </c>
      <c r="Y71" s="155" t="s">
        <v>1331</v>
      </c>
      <c r="Z71" s="152"/>
      <c r="AA71" s="152"/>
      <c r="AB71" s="152"/>
      <c r="AC71" s="152"/>
      <c r="AD71" s="152"/>
      <c r="AE71" s="152"/>
      <c r="AF71" s="152"/>
      <c r="AG71" s="152" t="s">
        <v>1332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2">
      <c r="A72" s="154"/>
      <c r="B72" s="153"/>
      <c r="C72" s="257" t="s">
        <v>1364</v>
      </c>
      <c r="D72" s="258"/>
      <c r="E72" s="259"/>
      <c r="F72" s="155"/>
      <c r="G72" s="155"/>
      <c r="H72" s="155"/>
      <c r="I72" s="155"/>
      <c r="J72" s="155"/>
      <c r="K72" s="155"/>
      <c r="L72" s="155"/>
      <c r="M72" s="155"/>
      <c r="N72" s="260"/>
      <c r="O72" s="260"/>
      <c r="P72" s="260"/>
      <c r="Q72" s="260"/>
      <c r="R72" s="155"/>
      <c r="S72" s="155"/>
      <c r="T72" s="155"/>
      <c r="U72" s="155"/>
      <c r="V72" s="155"/>
      <c r="W72" s="155"/>
      <c r="X72" s="155"/>
      <c r="Y72" s="155"/>
      <c r="Z72" s="152"/>
      <c r="AA72" s="152"/>
      <c r="AB72" s="152"/>
      <c r="AC72" s="152"/>
      <c r="AD72" s="152"/>
      <c r="AE72" s="152"/>
      <c r="AF72" s="152"/>
      <c r="AG72" s="152" t="s">
        <v>467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3">
      <c r="A73" s="154"/>
      <c r="B73" s="153"/>
      <c r="C73" s="257" t="s">
        <v>1365</v>
      </c>
      <c r="D73" s="258"/>
      <c r="E73" s="259">
        <v>1.2</v>
      </c>
      <c r="F73" s="155"/>
      <c r="G73" s="155"/>
      <c r="H73" s="155"/>
      <c r="I73" s="155"/>
      <c r="J73" s="155"/>
      <c r="K73" s="155"/>
      <c r="L73" s="155"/>
      <c r="M73" s="155"/>
      <c r="N73" s="260"/>
      <c r="O73" s="260"/>
      <c r="P73" s="260"/>
      <c r="Q73" s="260"/>
      <c r="R73" s="155"/>
      <c r="S73" s="155"/>
      <c r="T73" s="155"/>
      <c r="U73" s="155"/>
      <c r="V73" s="155"/>
      <c r="W73" s="155"/>
      <c r="X73" s="155"/>
      <c r="Y73" s="155"/>
      <c r="Z73" s="152"/>
      <c r="AA73" s="152"/>
      <c r="AB73" s="152"/>
      <c r="AC73" s="152"/>
      <c r="AD73" s="152"/>
      <c r="AE73" s="152"/>
      <c r="AF73" s="152"/>
      <c r="AG73" s="152" t="s">
        <v>467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244">
        <v>23</v>
      </c>
      <c r="B74" s="245" t="s">
        <v>181</v>
      </c>
      <c r="C74" s="246" t="s">
        <v>182</v>
      </c>
      <c r="D74" s="247" t="s">
        <v>183</v>
      </c>
      <c r="E74" s="248">
        <v>0.25</v>
      </c>
      <c r="F74" s="230"/>
      <c r="G74" s="227">
        <f>ROUND(E74*F74,2)</f>
        <v>0</v>
      </c>
      <c r="H74" s="230">
        <v>30482.49</v>
      </c>
      <c r="I74" s="227">
        <f>ROUND(E74*H74,2)</f>
        <v>7620.62</v>
      </c>
      <c r="J74" s="230">
        <v>8377.51</v>
      </c>
      <c r="K74" s="227">
        <f>ROUND(E74*J74,2)</f>
        <v>2094.38</v>
      </c>
      <c r="L74" s="227">
        <v>21</v>
      </c>
      <c r="M74" s="227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27"/>
      <c r="S74" s="227" t="s">
        <v>1305</v>
      </c>
      <c r="T74" s="228" t="s">
        <v>1305</v>
      </c>
      <c r="U74" s="155">
        <v>15.231</v>
      </c>
      <c r="V74" s="155">
        <f>ROUND(E74*U74,2)</f>
        <v>3.81</v>
      </c>
      <c r="W74" s="155"/>
      <c r="X74" s="155" t="s">
        <v>1330</v>
      </c>
      <c r="Y74" s="155" t="s">
        <v>1331</v>
      </c>
      <c r="Z74" s="152"/>
      <c r="AA74" s="152"/>
      <c r="AB74" s="152"/>
      <c r="AC74" s="152"/>
      <c r="AD74" s="152"/>
      <c r="AE74" s="152"/>
      <c r="AF74" s="152"/>
      <c r="AG74" s="152" t="s">
        <v>1332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244">
        <v>24</v>
      </c>
      <c r="B75" s="245" t="s">
        <v>184</v>
      </c>
      <c r="C75" s="246" t="s">
        <v>185</v>
      </c>
      <c r="D75" s="247" t="s">
        <v>138</v>
      </c>
      <c r="E75" s="248">
        <v>4.8</v>
      </c>
      <c r="F75" s="230"/>
      <c r="G75" s="227">
        <f>ROUND(E75*F75,2)</f>
        <v>0</v>
      </c>
      <c r="H75" s="230">
        <v>65.88</v>
      </c>
      <c r="I75" s="227">
        <f>ROUND(E75*H75,2)</f>
        <v>316.22000000000003</v>
      </c>
      <c r="J75" s="230">
        <v>3.92</v>
      </c>
      <c r="K75" s="227">
        <f>ROUND(E75*J75,2)</f>
        <v>18.82</v>
      </c>
      <c r="L75" s="227">
        <v>21</v>
      </c>
      <c r="M75" s="227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27"/>
      <c r="S75" s="227" t="s">
        <v>1305</v>
      </c>
      <c r="T75" s="228" t="s">
        <v>1305</v>
      </c>
      <c r="U75" s="155">
        <v>4.0000000000000001E-3</v>
      </c>
      <c r="V75" s="155">
        <f>ROUND(E75*U75,2)</f>
        <v>0.02</v>
      </c>
      <c r="W75" s="155"/>
      <c r="X75" s="155" t="s">
        <v>1330</v>
      </c>
      <c r="Y75" s="155" t="s">
        <v>1331</v>
      </c>
      <c r="Z75" s="152"/>
      <c r="AA75" s="152"/>
      <c r="AB75" s="152"/>
      <c r="AC75" s="152"/>
      <c r="AD75" s="152"/>
      <c r="AE75" s="152"/>
      <c r="AF75" s="152"/>
      <c r="AG75" s="152" t="s">
        <v>1332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244">
        <v>25</v>
      </c>
      <c r="B76" s="245" t="s">
        <v>186</v>
      </c>
      <c r="C76" s="246" t="s">
        <v>187</v>
      </c>
      <c r="D76" s="247" t="s">
        <v>138</v>
      </c>
      <c r="E76" s="248">
        <v>4.8</v>
      </c>
      <c r="F76" s="230"/>
      <c r="G76" s="227">
        <f>ROUND(E76*F76,2)</f>
        <v>0</v>
      </c>
      <c r="H76" s="230">
        <v>616.37</v>
      </c>
      <c r="I76" s="227">
        <f>ROUND(E76*H76,2)</f>
        <v>2958.58</v>
      </c>
      <c r="J76" s="230">
        <v>80.63</v>
      </c>
      <c r="K76" s="227">
        <f>ROUND(E76*J76,2)</f>
        <v>387.02</v>
      </c>
      <c r="L76" s="227">
        <v>21</v>
      </c>
      <c r="M76" s="227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27"/>
      <c r="S76" s="227" t="s">
        <v>1305</v>
      </c>
      <c r="T76" s="228" t="s">
        <v>1305</v>
      </c>
      <c r="U76" s="155">
        <v>0.1</v>
      </c>
      <c r="V76" s="155">
        <f>ROUND(E76*U76,2)</f>
        <v>0.48</v>
      </c>
      <c r="W76" s="155"/>
      <c r="X76" s="155" t="s">
        <v>1330</v>
      </c>
      <c r="Y76" s="155" t="s">
        <v>1331</v>
      </c>
      <c r="Z76" s="152"/>
      <c r="AA76" s="152"/>
      <c r="AB76" s="152"/>
      <c r="AC76" s="152"/>
      <c r="AD76" s="152"/>
      <c r="AE76" s="152"/>
      <c r="AF76" s="152"/>
      <c r="AG76" s="152" t="s">
        <v>1332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310" t="s">
        <v>1769</v>
      </c>
      <c r="B77" s="250" t="s">
        <v>1761</v>
      </c>
      <c r="C77" s="251" t="s">
        <v>1762</v>
      </c>
      <c r="D77" s="252" t="s">
        <v>180</v>
      </c>
      <c r="E77" s="253">
        <f>4.8*0.1</f>
        <v>0.48</v>
      </c>
      <c r="F77" s="254"/>
      <c r="G77" s="255">
        <f t="shared" ref="G77:G80" si="0">ROUND(E77*F77,2)</f>
        <v>0</v>
      </c>
      <c r="H77" s="230"/>
      <c r="I77" s="227"/>
      <c r="J77" s="230"/>
      <c r="K77" s="227"/>
      <c r="L77" s="227"/>
      <c r="M77" s="227"/>
      <c r="N77" s="248"/>
      <c r="O77" s="248"/>
      <c r="P77" s="248"/>
      <c r="Q77" s="248"/>
      <c r="R77" s="227"/>
      <c r="S77" s="227"/>
      <c r="T77" s="228"/>
      <c r="U77" s="155"/>
      <c r="V77" s="155"/>
      <c r="W77" s="155"/>
      <c r="X77" s="155"/>
      <c r="Y77" s="155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ht="22.5" outlineLevel="1">
      <c r="A78" s="310" t="s">
        <v>1770</v>
      </c>
      <c r="B78" s="250" t="s">
        <v>1763</v>
      </c>
      <c r="C78" s="251" t="s">
        <v>1764</v>
      </c>
      <c r="D78" s="252" t="s">
        <v>138</v>
      </c>
      <c r="E78" s="253">
        <f>4.8+8*0.6</f>
        <v>9.6</v>
      </c>
      <c r="F78" s="254"/>
      <c r="G78" s="255">
        <f t="shared" si="0"/>
        <v>0</v>
      </c>
      <c r="H78" s="230"/>
      <c r="I78" s="227"/>
      <c r="J78" s="230"/>
      <c r="K78" s="227"/>
      <c r="L78" s="227"/>
      <c r="M78" s="227"/>
      <c r="N78" s="248"/>
      <c r="O78" s="248"/>
      <c r="P78" s="248"/>
      <c r="Q78" s="248"/>
      <c r="R78" s="227"/>
      <c r="S78" s="227"/>
      <c r="T78" s="228"/>
      <c r="U78" s="155"/>
      <c r="V78" s="155"/>
      <c r="W78" s="155"/>
      <c r="X78" s="155"/>
      <c r="Y78" s="155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310" t="s">
        <v>1771</v>
      </c>
      <c r="B79" s="250" t="s">
        <v>1765</v>
      </c>
      <c r="C79" s="251" t="s">
        <v>1766</v>
      </c>
      <c r="D79" s="252" t="s">
        <v>138</v>
      </c>
      <c r="E79" s="253">
        <f>8*0.6</f>
        <v>4.8</v>
      </c>
      <c r="F79" s="254"/>
      <c r="G79" s="255">
        <f t="shared" si="0"/>
        <v>0</v>
      </c>
      <c r="H79" s="230"/>
      <c r="I79" s="227"/>
      <c r="J79" s="230"/>
      <c r="K79" s="227"/>
      <c r="L79" s="227"/>
      <c r="M79" s="227"/>
      <c r="N79" s="248"/>
      <c r="O79" s="248"/>
      <c r="P79" s="248"/>
      <c r="Q79" s="248"/>
      <c r="R79" s="227"/>
      <c r="S79" s="227"/>
      <c r="T79" s="228"/>
      <c r="U79" s="155"/>
      <c r="V79" s="155"/>
      <c r="W79" s="155"/>
      <c r="X79" s="155"/>
      <c r="Y79" s="155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310" t="s">
        <v>1772</v>
      </c>
      <c r="B80" s="250" t="s">
        <v>1767</v>
      </c>
      <c r="C80" s="251" t="s">
        <v>1768</v>
      </c>
      <c r="D80" s="252"/>
      <c r="E80" s="253">
        <v>4.8</v>
      </c>
      <c r="F80" s="254"/>
      <c r="G80" s="255">
        <f t="shared" si="0"/>
        <v>0</v>
      </c>
      <c r="H80" s="230"/>
      <c r="I80" s="227"/>
      <c r="J80" s="230"/>
      <c r="K80" s="227"/>
      <c r="L80" s="227"/>
      <c r="M80" s="227"/>
      <c r="N80" s="248"/>
      <c r="O80" s="248"/>
      <c r="P80" s="248"/>
      <c r="Q80" s="248"/>
      <c r="R80" s="227"/>
      <c r="S80" s="227"/>
      <c r="T80" s="228"/>
      <c r="U80" s="155"/>
      <c r="V80" s="155"/>
      <c r="W80" s="155"/>
      <c r="X80" s="155"/>
      <c r="Y80" s="155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249">
        <v>26</v>
      </c>
      <c r="B81" s="250" t="s">
        <v>188</v>
      </c>
      <c r="C81" s="251" t="s">
        <v>189</v>
      </c>
      <c r="D81" s="252" t="s">
        <v>138</v>
      </c>
      <c r="E81" s="253">
        <v>476.7</v>
      </c>
      <c r="F81" s="254"/>
      <c r="G81" s="255">
        <f>ROUND(E81*F81,2)</f>
        <v>0</v>
      </c>
      <c r="H81" s="254">
        <v>52.17</v>
      </c>
      <c r="I81" s="255">
        <f>ROUND(E81*H81,2)</f>
        <v>24869.439999999999</v>
      </c>
      <c r="J81" s="254">
        <v>89.33</v>
      </c>
      <c r="K81" s="255">
        <f>ROUND(E81*J81,2)</f>
        <v>42583.61</v>
      </c>
      <c r="L81" s="255">
        <v>21</v>
      </c>
      <c r="M81" s="255">
        <f>G81*(1+L81/100)</f>
        <v>0</v>
      </c>
      <c r="N81" s="253">
        <v>0</v>
      </c>
      <c r="O81" s="253">
        <f>ROUND(E81*N81,2)</f>
        <v>0</v>
      </c>
      <c r="P81" s="253">
        <v>0</v>
      </c>
      <c r="Q81" s="253">
        <f>ROUND(E81*P81,2)</f>
        <v>0</v>
      </c>
      <c r="R81" s="255"/>
      <c r="S81" s="255" t="s">
        <v>1305</v>
      </c>
      <c r="T81" s="256" t="s">
        <v>1305</v>
      </c>
      <c r="U81" s="155">
        <v>0.17699999999999999</v>
      </c>
      <c r="V81" s="155">
        <f>ROUND(E81*U81,2)</f>
        <v>84.38</v>
      </c>
      <c r="W81" s="155"/>
      <c r="X81" s="155" t="s">
        <v>1330</v>
      </c>
      <c r="Y81" s="155" t="s">
        <v>1331</v>
      </c>
      <c r="Z81" s="152"/>
      <c r="AA81" s="152"/>
      <c r="AB81" s="152"/>
      <c r="AC81" s="152"/>
      <c r="AD81" s="152"/>
      <c r="AE81" s="152"/>
      <c r="AF81" s="152"/>
      <c r="AG81" s="152" t="s">
        <v>1332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2">
      <c r="A82" s="154"/>
      <c r="B82" s="153"/>
      <c r="C82" s="257" t="s">
        <v>1366</v>
      </c>
      <c r="D82" s="258"/>
      <c r="E82" s="259"/>
      <c r="F82" s="155"/>
      <c r="G82" s="155"/>
      <c r="H82" s="155"/>
      <c r="I82" s="155"/>
      <c r="J82" s="155"/>
      <c r="K82" s="155"/>
      <c r="L82" s="155"/>
      <c r="M82" s="155"/>
      <c r="N82" s="260"/>
      <c r="O82" s="260"/>
      <c r="P82" s="260"/>
      <c r="Q82" s="260"/>
      <c r="R82" s="155"/>
      <c r="S82" s="155"/>
      <c r="T82" s="155"/>
      <c r="U82" s="155"/>
      <c r="V82" s="155"/>
      <c r="W82" s="155"/>
      <c r="X82" s="155"/>
      <c r="Y82" s="155"/>
      <c r="Z82" s="152"/>
      <c r="AA82" s="152"/>
      <c r="AB82" s="152"/>
      <c r="AC82" s="152"/>
      <c r="AD82" s="152"/>
      <c r="AE82" s="152"/>
      <c r="AF82" s="152"/>
      <c r="AG82" s="152" t="s">
        <v>467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3">
      <c r="A83" s="154"/>
      <c r="B83" s="153"/>
      <c r="C83" s="257" t="s">
        <v>1367</v>
      </c>
      <c r="D83" s="258"/>
      <c r="E83" s="259">
        <v>476.7</v>
      </c>
      <c r="F83" s="155"/>
      <c r="G83" s="155"/>
      <c r="H83" s="155"/>
      <c r="I83" s="155"/>
      <c r="J83" s="155"/>
      <c r="K83" s="155"/>
      <c r="L83" s="155"/>
      <c r="M83" s="155"/>
      <c r="N83" s="260"/>
      <c r="O83" s="260"/>
      <c r="P83" s="260"/>
      <c r="Q83" s="260"/>
      <c r="R83" s="155"/>
      <c r="S83" s="155"/>
      <c r="T83" s="155"/>
      <c r="U83" s="155"/>
      <c r="V83" s="155"/>
      <c r="W83" s="155"/>
      <c r="X83" s="155"/>
      <c r="Y83" s="155"/>
      <c r="Z83" s="152"/>
      <c r="AA83" s="152"/>
      <c r="AB83" s="152"/>
      <c r="AC83" s="152"/>
      <c r="AD83" s="152"/>
      <c r="AE83" s="152"/>
      <c r="AF83" s="152"/>
      <c r="AG83" s="152" t="s">
        <v>467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244">
        <v>27</v>
      </c>
      <c r="B84" s="245" t="s">
        <v>190</v>
      </c>
      <c r="C84" s="246" t="s">
        <v>191</v>
      </c>
      <c r="D84" s="247" t="s">
        <v>138</v>
      </c>
      <c r="E84" s="248">
        <v>300</v>
      </c>
      <c r="F84" s="230"/>
      <c r="G84" s="227">
        <f>ROUND(E84*F84,2)</f>
        <v>0</v>
      </c>
      <c r="H84" s="230">
        <v>2.2799999999999998</v>
      </c>
      <c r="I84" s="227">
        <f>ROUND(E84*H84,2)</f>
        <v>684</v>
      </c>
      <c r="J84" s="230">
        <v>139.72</v>
      </c>
      <c r="K84" s="227">
        <f>ROUND(E84*J84,2)</f>
        <v>41916</v>
      </c>
      <c r="L84" s="227">
        <v>21</v>
      </c>
      <c r="M84" s="227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27"/>
      <c r="S84" s="227" t="s">
        <v>1305</v>
      </c>
      <c r="T84" s="228" t="s">
        <v>1305</v>
      </c>
      <c r="U84" s="155">
        <v>0.308</v>
      </c>
      <c r="V84" s="155">
        <f>ROUND(E84*U84,2)</f>
        <v>92.4</v>
      </c>
      <c r="W84" s="155"/>
      <c r="X84" s="155" t="s">
        <v>1330</v>
      </c>
      <c r="Y84" s="155" t="s">
        <v>1331</v>
      </c>
      <c r="Z84" s="152"/>
      <c r="AA84" s="152"/>
      <c r="AB84" s="152"/>
      <c r="AC84" s="152"/>
      <c r="AD84" s="152"/>
      <c r="AE84" s="152"/>
      <c r="AF84" s="152"/>
      <c r="AG84" s="152" t="s">
        <v>1332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249">
        <v>28</v>
      </c>
      <c r="B85" s="250" t="s">
        <v>192</v>
      </c>
      <c r="C85" s="251" t="s">
        <v>193</v>
      </c>
      <c r="D85" s="252" t="s">
        <v>138</v>
      </c>
      <c r="E85" s="253">
        <v>0.75</v>
      </c>
      <c r="F85" s="254"/>
      <c r="G85" s="255">
        <f>ROUND(E85*F85,2)</f>
        <v>0</v>
      </c>
      <c r="H85" s="254">
        <v>15.84</v>
      </c>
      <c r="I85" s="255">
        <f>ROUND(E85*H85,2)</f>
        <v>11.88</v>
      </c>
      <c r="J85" s="254">
        <v>92.16</v>
      </c>
      <c r="K85" s="255">
        <f>ROUND(E85*J85,2)</f>
        <v>69.12</v>
      </c>
      <c r="L85" s="255">
        <v>21</v>
      </c>
      <c r="M85" s="255">
        <f>G85*(1+L85/100)</f>
        <v>0</v>
      </c>
      <c r="N85" s="253">
        <v>0</v>
      </c>
      <c r="O85" s="253">
        <f>ROUND(E85*N85,2)</f>
        <v>0</v>
      </c>
      <c r="P85" s="253">
        <v>0</v>
      </c>
      <c r="Q85" s="253">
        <f>ROUND(E85*P85,2)</f>
        <v>0</v>
      </c>
      <c r="R85" s="255"/>
      <c r="S85" s="255" t="s">
        <v>1368</v>
      </c>
      <c r="T85" s="256" t="s">
        <v>1368</v>
      </c>
      <c r="U85" s="155">
        <v>0.25800000000000001</v>
      </c>
      <c r="V85" s="155">
        <f>ROUND(E85*U85,2)</f>
        <v>0.19</v>
      </c>
      <c r="W85" s="155"/>
      <c r="X85" s="155" t="s">
        <v>1330</v>
      </c>
      <c r="Y85" s="155" t="s">
        <v>1331</v>
      </c>
      <c r="Z85" s="152"/>
      <c r="AA85" s="152"/>
      <c r="AB85" s="152"/>
      <c r="AC85" s="152"/>
      <c r="AD85" s="152"/>
      <c r="AE85" s="152"/>
      <c r="AF85" s="152"/>
      <c r="AG85" s="152" t="s">
        <v>1332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2">
      <c r="A86" s="154"/>
      <c r="B86" s="153"/>
      <c r="C86" s="257" t="s">
        <v>1369</v>
      </c>
      <c r="D86" s="258"/>
      <c r="E86" s="259"/>
      <c r="F86" s="155"/>
      <c r="G86" s="155"/>
      <c r="H86" s="155"/>
      <c r="I86" s="155"/>
      <c r="J86" s="155"/>
      <c r="K86" s="155"/>
      <c r="L86" s="155"/>
      <c r="M86" s="155"/>
      <c r="N86" s="260"/>
      <c r="O86" s="260"/>
      <c r="P86" s="260"/>
      <c r="Q86" s="260"/>
      <c r="R86" s="155"/>
      <c r="S86" s="155"/>
      <c r="T86" s="155"/>
      <c r="U86" s="155"/>
      <c r="V86" s="155"/>
      <c r="W86" s="155"/>
      <c r="X86" s="155"/>
      <c r="Y86" s="155"/>
      <c r="Z86" s="152"/>
      <c r="AA86" s="152"/>
      <c r="AB86" s="152"/>
      <c r="AC86" s="152"/>
      <c r="AD86" s="152"/>
      <c r="AE86" s="152"/>
      <c r="AF86" s="152"/>
      <c r="AG86" s="152" t="s">
        <v>467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3">
      <c r="A87" s="154"/>
      <c r="B87" s="153"/>
      <c r="C87" s="257" t="s">
        <v>1370</v>
      </c>
      <c r="D87" s="258"/>
      <c r="E87" s="259">
        <v>0.75</v>
      </c>
      <c r="F87" s="155"/>
      <c r="G87" s="155"/>
      <c r="H87" s="155"/>
      <c r="I87" s="155"/>
      <c r="J87" s="155"/>
      <c r="K87" s="155"/>
      <c r="L87" s="155"/>
      <c r="M87" s="155"/>
      <c r="N87" s="260"/>
      <c r="O87" s="260"/>
      <c r="P87" s="260"/>
      <c r="Q87" s="260"/>
      <c r="R87" s="155"/>
      <c r="S87" s="155"/>
      <c r="T87" s="155"/>
      <c r="U87" s="155"/>
      <c r="V87" s="155"/>
      <c r="W87" s="155"/>
      <c r="X87" s="155"/>
      <c r="Y87" s="155"/>
      <c r="Z87" s="152"/>
      <c r="AA87" s="152"/>
      <c r="AB87" s="152"/>
      <c r="AC87" s="152"/>
      <c r="AD87" s="152"/>
      <c r="AE87" s="152"/>
      <c r="AF87" s="152"/>
      <c r="AG87" s="152" t="s">
        <v>467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249">
        <v>29</v>
      </c>
      <c r="B88" s="250" t="s">
        <v>194</v>
      </c>
      <c r="C88" s="251" t="s">
        <v>195</v>
      </c>
      <c r="D88" s="252" t="s">
        <v>180</v>
      </c>
      <c r="E88" s="253">
        <v>0.378</v>
      </c>
      <c r="F88" s="254"/>
      <c r="G88" s="255">
        <f>ROUND(E88*F88,2)</f>
        <v>0</v>
      </c>
      <c r="H88" s="254">
        <v>0</v>
      </c>
      <c r="I88" s="255">
        <f>ROUND(E88*H88,2)</f>
        <v>0</v>
      </c>
      <c r="J88" s="254">
        <v>4520</v>
      </c>
      <c r="K88" s="255">
        <f>ROUND(E88*J88,2)</f>
        <v>1708.56</v>
      </c>
      <c r="L88" s="255">
        <v>21</v>
      </c>
      <c r="M88" s="255">
        <f>G88*(1+L88/100)</f>
        <v>0</v>
      </c>
      <c r="N88" s="253">
        <v>0</v>
      </c>
      <c r="O88" s="253">
        <f>ROUND(E88*N88,2)</f>
        <v>0</v>
      </c>
      <c r="P88" s="253">
        <v>0</v>
      </c>
      <c r="Q88" s="253">
        <f>ROUND(E88*P88,2)</f>
        <v>0</v>
      </c>
      <c r="R88" s="255"/>
      <c r="S88" s="255" t="s">
        <v>1305</v>
      </c>
      <c r="T88" s="256" t="s">
        <v>1305</v>
      </c>
      <c r="U88" s="155">
        <v>10.88</v>
      </c>
      <c r="V88" s="155">
        <f>ROUND(E88*U88,2)</f>
        <v>4.1100000000000003</v>
      </c>
      <c r="W88" s="155"/>
      <c r="X88" s="155" t="s">
        <v>1330</v>
      </c>
      <c r="Y88" s="155" t="s">
        <v>1331</v>
      </c>
      <c r="Z88" s="152"/>
      <c r="AA88" s="152"/>
      <c r="AB88" s="152"/>
      <c r="AC88" s="152"/>
      <c r="AD88" s="152"/>
      <c r="AE88" s="152"/>
      <c r="AF88" s="152"/>
      <c r="AG88" s="152" t="s">
        <v>1332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2">
      <c r="A89" s="154"/>
      <c r="B89" s="153"/>
      <c r="C89" s="257" t="s">
        <v>1371</v>
      </c>
      <c r="D89" s="258"/>
      <c r="E89" s="259"/>
      <c r="F89" s="155"/>
      <c r="G89" s="155"/>
      <c r="H89" s="155"/>
      <c r="I89" s="155"/>
      <c r="J89" s="155"/>
      <c r="K89" s="155"/>
      <c r="L89" s="155"/>
      <c r="M89" s="155"/>
      <c r="N89" s="260"/>
      <c r="O89" s="260"/>
      <c r="P89" s="260"/>
      <c r="Q89" s="260"/>
      <c r="R89" s="155"/>
      <c r="S89" s="155"/>
      <c r="T89" s="155"/>
      <c r="U89" s="155"/>
      <c r="V89" s="155"/>
      <c r="W89" s="155"/>
      <c r="X89" s="155"/>
      <c r="Y89" s="155"/>
      <c r="Z89" s="152"/>
      <c r="AA89" s="152"/>
      <c r="AB89" s="152"/>
      <c r="AC89" s="152"/>
      <c r="AD89" s="152"/>
      <c r="AE89" s="152"/>
      <c r="AF89" s="152"/>
      <c r="AG89" s="152" t="s">
        <v>467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3">
      <c r="A90" s="154"/>
      <c r="B90" s="153"/>
      <c r="C90" s="257" t="s">
        <v>1372</v>
      </c>
      <c r="D90" s="258"/>
      <c r="E90" s="259">
        <v>0.38</v>
      </c>
      <c r="F90" s="155"/>
      <c r="G90" s="155"/>
      <c r="H90" s="155"/>
      <c r="I90" s="155"/>
      <c r="J90" s="155"/>
      <c r="K90" s="155"/>
      <c r="L90" s="155"/>
      <c r="M90" s="155"/>
      <c r="N90" s="260"/>
      <c r="O90" s="260"/>
      <c r="P90" s="260"/>
      <c r="Q90" s="260"/>
      <c r="R90" s="155"/>
      <c r="S90" s="155"/>
      <c r="T90" s="155"/>
      <c r="U90" s="155"/>
      <c r="V90" s="155"/>
      <c r="W90" s="155"/>
      <c r="X90" s="155"/>
      <c r="Y90" s="155"/>
      <c r="Z90" s="152"/>
      <c r="AA90" s="152"/>
      <c r="AB90" s="152"/>
      <c r="AC90" s="152"/>
      <c r="AD90" s="152"/>
      <c r="AE90" s="152"/>
      <c r="AF90" s="152"/>
      <c r="AG90" s="152" t="s">
        <v>467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249">
        <v>30</v>
      </c>
      <c r="B91" s="250" t="s">
        <v>196</v>
      </c>
      <c r="C91" s="251" t="s">
        <v>197</v>
      </c>
      <c r="D91" s="252" t="s">
        <v>138</v>
      </c>
      <c r="E91" s="253">
        <v>50.8</v>
      </c>
      <c r="F91" s="254"/>
      <c r="G91" s="255">
        <f>ROUND(E91*F91,2)</f>
        <v>0</v>
      </c>
      <c r="H91" s="254">
        <v>0</v>
      </c>
      <c r="I91" s="255">
        <f>ROUND(E91*H91,2)</f>
        <v>0</v>
      </c>
      <c r="J91" s="254">
        <v>78.5</v>
      </c>
      <c r="K91" s="255">
        <f>ROUND(E91*J91,2)</f>
        <v>3987.8</v>
      </c>
      <c r="L91" s="255">
        <v>21</v>
      </c>
      <c r="M91" s="255">
        <f>G91*(1+L91/100)</f>
        <v>0</v>
      </c>
      <c r="N91" s="253">
        <v>0</v>
      </c>
      <c r="O91" s="253">
        <f>ROUND(E91*N91,2)</f>
        <v>0</v>
      </c>
      <c r="P91" s="253">
        <v>0</v>
      </c>
      <c r="Q91" s="253">
        <f>ROUND(E91*P91,2)</f>
        <v>0</v>
      </c>
      <c r="R91" s="255"/>
      <c r="S91" s="255" t="s">
        <v>1305</v>
      </c>
      <c r="T91" s="256" t="s">
        <v>1305</v>
      </c>
      <c r="U91" s="155">
        <v>0.14699999999999999</v>
      </c>
      <c r="V91" s="155">
        <f>ROUND(E91*U91,2)</f>
        <v>7.47</v>
      </c>
      <c r="W91" s="155"/>
      <c r="X91" s="155" t="s">
        <v>1330</v>
      </c>
      <c r="Y91" s="155" t="s">
        <v>1331</v>
      </c>
      <c r="Z91" s="152"/>
      <c r="AA91" s="152"/>
      <c r="AB91" s="152"/>
      <c r="AC91" s="152"/>
      <c r="AD91" s="152"/>
      <c r="AE91" s="152"/>
      <c r="AF91" s="152"/>
      <c r="AG91" s="152" t="s">
        <v>1332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2">
      <c r="A92" s="154"/>
      <c r="B92" s="153"/>
      <c r="C92" s="257" t="s">
        <v>1373</v>
      </c>
      <c r="D92" s="258"/>
      <c r="E92" s="259"/>
      <c r="F92" s="155"/>
      <c r="G92" s="155"/>
      <c r="H92" s="155"/>
      <c r="I92" s="155"/>
      <c r="J92" s="155"/>
      <c r="K92" s="155"/>
      <c r="L92" s="155"/>
      <c r="M92" s="155"/>
      <c r="N92" s="260"/>
      <c r="O92" s="260"/>
      <c r="P92" s="260"/>
      <c r="Q92" s="260"/>
      <c r="R92" s="155"/>
      <c r="S92" s="155"/>
      <c r="T92" s="155"/>
      <c r="U92" s="155"/>
      <c r="V92" s="155"/>
      <c r="W92" s="155"/>
      <c r="X92" s="155"/>
      <c r="Y92" s="155"/>
      <c r="Z92" s="152"/>
      <c r="AA92" s="152"/>
      <c r="AB92" s="152"/>
      <c r="AC92" s="152"/>
      <c r="AD92" s="152"/>
      <c r="AE92" s="152"/>
      <c r="AF92" s="152"/>
      <c r="AG92" s="152" t="s">
        <v>467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3">
      <c r="A93" s="154"/>
      <c r="B93" s="153"/>
      <c r="C93" s="257" t="s">
        <v>1374</v>
      </c>
      <c r="D93" s="258"/>
      <c r="E93" s="259">
        <v>50.8</v>
      </c>
      <c r="F93" s="155"/>
      <c r="G93" s="155"/>
      <c r="H93" s="155"/>
      <c r="I93" s="155"/>
      <c r="J93" s="155"/>
      <c r="K93" s="155"/>
      <c r="L93" s="155"/>
      <c r="M93" s="155"/>
      <c r="N93" s="260"/>
      <c r="O93" s="260"/>
      <c r="P93" s="260"/>
      <c r="Q93" s="260"/>
      <c r="R93" s="155"/>
      <c r="S93" s="155"/>
      <c r="T93" s="155"/>
      <c r="U93" s="155"/>
      <c r="V93" s="155"/>
      <c r="W93" s="155"/>
      <c r="X93" s="155"/>
      <c r="Y93" s="155"/>
      <c r="Z93" s="152"/>
      <c r="AA93" s="152"/>
      <c r="AB93" s="152"/>
      <c r="AC93" s="152"/>
      <c r="AD93" s="152"/>
      <c r="AE93" s="152"/>
      <c r="AF93" s="152"/>
      <c r="AG93" s="152" t="s">
        <v>467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249">
        <v>31</v>
      </c>
      <c r="B94" s="250" t="s">
        <v>198</v>
      </c>
      <c r="C94" s="251" t="s">
        <v>199</v>
      </c>
      <c r="D94" s="252" t="s">
        <v>180</v>
      </c>
      <c r="E94" s="253">
        <v>9.1980000000000004</v>
      </c>
      <c r="F94" s="254"/>
      <c r="G94" s="255">
        <f>ROUND(E94*F94,2)</f>
        <v>0</v>
      </c>
      <c r="H94" s="254">
        <v>0</v>
      </c>
      <c r="I94" s="255">
        <f>ROUND(E94*H94,2)</f>
        <v>0</v>
      </c>
      <c r="J94" s="254">
        <v>363.5</v>
      </c>
      <c r="K94" s="255">
        <f>ROUND(E94*J94,2)</f>
        <v>3343.47</v>
      </c>
      <c r="L94" s="255">
        <v>21</v>
      </c>
      <c r="M94" s="255">
        <f>G94*(1+L94/100)</f>
        <v>0</v>
      </c>
      <c r="N94" s="253">
        <v>0</v>
      </c>
      <c r="O94" s="253">
        <f>ROUND(E94*N94,2)</f>
        <v>0</v>
      </c>
      <c r="P94" s="253">
        <v>0</v>
      </c>
      <c r="Q94" s="253">
        <f>ROUND(E94*P94,2)</f>
        <v>0</v>
      </c>
      <c r="R94" s="255"/>
      <c r="S94" s="255" t="s">
        <v>1305</v>
      </c>
      <c r="T94" s="256" t="s">
        <v>1305</v>
      </c>
      <c r="U94" s="155">
        <v>0.875</v>
      </c>
      <c r="V94" s="155">
        <f>ROUND(E94*U94,2)</f>
        <v>8.0500000000000007</v>
      </c>
      <c r="W94" s="155"/>
      <c r="X94" s="155" t="s">
        <v>1330</v>
      </c>
      <c r="Y94" s="155" t="s">
        <v>1331</v>
      </c>
      <c r="Z94" s="152"/>
      <c r="AA94" s="152"/>
      <c r="AB94" s="152"/>
      <c r="AC94" s="152"/>
      <c r="AD94" s="152"/>
      <c r="AE94" s="152"/>
      <c r="AF94" s="152"/>
      <c r="AG94" s="152" t="s">
        <v>1332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2">
      <c r="A95" s="154"/>
      <c r="B95" s="153"/>
      <c r="C95" s="257" t="s">
        <v>1375</v>
      </c>
      <c r="D95" s="258"/>
      <c r="E95" s="259"/>
      <c r="F95" s="155"/>
      <c r="G95" s="155"/>
      <c r="H95" s="155"/>
      <c r="I95" s="155"/>
      <c r="J95" s="155"/>
      <c r="K95" s="155"/>
      <c r="L95" s="155"/>
      <c r="M95" s="155"/>
      <c r="N95" s="260"/>
      <c r="O95" s="260"/>
      <c r="P95" s="260"/>
      <c r="Q95" s="260"/>
      <c r="R95" s="155"/>
      <c r="S95" s="155"/>
      <c r="T95" s="155"/>
      <c r="U95" s="155"/>
      <c r="V95" s="155"/>
      <c r="W95" s="155"/>
      <c r="X95" s="155"/>
      <c r="Y95" s="155"/>
      <c r="Z95" s="152"/>
      <c r="AA95" s="152"/>
      <c r="AB95" s="152"/>
      <c r="AC95" s="152"/>
      <c r="AD95" s="152"/>
      <c r="AE95" s="152"/>
      <c r="AF95" s="152"/>
      <c r="AG95" s="152" t="s">
        <v>467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3">
      <c r="A96" s="154"/>
      <c r="B96" s="153"/>
      <c r="C96" s="257" t="s">
        <v>1376</v>
      </c>
      <c r="D96" s="258"/>
      <c r="E96" s="259"/>
      <c r="F96" s="155"/>
      <c r="G96" s="155"/>
      <c r="H96" s="155"/>
      <c r="I96" s="155"/>
      <c r="J96" s="155"/>
      <c r="K96" s="155"/>
      <c r="L96" s="155"/>
      <c r="M96" s="155"/>
      <c r="N96" s="260"/>
      <c r="O96" s="260"/>
      <c r="P96" s="260"/>
      <c r="Q96" s="260"/>
      <c r="R96" s="155"/>
      <c r="S96" s="155"/>
      <c r="T96" s="155"/>
      <c r="U96" s="155"/>
      <c r="V96" s="155"/>
      <c r="W96" s="155"/>
      <c r="X96" s="155"/>
      <c r="Y96" s="155"/>
      <c r="Z96" s="152"/>
      <c r="AA96" s="152"/>
      <c r="AB96" s="152"/>
      <c r="AC96" s="152"/>
      <c r="AD96" s="152"/>
      <c r="AE96" s="152"/>
      <c r="AF96" s="152"/>
      <c r="AG96" s="152" t="s">
        <v>467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3">
      <c r="A97" s="154"/>
      <c r="B97" s="153"/>
      <c r="C97" s="257" t="s">
        <v>1377</v>
      </c>
      <c r="D97" s="258"/>
      <c r="E97" s="259">
        <v>9.1999999999999993</v>
      </c>
      <c r="F97" s="155"/>
      <c r="G97" s="155"/>
      <c r="H97" s="155"/>
      <c r="I97" s="155"/>
      <c r="J97" s="155"/>
      <c r="K97" s="155"/>
      <c r="L97" s="155"/>
      <c r="M97" s="155"/>
      <c r="N97" s="260"/>
      <c r="O97" s="260"/>
      <c r="P97" s="260"/>
      <c r="Q97" s="260"/>
      <c r="R97" s="155"/>
      <c r="S97" s="155"/>
      <c r="T97" s="155"/>
      <c r="U97" s="155"/>
      <c r="V97" s="155"/>
      <c r="W97" s="155"/>
      <c r="X97" s="155"/>
      <c r="Y97" s="155"/>
      <c r="Z97" s="152"/>
      <c r="AA97" s="152"/>
      <c r="AB97" s="152"/>
      <c r="AC97" s="152"/>
      <c r="AD97" s="152"/>
      <c r="AE97" s="152"/>
      <c r="AF97" s="152"/>
      <c r="AG97" s="152" t="s">
        <v>467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249">
        <v>32</v>
      </c>
      <c r="B98" s="250" t="s">
        <v>200</v>
      </c>
      <c r="C98" s="251" t="s">
        <v>201</v>
      </c>
      <c r="D98" s="252" t="s">
        <v>117</v>
      </c>
      <c r="E98" s="253">
        <v>23</v>
      </c>
      <c r="F98" s="254"/>
      <c r="G98" s="255">
        <f>ROUND(E98*F98,2)</f>
        <v>0</v>
      </c>
      <c r="H98" s="254">
        <v>0</v>
      </c>
      <c r="I98" s="255">
        <f>ROUND(E98*H98,2)</f>
        <v>0</v>
      </c>
      <c r="J98" s="254">
        <v>20.8</v>
      </c>
      <c r="K98" s="255">
        <f>ROUND(E98*J98,2)</f>
        <v>478.4</v>
      </c>
      <c r="L98" s="255">
        <v>21</v>
      </c>
      <c r="M98" s="255">
        <f>G98*(1+L98/100)</f>
        <v>0</v>
      </c>
      <c r="N98" s="253">
        <v>0</v>
      </c>
      <c r="O98" s="253">
        <f>ROUND(E98*N98,2)</f>
        <v>0</v>
      </c>
      <c r="P98" s="253">
        <v>0</v>
      </c>
      <c r="Q98" s="253">
        <f>ROUND(E98*P98,2)</f>
        <v>0</v>
      </c>
      <c r="R98" s="255"/>
      <c r="S98" s="255" t="s">
        <v>1305</v>
      </c>
      <c r="T98" s="256" t="s">
        <v>1305</v>
      </c>
      <c r="U98" s="155">
        <v>0.05</v>
      </c>
      <c r="V98" s="155">
        <f>ROUND(E98*U98,2)</f>
        <v>1.1499999999999999</v>
      </c>
      <c r="W98" s="155"/>
      <c r="X98" s="155" t="s">
        <v>1330</v>
      </c>
      <c r="Y98" s="155" t="s">
        <v>1331</v>
      </c>
      <c r="Z98" s="152"/>
      <c r="AA98" s="152"/>
      <c r="AB98" s="152"/>
      <c r="AC98" s="152"/>
      <c r="AD98" s="152"/>
      <c r="AE98" s="152"/>
      <c r="AF98" s="152"/>
      <c r="AG98" s="152" t="s">
        <v>1332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2">
      <c r="A99" s="154"/>
      <c r="B99" s="153"/>
      <c r="C99" s="257" t="s">
        <v>1378</v>
      </c>
      <c r="D99" s="258"/>
      <c r="E99" s="259"/>
      <c r="F99" s="155"/>
      <c r="G99" s="155"/>
      <c r="H99" s="155"/>
      <c r="I99" s="155"/>
      <c r="J99" s="155"/>
      <c r="K99" s="155"/>
      <c r="L99" s="155"/>
      <c r="M99" s="155"/>
      <c r="N99" s="260"/>
      <c r="O99" s="260"/>
      <c r="P99" s="260"/>
      <c r="Q99" s="260"/>
      <c r="R99" s="155"/>
      <c r="S99" s="155"/>
      <c r="T99" s="155"/>
      <c r="U99" s="155"/>
      <c r="V99" s="155"/>
      <c r="W99" s="155"/>
      <c r="X99" s="155"/>
      <c r="Y99" s="155"/>
      <c r="Z99" s="152"/>
      <c r="AA99" s="152"/>
      <c r="AB99" s="152"/>
      <c r="AC99" s="152"/>
      <c r="AD99" s="152"/>
      <c r="AE99" s="152"/>
      <c r="AF99" s="152"/>
      <c r="AG99" s="152" t="s">
        <v>467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3">
      <c r="A100" s="154"/>
      <c r="B100" s="153"/>
      <c r="C100" s="257" t="s">
        <v>1379</v>
      </c>
      <c r="D100" s="258"/>
      <c r="E100" s="259"/>
      <c r="F100" s="155"/>
      <c r="G100" s="155"/>
      <c r="H100" s="155"/>
      <c r="I100" s="155"/>
      <c r="J100" s="155"/>
      <c r="K100" s="155"/>
      <c r="L100" s="155"/>
      <c r="M100" s="155"/>
      <c r="N100" s="260"/>
      <c r="O100" s="260"/>
      <c r="P100" s="260"/>
      <c r="Q100" s="260"/>
      <c r="R100" s="155"/>
      <c r="S100" s="155"/>
      <c r="T100" s="155"/>
      <c r="U100" s="155"/>
      <c r="V100" s="155"/>
      <c r="W100" s="155"/>
      <c r="X100" s="155"/>
      <c r="Y100" s="155"/>
      <c r="Z100" s="152"/>
      <c r="AA100" s="152"/>
      <c r="AB100" s="152"/>
      <c r="AC100" s="152"/>
      <c r="AD100" s="152"/>
      <c r="AE100" s="152"/>
      <c r="AF100" s="152"/>
      <c r="AG100" s="152" t="s">
        <v>467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3">
      <c r="A101" s="154"/>
      <c r="B101" s="153"/>
      <c r="C101" s="257" t="s">
        <v>480</v>
      </c>
      <c r="D101" s="258"/>
      <c r="E101" s="259">
        <v>23</v>
      </c>
      <c r="F101" s="155"/>
      <c r="G101" s="155"/>
      <c r="H101" s="155"/>
      <c r="I101" s="155"/>
      <c r="J101" s="155"/>
      <c r="K101" s="155"/>
      <c r="L101" s="155"/>
      <c r="M101" s="155"/>
      <c r="N101" s="260"/>
      <c r="O101" s="260"/>
      <c r="P101" s="260"/>
      <c r="Q101" s="260"/>
      <c r="R101" s="155"/>
      <c r="S101" s="155"/>
      <c r="T101" s="155"/>
      <c r="U101" s="155"/>
      <c r="V101" s="155"/>
      <c r="W101" s="155"/>
      <c r="X101" s="155"/>
      <c r="Y101" s="155"/>
      <c r="Z101" s="152"/>
      <c r="AA101" s="152"/>
      <c r="AB101" s="152"/>
      <c r="AC101" s="152"/>
      <c r="AD101" s="152"/>
      <c r="AE101" s="152"/>
      <c r="AF101" s="152"/>
      <c r="AG101" s="152" t="s">
        <v>467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249">
        <v>33</v>
      </c>
      <c r="B102" s="250" t="s">
        <v>202</v>
      </c>
      <c r="C102" s="251" t="s">
        <v>203</v>
      </c>
      <c r="D102" s="252" t="s">
        <v>138</v>
      </c>
      <c r="E102" s="253">
        <v>13</v>
      </c>
      <c r="F102" s="254"/>
      <c r="G102" s="255">
        <f>ROUND(E102*F102,2)</f>
        <v>0</v>
      </c>
      <c r="H102" s="254">
        <v>34.17</v>
      </c>
      <c r="I102" s="255">
        <f>ROUND(E102*H102,2)</f>
        <v>444.21</v>
      </c>
      <c r="J102" s="254">
        <v>431.33</v>
      </c>
      <c r="K102" s="255">
        <f>ROUND(E102*J102,2)</f>
        <v>5607.29</v>
      </c>
      <c r="L102" s="255">
        <v>21</v>
      </c>
      <c r="M102" s="255">
        <f>G102*(1+L102/100)</f>
        <v>0</v>
      </c>
      <c r="N102" s="253">
        <v>0</v>
      </c>
      <c r="O102" s="253">
        <f>ROUND(E102*N102,2)</f>
        <v>0</v>
      </c>
      <c r="P102" s="253">
        <v>0</v>
      </c>
      <c r="Q102" s="253">
        <f>ROUND(E102*P102,2)</f>
        <v>0</v>
      </c>
      <c r="R102" s="255"/>
      <c r="S102" s="255" t="s">
        <v>1305</v>
      </c>
      <c r="T102" s="256" t="s">
        <v>1305</v>
      </c>
      <c r="U102" s="155">
        <v>0.93899999999999995</v>
      </c>
      <c r="V102" s="155">
        <f>ROUND(E102*U102,2)</f>
        <v>12.21</v>
      </c>
      <c r="W102" s="155"/>
      <c r="X102" s="155" t="s">
        <v>1330</v>
      </c>
      <c r="Y102" s="155" t="s">
        <v>1331</v>
      </c>
      <c r="Z102" s="152"/>
      <c r="AA102" s="152"/>
      <c r="AB102" s="152"/>
      <c r="AC102" s="152"/>
      <c r="AD102" s="152"/>
      <c r="AE102" s="152"/>
      <c r="AF102" s="152"/>
      <c r="AG102" s="152" t="s">
        <v>1332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2">
      <c r="A103" s="154"/>
      <c r="B103" s="153"/>
      <c r="C103" s="257" t="s">
        <v>1380</v>
      </c>
      <c r="D103" s="258"/>
      <c r="E103" s="259"/>
      <c r="F103" s="155"/>
      <c r="G103" s="155"/>
      <c r="H103" s="155"/>
      <c r="I103" s="155"/>
      <c r="J103" s="155"/>
      <c r="K103" s="155"/>
      <c r="L103" s="155"/>
      <c r="M103" s="155"/>
      <c r="N103" s="260"/>
      <c r="O103" s="260"/>
      <c r="P103" s="260"/>
      <c r="Q103" s="260"/>
      <c r="R103" s="155"/>
      <c r="S103" s="155"/>
      <c r="T103" s="155"/>
      <c r="U103" s="155"/>
      <c r="V103" s="155"/>
      <c r="W103" s="155"/>
      <c r="X103" s="155"/>
      <c r="Y103" s="155"/>
      <c r="Z103" s="152"/>
      <c r="AA103" s="152"/>
      <c r="AB103" s="152"/>
      <c r="AC103" s="152"/>
      <c r="AD103" s="152"/>
      <c r="AE103" s="152"/>
      <c r="AF103" s="152"/>
      <c r="AG103" s="152" t="s">
        <v>467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3">
      <c r="A104" s="154"/>
      <c r="B104" s="153"/>
      <c r="C104" s="257" t="s">
        <v>432</v>
      </c>
      <c r="D104" s="258"/>
      <c r="E104" s="259">
        <v>13</v>
      </c>
      <c r="F104" s="155"/>
      <c r="G104" s="155"/>
      <c r="H104" s="155"/>
      <c r="I104" s="155"/>
      <c r="J104" s="155"/>
      <c r="K104" s="155"/>
      <c r="L104" s="155"/>
      <c r="M104" s="155"/>
      <c r="N104" s="260"/>
      <c r="O104" s="260"/>
      <c r="P104" s="260"/>
      <c r="Q104" s="260"/>
      <c r="R104" s="155"/>
      <c r="S104" s="155"/>
      <c r="T104" s="155"/>
      <c r="U104" s="155"/>
      <c r="V104" s="155"/>
      <c r="W104" s="155"/>
      <c r="X104" s="155"/>
      <c r="Y104" s="155"/>
      <c r="Z104" s="152"/>
      <c r="AA104" s="152"/>
      <c r="AB104" s="152"/>
      <c r="AC104" s="152"/>
      <c r="AD104" s="152"/>
      <c r="AE104" s="152"/>
      <c r="AF104" s="152"/>
      <c r="AG104" s="152" t="s">
        <v>467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249">
        <v>34</v>
      </c>
      <c r="B105" s="250" t="s">
        <v>204</v>
      </c>
      <c r="C105" s="251" t="s">
        <v>205</v>
      </c>
      <c r="D105" s="252" t="s">
        <v>138</v>
      </c>
      <c r="E105" s="253">
        <v>2.2654999999999998</v>
      </c>
      <c r="F105" s="254"/>
      <c r="G105" s="255">
        <f>ROUND(E105*F105,2)</f>
        <v>0</v>
      </c>
      <c r="H105" s="254">
        <v>29.21</v>
      </c>
      <c r="I105" s="255">
        <f>ROUND(E105*H105,2)</f>
        <v>66.180000000000007</v>
      </c>
      <c r="J105" s="254">
        <v>330.29</v>
      </c>
      <c r="K105" s="255">
        <f>ROUND(E105*J105,2)</f>
        <v>748.27</v>
      </c>
      <c r="L105" s="255">
        <v>21</v>
      </c>
      <c r="M105" s="255">
        <f>G105*(1+L105/100)</f>
        <v>0</v>
      </c>
      <c r="N105" s="253">
        <v>0</v>
      </c>
      <c r="O105" s="253">
        <f>ROUND(E105*N105,2)</f>
        <v>0</v>
      </c>
      <c r="P105" s="253">
        <v>0</v>
      </c>
      <c r="Q105" s="253">
        <f>ROUND(E105*P105,2)</f>
        <v>0</v>
      </c>
      <c r="R105" s="255"/>
      <c r="S105" s="255" t="s">
        <v>1305</v>
      </c>
      <c r="T105" s="256" t="s">
        <v>1305</v>
      </c>
      <c r="U105" s="155">
        <v>0.71799999999999997</v>
      </c>
      <c r="V105" s="155">
        <f>ROUND(E105*U105,2)</f>
        <v>1.63</v>
      </c>
      <c r="W105" s="155"/>
      <c r="X105" s="155" t="s">
        <v>1330</v>
      </c>
      <c r="Y105" s="155" t="s">
        <v>1331</v>
      </c>
      <c r="Z105" s="152"/>
      <c r="AA105" s="152"/>
      <c r="AB105" s="152"/>
      <c r="AC105" s="152"/>
      <c r="AD105" s="152"/>
      <c r="AE105" s="152"/>
      <c r="AF105" s="152"/>
      <c r="AG105" s="152" t="s">
        <v>1332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2">
      <c r="A106" s="154"/>
      <c r="B106" s="153"/>
      <c r="C106" s="257" t="s">
        <v>1381</v>
      </c>
      <c r="D106" s="258"/>
      <c r="E106" s="259"/>
      <c r="F106" s="155"/>
      <c r="G106" s="155"/>
      <c r="H106" s="155"/>
      <c r="I106" s="155"/>
      <c r="J106" s="155"/>
      <c r="K106" s="155"/>
      <c r="L106" s="155"/>
      <c r="M106" s="155"/>
      <c r="N106" s="260"/>
      <c r="O106" s="260"/>
      <c r="P106" s="260"/>
      <c r="Q106" s="260"/>
      <c r="R106" s="155"/>
      <c r="S106" s="155"/>
      <c r="T106" s="155"/>
      <c r="U106" s="155"/>
      <c r="V106" s="155"/>
      <c r="W106" s="155"/>
      <c r="X106" s="155"/>
      <c r="Y106" s="155"/>
      <c r="Z106" s="152"/>
      <c r="AA106" s="152"/>
      <c r="AB106" s="152"/>
      <c r="AC106" s="152"/>
      <c r="AD106" s="152"/>
      <c r="AE106" s="152"/>
      <c r="AF106" s="152"/>
      <c r="AG106" s="152" t="s">
        <v>467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3">
      <c r="A107" s="154"/>
      <c r="B107" s="153"/>
      <c r="C107" s="257" t="s">
        <v>1382</v>
      </c>
      <c r="D107" s="258"/>
      <c r="E107" s="259">
        <v>2.27</v>
      </c>
      <c r="F107" s="155"/>
      <c r="G107" s="155"/>
      <c r="H107" s="155"/>
      <c r="I107" s="155"/>
      <c r="J107" s="155"/>
      <c r="K107" s="155"/>
      <c r="L107" s="155"/>
      <c r="M107" s="155"/>
      <c r="N107" s="260"/>
      <c r="O107" s="260"/>
      <c r="P107" s="260"/>
      <c r="Q107" s="260"/>
      <c r="R107" s="155"/>
      <c r="S107" s="155"/>
      <c r="T107" s="155"/>
      <c r="U107" s="155"/>
      <c r="V107" s="155"/>
      <c r="W107" s="155"/>
      <c r="X107" s="155"/>
      <c r="Y107" s="155"/>
      <c r="Z107" s="152"/>
      <c r="AA107" s="152"/>
      <c r="AB107" s="152"/>
      <c r="AC107" s="152"/>
      <c r="AD107" s="152"/>
      <c r="AE107" s="152"/>
      <c r="AF107" s="152"/>
      <c r="AG107" s="152" t="s">
        <v>467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249">
        <v>35</v>
      </c>
      <c r="B108" s="250" t="s">
        <v>206</v>
      </c>
      <c r="C108" s="251" t="s">
        <v>207</v>
      </c>
      <c r="D108" s="252" t="s">
        <v>138</v>
      </c>
      <c r="E108" s="253">
        <v>89.174999999999997</v>
      </c>
      <c r="F108" s="254"/>
      <c r="G108" s="255">
        <f>ROUND(E108*F108,2)</f>
        <v>0</v>
      </c>
      <c r="H108" s="254">
        <v>0</v>
      </c>
      <c r="I108" s="255">
        <f>ROUND(E108*H108,2)</f>
        <v>0</v>
      </c>
      <c r="J108" s="254">
        <v>136</v>
      </c>
      <c r="K108" s="255">
        <f>ROUND(E108*J108,2)</f>
        <v>12127.8</v>
      </c>
      <c r="L108" s="255">
        <v>21</v>
      </c>
      <c r="M108" s="255">
        <f>G108*(1+L108/100)</f>
        <v>0</v>
      </c>
      <c r="N108" s="253">
        <v>0</v>
      </c>
      <c r="O108" s="253">
        <f>ROUND(E108*N108,2)</f>
        <v>0</v>
      </c>
      <c r="P108" s="253">
        <v>0</v>
      </c>
      <c r="Q108" s="253">
        <f>ROUND(E108*P108,2)</f>
        <v>0</v>
      </c>
      <c r="R108" s="255"/>
      <c r="S108" s="255" t="s">
        <v>1305</v>
      </c>
      <c r="T108" s="256" t="s">
        <v>1305</v>
      </c>
      <c r="U108" s="155">
        <v>0.3</v>
      </c>
      <c r="V108" s="155">
        <f>ROUND(E108*U108,2)</f>
        <v>26.75</v>
      </c>
      <c r="W108" s="155"/>
      <c r="X108" s="155" t="s">
        <v>1330</v>
      </c>
      <c r="Y108" s="155" t="s">
        <v>1331</v>
      </c>
      <c r="Z108" s="152"/>
      <c r="AA108" s="152"/>
      <c r="AB108" s="152"/>
      <c r="AC108" s="152"/>
      <c r="AD108" s="152"/>
      <c r="AE108" s="152"/>
      <c r="AF108" s="152"/>
      <c r="AG108" s="152" t="s">
        <v>1332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2">
      <c r="A109" s="154"/>
      <c r="B109" s="153"/>
      <c r="C109" s="257" t="s">
        <v>1383</v>
      </c>
      <c r="D109" s="258"/>
      <c r="E109" s="259"/>
      <c r="F109" s="155"/>
      <c r="G109" s="155"/>
      <c r="H109" s="155"/>
      <c r="I109" s="155"/>
      <c r="J109" s="155"/>
      <c r="K109" s="155"/>
      <c r="L109" s="155"/>
      <c r="M109" s="155"/>
      <c r="N109" s="260"/>
      <c r="O109" s="260"/>
      <c r="P109" s="260"/>
      <c r="Q109" s="260"/>
      <c r="R109" s="155"/>
      <c r="S109" s="155"/>
      <c r="T109" s="155"/>
      <c r="U109" s="155"/>
      <c r="V109" s="155"/>
      <c r="W109" s="155"/>
      <c r="X109" s="155"/>
      <c r="Y109" s="155"/>
      <c r="Z109" s="152"/>
      <c r="AA109" s="152"/>
      <c r="AB109" s="152"/>
      <c r="AC109" s="152"/>
      <c r="AD109" s="152"/>
      <c r="AE109" s="152"/>
      <c r="AF109" s="152"/>
      <c r="AG109" s="152" t="s">
        <v>467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3">
      <c r="A110" s="154"/>
      <c r="B110" s="153"/>
      <c r="C110" s="257" t="s">
        <v>1384</v>
      </c>
      <c r="D110" s="258"/>
      <c r="E110" s="259"/>
      <c r="F110" s="155"/>
      <c r="G110" s="155"/>
      <c r="H110" s="155"/>
      <c r="I110" s="155"/>
      <c r="J110" s="155"/>
      <c r="K110" s="155"/>
      <c r="L110" s="155"/>
      <c r="M110" s="155"/>
      <c r="N110" s="260"/>
      <c r="O110" s="260"/>
      <c r="P110" s="260"/>
      <c r="Q110" s="260"/>
      <c r="R110" s="155"/>
      <c r="S110" s="155"/>
      <c r="T110" s="155"/>
      <c r="U110" s="155"/>
      <c r="V110" s="155"/>
      <c r="W110" s="155"/>
      <c r="X110" s="155"/>
      <c r="Y110" s="155"/>
      <c r="Z110" s="152"/>
      <c r="AA110" s="152"/>
      <c r="AB110" s="152"/>
      <c r="AC110" s="152"/>
      <c r="AD110" s="152"/>
      <c r="AE110" s="152"/>
      <c r="AF110" s="152"/>
      <c r="AG110" s="152" t="s">
        <v>467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3">
      <c r="A111" s="154"/>
      <c r="B111" s="153"/>
      <c r="C111" s="257" t="s">
        <v>1385</v>
      </c>
      <c r="D111" s="258"/>
      <c r="E111" s="259"/>
      <c r="F111" s="155"/>
      <c r="G111" s="155"/>
      <c r="H111" s="155"/>
      <c r="I111" s="155"/>
      <c r="J111" s="155"/>
      <c r="K111" s="155"/>
      <c r="L111" s="155"/>
      <c r="M111" s="155"/>
      <c r="N111" s="260"/>
      <c r="O111" s="260"/>
      <c r="P111" s="260"/>
      <c r="Q111" s="260"/>
      <c r="R111" s="155"/>
      <c r="S111" s="155"/>
      <c r="T111" s="155"/>
      <c r="U111" s="155"/>
      <c r="V111" s="155"/>
      <c r="W111" s="155"/>
      <c r="X111" s="155"/>
      <c r="Y111" s="155"/>
      <c r="Z111" s="152"/>
      <c r="AA111" s="152"/>
      <c r="AB111" s="152"/>
      <c r="AC111" s="152"/>
      <c r="AD111" s="152"/>
      <c r="AE111" s="152"/>
      <c r="AF111" s="152"/>
      <c r="AG111" s="152" t="s">
        <v>467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3">
      <c r="A112" s="154"/>
      <c r="B112" s="153"/>
      <c r="C112" s="257" t="s">
        <v>1386</v>
      </c>
      <c r="D112" s="258"/>
      <c r="E112" s="259"/>
      <c r="F112" s="155"/>
      <c r="G112" s="155"/>
      <c r="H112" s="155"/>
      <c r="I112" s="155"/>
      <c r="J112" s="155"/>
      <c r="K112" s="155"/>
      <c r="L112" s="155"/>
      <c r="M112" s="155"/>
      <c r="N112" s="260"/>
      <c r="O112" s="260"/>
      <c r="P112" s="260"/>
      <c r="Q112" s="260"/>
      <c r="R112" s="155"/>
      <c r="S112" s="155"/>
      <c r="T112" s="155"/>
      <c r="U112" s="155"/>
      <c r="V112" s="155"/>
      <c r="W112" s="155"/>
      <c r="X112" s="155"/>
      <c r="Y112" s="155"/>
      <c r="Z112" s="152"/>
      <c r="AA112" s="152"/>
      <c r="AB112" s="152"/>
      <c r="AC112" s="152"/>
      <c r="AD112" s="152"/>
      <c r="AE112" s="152"/>
      <c r="AF112" s="152"/>
      <c r="AG112" s="152" t="s">
        <v>467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3">
      <c r="A113" s="154"/>
      <c r="B113" s="153"/>
      <c r="C113" s="257" t="s">
        <v>1387</v>
      </c>
      <c r="D113" s="258"/>
      <c r="E113" s="259"/>
      <c r="F113" s="155"/>
      <c r="G113" s="155"/>
      <c r="H113" s="155"/>
      <c r="I113" s="155"/>
      <c r="J113" s="155"/>
      <c r="K113" s="155"/>
      <c r="L113" s="155"/>
      <c r="M113" s="155"/>
      <c r="N113" s="260"/>
      <c r="O113" s="260"/>
      <c r="P113" s="260"/>
      <c r="Q113" s="260"/>
      <c r="R113" s="155"/>
      <c r="S113" s="155"/>
      <c r="T113" s="155"/>
      <c r="U113" s="155"/>
      <c r="V113" s="155"/>
      <c r="W113" s="155"/>
      <c r="X113" s="155"/>
      <c r="Y113" s="155"/>
      <c r="Z113" s="152"/>
      <c r="AA113" s="152"/>
      <c r="AB113" s="152"/>
      <c r="AC113" s="152"/>
      <c r="AD113" s="152"/>
      <c r="AE113" s="152"/>
      <c r="AF113" s="152"/>
      <c r="AG113" s="152" t="s">
        <v>467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3">
      <c r="A114" s="154"/>
      <c r="B114" s="153"/>
      <c r="C114" s="257" t="s">
        <v>1388</v>
      </c>
      <c r="D114" s="258"/>
      <c r="E114" s="259"/>
      <c r="F114" s="155"/>
      <c r="G114" s="155"/>
      <c r="H114" s="155"/>
      <c r="I114" s="155"/>
      <c r="J114" s="155"/>
      <c r="K114" s="155"/>
      <c r="L114" s="155"/>
      <c r="M114" s="155"/>
      <c r="N114" s="260"/>
      <c r="O114" s="260"/>
      <c r="P114" s="260"/>
      <c r="Q114" s="260"/>
      <c r="R114" s="155"/>
      <c r="S114" s="155"/>
      <c r="T114" s="155"/>
      <c r="U114" s="155"/>
      <c r="V114" s="155"/>
      <c r="W114" s="155"/>
      <c r="X114" s="155"/>
      <c r="Y114" s="155"/>
      <c r="Z114" s="152"/>
      <c r="AA114" s="152"/>
      <c r="AB114" s="152"/>
      <c r="AC114" s="152"/>
      <c r="AD114" s="152"/>
      <c r="AE114" s="152"/>
      <c r="AF114" s="152"/>
      <c r="AG114" s="152" t="s">
        <v>467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3">
      <c r="A115" s="154"/>
      <c r="B115" s="153"/>
      <c r="C115" s="257" t="s">
        <v>1389</v>
      </c>
      <c r="D115" s="258"/>
      <c r="E115" s="259"/>
      <c r="F115" s="155"/>
      <c r="G115" s="155"/>
      <c r="H115" s="155"/>
      <c r="I115" s="155"/>
      <c r="J115" s="155"/>
      <c r="K115" s="155"/>
      <c r="L115" s="155"/>
      <c r="M115" s="155"/>
      <c r="N115" s="260"/>
      <c r="O115" s="260"/>
      <c r="P115" s="260"/>
      <c r="Q115" s="260"/>
      <c r="R115" s="155"/>
      <c r="S115" s="155"/>
      <c r="T115" s="155"/>
      <c r="U115" s="155"/>
      <c r="V115" s="155"/>
      <c r="W115" s="155"/>
      <c r="X115" s="155"/>
      <c r="Y115" s="155"/>
      <c r="Z115" s="152"/>
      <c r="AA115" s="152"/>
      <c r="AB115" s="152"/>
      <c r="AC115" s="152"/>
      <c r="AD115" s="152"/>
      <c r="AE115" s="152"/>
      <c r="AF115" s="152"/>
      <c r="AG115" s="152" t="s">
        <v>467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3">
      <c r="A116" s="154"/>
      <c r="B116" s="153"/>
      <c r="C116" s="257" t="s">
        <v>1390</v>
      </c>
      <c r="D116" s="258"/>
      <c r="E116" s="259">
        <v>89.17</v>
      </c>
      <c r="F116" s="155"/>
      <c r="G116" s="155"/>
      <c r="H116" s="155"/>
      <c r="I116" s="155"/>
      <c r="J116" s="155"/>
      <c r="K116" s="155"/>
      <c r="L116" s="155"/>
      <c r="M116" s="155"/>
      <c r="N116" s="260"/>
      <c r="O116" s="260"/>
      <c r="P116" s="260"/>
      <c r="Q116" s="260"/>
      <c r="R116" s="155"/>
      <c r="S116" s="155"/>
      <c r="T116" s="155"/>
      <c r="U116" s="155"/>
      <c r="V116" s="155"/>
      <c r="W116" s="155"/>
      <c r="X116" s="155"/>
      <c r="Y116" s="155"/>
      <c r="Z116" s="152"/>
      <c r="AA116" s="152"/>
      <c r="AB116" s="152"/>
      <c r="AC116" s="152"/>
      <c r="AD116" s="152"/>
      <c r="AE116" s="152"/>
      <c r="AF116" s="152"/>
      <c r="AG116" s="152" t="s">
        <v>467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244">
        <v>36</v>
      </c>
      <c r="B117" s="245" t="s">
        <v>208</v>
      </c>
      <c r="C117" s="246" t="s">
        <v>209</v>
      </c>
      <c r="D117" s="247" t="s">
        <v>87</v>
      </c>
      <c r="E117" s="248">
        <v>2</v>
      </c>
      <c r="F117" s="230"/>
      <c r="G117" s="227">
        <f>ROUND(E117*F117,2)</f>
        <v>0</v>
      </c>
      <c r="H117" s="230">
        <v>0</v>
      </c>
      <c r="I117" s="227">
        <f>ROUND(E117*H117,2)</f>
        <v>0</v>
      </c>
      <c r="J117" s="230">
        <v>141</v>
      </c>
      <c r="K117" s="227">
        <f>ROUND(E117*J117,2)</f>
        <v>282</v>
      </c>
      <c r="L117" s="227">
        <v>21</v>
      </c>
      <c r="M117" s="227">
        <f>G117*(1+L117/100)</f>
        <v>0</v>
      </c>
      <c r="N117" s="248">
        <v>0</v>
      </c>
      <c r="O117" s="248">
        <f>ROUND(E117*N117,2)</f>
        <v>0</v>
      </c>
      <c r="P117" s="248">
        <v>0</v>
      </c>
      <c r="Q117" s="248">
        <f>ROUND(E117*P117,2)</f>
        <v>0</v>
      </c>
      <c r="R117" s="227"/>
      <c r="S117" s="227" t="s">
        <v>1305</v>
      </c>
      <c r="T117" s="228" t="s">
        <v>1305</v>
      </c>
      <c r="U117" s="155">
        <v>0.31</v>
      </c>
      <c r="V117" s="155">
        <f>ROUND(E117*U117,2)</f>
        <v>0.62</v>
      </c>
      <c r="W117" s="155"/>
      <c r="X117" s="155" t="s">
        <v>1330</v>
      </c>
      <c r="Y117" s="155" t="s">
        <v>1331</v>
      </c>
      <c r="Z117" s="152"/>
      <c r="AA117" s="152"/>
      <c r="AB117" s="152"/>
      <c r="AC117" s="152"/>
      <c r="AD117" s="152"/>
      <c r="AE117" s="152"/>
      <c r="AF117" s="152"/>
      <c r="AG117" s="152" t="s">
        <v>1332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249">
        <v>37</v>
      </c>
      <c r="B118" s="250" t="s">
        <v>210</v>
      </c>
      <c r="C118" s="251" t="s">
        <v>211</v>
      </c>
      <c r="D118" s="252" t="s">
        <v>138</v>
      </c>
      <c r="E118" s="253">
        <v>66.05</v>
      </c>
      <c r="F118" s="254"/>
      <c r="G118" s="255">
        <f>ROUND(E118*F118,2)</f>
        <v>0</v>
      </c>
      <c r="H118" s="254">
        <v>0</v>
      </c>
      <c r="I118" s="255">
        <f>ROUND(E118*H118,2)</f>
        <v>0</v>
      </c>
      <c r="J118" s="254">
        <v>212.5</v>
      </c>
      <c r="K118" s="255">
        <f>ROUND(E118*J118,2)</f>
        <v>14035.63</v>
      </c>
      <c r="L118" s="255">
        <v>21</v>
      </c>
      <c r="M118" s="255">
        <f>G118*(1+L118/100)</f>
        <v>0</v>
      </c>
      <c r="N118" s="253">
        <v>0</v>
      </c>
      <c r="O118" s="253">
        <f>ROUND(E118*N118,2)</f>
        <v>0</v>
      </c>
      <c r="P118" s="253">
        <v>0</v>
      </c>
      <c r="Q118" s="253">
        <f>ROUND(E118*P118,2)</f>
        <v>0</v>
      </c>
      <c r="R118" s="255"/>
      <c r="S118" s="255" t="s">
        <v>1305</v>
      </c>
      <c r="T118" s="256" t="s">
        <v>1305</v>
      </c>
      <c r="U118" s="155">
        <v>0.37</v>
      </c>
      <c r="V118" s="155">
        <f>ROUND(E118*U118,2)</f>
        <v>24.44</v>
      </c>
      <c r="W118" s="155"/>
      <c r="X118" s="155" t="s">
        <v>1330</v>
      </c>
      <c r="Y118" s="155" t="s">
        <v>1331</v>
      </c>
      <c r="Z118" s="152"/>
      <c r="AA118" s="152"/>
      <c r="AB118" s="152"/>
      <c r="AC118" s="152"/>
      <c r="AD118" s="152"/>
      <c r="AE118" s="152"/>
      <c r="AF118" s="152"/>
      <c r="AG118" s="152" t="s">
        <v>1332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2">
      <c r="A119" s="154"/>
      <c r="B119" s="153"/>
      <c r="C119" s="257" t="s">
        <v>1783</v>
      </c>
      <c r="D119" s="258"/>
      <c r="E119" s="259">
        <f>(2.2+2.5+1+0.6)*1.5</f>
        <v>9.4499999999999993</v>
      </c>
      <c r="F119" s="155"/>
      <c r="G119" s="155"/>
      <c r="H119" s="155"/>
      <c r="I119" s="155"/>
      <c r="J119" s="155"/>
      <c r="K119" s="155"/>
      <c r="L119" s="155"/>
      <c r="M119" s="155"/>
      <c r="N119" s="260"/>
      <c r="O119" s="260"/>
      <c r="P119" s="260"/>
      <c r="Q119" s="260"/>
      <c r="R119" s="155"/>
      <c r="S119" s="155"/>
      <c r="T119" s="155"/>
      <c r="U119" s="155"/>
      <c r="V119" s="155"/>
      <c r="W119" s="155"/>
      <c r="X119" s="155"/>
      <c r="Y119" s="155"/>
      <c r="Z119" s="152"/>
      <c r="AA119" s="152"/>
      <c r="AB119" s="152"/>
      <c r="AC119" s="152"/>
      <c r="AD119" s="152"/>
      <c r="AE119" s="152"/>
      <c r="AF119" s="152"/>
      <c r="AG119" s="152" t="s">
        <v>467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3">
      <c r="A120" s="154"/>
      <c r="B120" s="153"/>
      <c r="C120" s="257" t="s">
        <v>1784</v>
      </c>
      <c r="D120" s="258"/>
      <c r="E120" s="259">
        <f>(3.8*2+3.2-0.9+0.65+0.45)*1.5</f>
        <v>16.5</v>
      </c>
      <c r="F120" s="155"/>
      <c r="G120" s="155"/>
      <c r="H120" s="155"/>
      <c r="I120" s="155"/>
      <c r="J120" s="155"/>
      <c r="K120" s="155"/>
      <c r="L120" s="155"/>
      <c r="M120" s="155"/>
      <c r="N120" s="260"/>
      <c r="O120" s="260"/>
      <c r="P120" s="260"/>
      <c r="Q120" s="260"/>
      <c r="R120" s="155"/>
      <c r="S120" s="155"/>
      <c r="T120" s="155"/>
      <c r="U120" s="155"/>
      <c r="V120" s="155"/>
      <c r="W120" s="155"/>
      <c r="X120" s="155"/>
      <c r="Y120" s="155"/>
      <c r="Z120" s="152"/>
      <c r="AA120" s="152"/>
      <c r="AB120" s="152"/>
      <c r="AC120" s="152"/>
      <c r="AD120" s="152"/>
      <c r="AE120" s="152"/>
      <c r="AF120" s="152"/>
      <c r="AG120" s="152" t="s">
        <v>467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3">
      <c r="A121" s="154"/>
      <c r="B121" s="153"/>
      <c r="C121" s="257" t="s">
        <v>1785</v>
      </c>
      <c r="D121" s="258"/>
      <c r="E121" s="259">
        <f>(5.5-0.9+0.6+1.3+0.3+3.8+0.5)*1+3.8*3</f>
        <v>22.499999999999996</v>
      </c>
      <c r="F121" s="155"/>
      <c r="G121" s="155"/>
      <c r="H121" s="155"/>
      <c r="I121" s="155"/>
      <c r="J121" s="155"/>
      <c r="K121" s="155"/>
      <c r="L121" s="155"/>
      <c r="M121" s="155"/>
      <c r="N121" s="260"/>
      <c r="O121" s="260"/>
      <c r="P121" s="260"/>
      <c r="Q121" s="260"/>
      <c r="R121" s="155"/>
      <c r="S121" s="155"/>
      <c r="T121" s="155"/>
      <c r="U121" s="155"/>
      <c r="V121" s="155"/>
      <c r="W121" s="155"/>
      <c r="X121" s="155"/>
      <c r="Y121" s="155"/>
      <c r="Z121" s="152"/>
      <c r="AA121" s="152"/>
      <c r="AB121" s="152"/>
      <c r="AC121" s="152"/>
      <c r="AD121" s="152"/>
      <c r="AE121" s="152"/>
      <c r="AF121" s="152"/>
      <c r="AG121" s="152" t="s">
        <v>467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3">
      <c r="A122" s="154"/>
      <c r="B122" s="153"/>
      <c r="C122" s="257" t="s">
        <v>1786</v>
      </c>
      <c r="D122" s="258"/>
      <c r="E122" s="259">
        <f>2.375*2+1+(3.55-1-1.5)*1</f>
        <v>6.8</v>
      </c>
      <c r="F122" s="155"/>
      <c r="G122" s="155"/>
      <c r="H122" s="155"/>
      <c r="I122" s="155"/>
      <c r="J122" s="155"/>
      <c r="K122" s="155"/>
      <c r="L122" s="155"/>
      <c r="M122" s="155"/>
      <c r="N122" s="260"/>
      <c r="O122" s="260"/>
      <c r="P122" s="260"/>
      <c r="Q122" s="260"/>
      <c r="R122" s="155"/>
      <c r="S122" s="155"/>
      <c r="T122" s="155"/>
      <c r="U122" s="155"/>
      <c r="V122" s="155"/>
      <c r="W122" s="155"/>
      <c r="X122" s="155"/>
      <c r="Y122" s="155"/>
      <c r="Z122" s="152"/>
      <c r="AA122" s="152"/>
      <c r="AB122" s="152"/>
      <c r="AC122" s="152"/>
      <c r="AD122" s="152"/>
      <c r="AE122" s="152"/>
      <c r="AF122" s="152"/>
      <c r="AG122" s="152" t="s">
        <v>467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3">
      <c r="A123" s="154"/>
      <c r="B123" s="153"/>
      <c r="C123" s="257" t="s">
        <v>1787</v>
      </c>
      <c r="D123" s="258"/>
      <c r="E123" s="259">
        <f>3.825*2*1+3.15</f>
        <v>10.8</v>
      </c>
      <c r="F123" s="155"/>
      <c r="G123" s="155"/>
      <c r="H123" s="155"/>
      <c r="I123" s="155"/>
      <c r="J123" s="155"/>
      <c r="K123" s="155"/>
      <c r="L123" s="155"/>
      <c r="M123" s="155"/>
      <c r="N123" s="260"/>
      <c r="O123" s="260"/>
      <c r="P123" s="260"/>
      <c r="Q123" s="260"/>
      <c r="R123" s="155"/>
      <c r="S123" s="155"/>
      <c r="T123" s="155"/>
      <c r="U123" s="155"/>
      <c r="V123" s="155"/>
      <c r="W123" s="155"/>
      <c r="X123" s="155"/>
      <c r="Y123" s="155"/>
      <c r="Z123" s="152"/>
      <c r="AA123" s="152"/>
      <c r="AB123" s="152"/>
      <c r="AC123" s="152"/>
      <c r="AD123" s="152"/>
      <c r="AE123" s="152"/>
      <c r="AF123" s="152"/>
      <c r="AG123" s="152" t="s">
        <v>467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244">
        <v>38</v>
      </c>
      <c r="B124" s="245" t="s">
        <v>212</v>
      </c>
      <c r="C124" s="246" t="s">
        <v>213</v>
      </c>
      <c r="D124" s="247" t="s">
        <v>138</v>
      </c>
      <c r="E124" s="248">
        <v>66.05</v>
      </c>
      <c r="F124" s="230"/>
      <c r="G124" s="227">
        <f>ROUND(E124*F124,2)</f>
        <v>0</v>
      </c>
      <c r="H124" s="230">
        <v>0</v>
      </c>
      <c r="I124" s="227">
        <f>ROUND(E124*H124,2)</f>
        <v>0</v>
      </c>
      <c r="J124" s="230">
        <v>37.9</v>
      </c>
      <c r="K124" s="227">
        <f>ROUND(E124*J124,2)</f>
        <v>2503.3000000000002</v>
      </c>
      <c r="L124" s="227">
        <v>21</v>
      </c>
      <c r="M124" s="227">
        <f>G124*(1+L124/100)</f>
        <v>0</v>
      </c>
      <c r="N124" s="248">
        <v>0</v>
      </c>
      <c r="O124" s="248">
        <f>ROUND(E124*N124,2)</f>
        <v>0</v>
      </c>
      <c r="P124" s="248">
        <v>0</v>
      </c>
      <c r="Q124" s="248">
        <f>ROUND(E124*P124,2)</f>
        <v>0</v>
      </c>
      <c r="R124" s="227"/>
      <c r="S124" s="227" t="s">
        <v>1305</v>
      </c>
      <c r="T124" s="228" t="s">
        <v>1305</v>
      </c>
      <c r="U124" s="155">
        <v>6.6000000000000003E-2</v>
      </c>
      <c r="V124" s="155">
        <f>ROUND(E124*U124,2)</f>
        <v>4.3600000000000003</v>
      </c>
      <c r="W124" s="155"/>
      <c r="X124" s="155" t="s">
        <v>1330</v>
      </c>
      <c r="Y124" s="155" t="s">
        <v>1331</v>
      </c>
      <c r="Z124" s="152"/>
      <c r="AA124" s="152"/>
      <c r="AB124" s="152"/>
      <c r="AC124" s="152"/>
      <c r="AD124" s="152"/>
      <c r="AE124" s="152"/>
      <c r="AF124" s="152"/>
      <c r="AG124" s="152" t="s">
        <v>1332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249">
        <v>39</v>
      </c>
      <c r="B125" s="250" t="s">
        <v>214</v>
      </c>
      <c r="C125" s="251" t="s">
        <v>215</v>
      </c>
      <c r="D125" s="252" t="s">
        <v>138</v>
      </c>
      <c r="E125" s="253">
        <v>62.1</v>
      </c>
      <c r="F125" s="254"/>
      <c r="G125" s="255">
        <f>ROUND(E125*F125,2)</f>
        <v>0</v>
      </c>
      <c r="H125" s="254">
        <v>0</v>
      </c>
      <c r="I125" s="255">
        <f>ROUND(E125*H125,2)</f>
        <v>0</v>
      </c>
      <c r="J125" s="254">
        <v>253</v>
      </c>
      <c r="K125" s="255">
        <f>ROUND(E125*J125,2)</f>
        <v>15711.3</v>
      </c>
      <c r="L125" s="255">
        <v>21</v>
      </c>
      <c r="M125" s="255">
        <f>G125*(1+L125/100)</f>
        <v>0</v>
      </c>
      <c r="N125" s="253">
        <v>0</v>
      </c>
      <c r="O125" s="253">
        <f>ROUND(E125*N125,2)</f>
        <v>0</v>
      </c>
      <c r="P125" s="253">
        <v>0</v>
      </c>
      <c r="Q125" s="253">
        <f>ROUND(E125*P125,2)</f>
        <v>0</v>
      </c>
      <c r="R125" s="255"/>
      <c r="S125" s="255" t="s">
        <v>1305</v>
      </c>
      <c r="T125" s="256" t="s">
        <v>1305</v>
      </c>
      <c r="U125" s="155">
        <v>0.44</v>
      </c>
      <c r="V125" s="155">
        <f>ROUND(E125*U125,2)</f>
        <v>27.32</v>
      </c>
      <c r="W125" s="155"/>
      <c r="X125" s="155" t="s">
        <v>1330</v>
      </c>
      <c r="Y125" s="155" t="s">
        <v>1331</v>
      </c>
      <c r="Z125" s="152"/>
      <c r="AA125" s="152"/>
      <c r="AB125" s="152"/>
      <c r="AC125" s="152"/>
      <c r="AD125" s="152"/>
      <c r="AE125" s="152"/>
      <c r="AF125" s="152"/>
      <c r="AG125" s="152" t="s">
        <v>1332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2">
      <c r="A126" s="154"/>
      <c r="B126" s="153"/>
      <c r="C126" s="257" t="s">
        <v>1343</v>
      </c>
      <c r="D126" s="258"/>
      <c r="E126" s="259"/>
      <c r="F126" s="155"/>
      <c r="G126" s="155"/>
      <c r="H126" s="155"/>
      <c r="I126" s="155"/>
      <c r="J126" s="155"/>
      <c r="K126" s="155"/>
      <c r="L126" s="155"/>
      <c r="M126" s="155"/>
      <c r="N126" s="260"/>
      <c r="O126" s="260"/>
      <c r="P126" s="260"/>
      <c r="Q126" s="260"/>
      <c r="R126" s="155"/>
      <c r="S126" s="155"/>
      <c r="T126" s="155"/>
      <c r="U126" s="155"/>
      <c r="V126" s="155"/>
      <c r="W126" s="155"/>
      <c r="X126" s="155"/>
      <c r="Y126" s="155"/>
      <c r="Z126" s="152"/>
      <c r="AA126" s="152"/>
      <c r="AB126" s="152"/>
      <c r="AC126" s="152"/>
      <c r="AD126" s="152"/>
      <c r="AE126" s="152"/>
      <c r="AF126" s="152"/>
      <c r="AG126" s="152" t="s">
        <v>467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3">
      <c r="A127" s="154"/>
      <c r="B127" s="153"/>
      <c r="C127" s="257" t="s">
        <v>1344</v>
      </c>
      <c r="D127" s="258"/>
      <c r="E127" s="259">
        <v>62.1</v>
      </c>
      <c r="F127" s="155"/>
      <c r="G127" s="155"/>
      <c r="H127" s="155"/>
      <c r="I127" s="155"/>
      <c r="J127" s="155"/>
      <c r="K127" s="155"/>
      <c r="L127" s="155"/>
      <c r="M127" s="155"/>
      <c r="N127" s="260"/>
      <c r="O127" s="260"/>
      <c r="P127" s="260"/>
      <c r="Q127" s="260"/>
      <c r="R127" s="155"/>
      <c r="S127" s="155"/>
      <c r="T127" s="155"/>
      <c r="U127" s="155"/>
      <c r="V127" s="155"/>
      <c r="W127" s="155"/>
      <c r="X127" s="155"/>
      <c r="Y127" s="155"/>
      <c r="Z127" s="152"/>
      <c r="AA127" s="152"/>
      <c r="AB127" s="152"/>
      <c r="AC127" s="152"/>
      <c r="AD127" s="152"/>
      <c r="AE127" s="152"/>
      <c r="AF127" s="152"/>
      <c r="AG127" s="152" t="s">
        <v>467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244">
        <v>40</v>
      </c>
      <c r="B128" s="245" t="s">
        <v>216</v>
      </c>
      <c r="C128" s="246" t="s">
        <v>217</v>
      </c>
      <c r="D128" s="247" t="s">
        <v>138</v>
      </c>
      <c r="E128" s="248">
        <v>62.1</v>
      </c>
      <c r="F128" s="230"/>
      <c r="G128" s="227">
        <f>ROUND(E128*F128,2)</f>
        <v>0</v>
      </c>
      <c r="H128" s="230">
        <v>0</v>
      </c>
      <c r="I128" s="227">
        <f>ROUND(E128*H128,2)</f>
        <v>0</v>
      </c>
      <c r="J128" s="230">
        <v>37.9</v>
      </c>
      <c r="K128" s="227">
        <f>ROUND(E128*J128,2)</f>
        <v>2353.59</v>
      </c>
      <c r="L128" s="227">
        <v>21</v>
      </c>
      <c r="M128" s="227">
        <f>G128*(1+L128/100)</f>
        <v>0</v>
      </c>
      <c r="N128" s="248">
        <v>0</v>
      </c>
      <c r="O128" s="248">
        <f>ROUND(E128*N128,2)</f>
        <v>0</v>
      </c>
      <c r="P128" s="248">
        <v>0</v>
      </c>
      <c r="Q128" s="248">
        <f>ROUND(E128*P128,2)</f>
        <v>0</v>
      </c>
      <c r="R128" s="227"/>
      <c r="S128" s="227" t="s">
        <v>1305</v>
      </c>
      <c r="T128" s="228" t="s">
        <v>1305</v>
      </c>
      <c r="U128" s="155">
        <v>6.6000000000000003E-2</v>
      </c>
      <c r="V128" s="155">
        <f>ROUND(E128*U128,2)</f>
        <v>4.0999999999999996</v>
      </c>
      <c r="W128" s="155"/>
      <c r="X128" s="155" t="s">
        <v>1330</v>
      </c>
      <c r="Y128" s="155" t="s">
        <v>1331</v>
      </c>
      <c r="Z128" s="152"/>
      <c r="AA128" s="152"/>
      <c r="AB128" s="152"/>
      <c r="AC128" s="152"/>
      <c r="AD128" s="152"/>
      <c r="AE128" s="152"/>
      <c r="AF128" s="152"/>
      <c r="AG128" s="152" t="s">
        <v>1332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244">
        <v>41</v>
      </c>
      <c r="B129" s="245" t="s">
        <v>218</v>
      </c>
      <c r="C129" s="246" t="s">
        <v>219</v>
      </c>
      <c r="D129" s="247" t="s">
        <v>117</v>
      </c>
      <c r="E129" s="248">
        <v>2</v>
      </c>
      <c r="F129" s="230"/>
      <c r="G129" s="227">
        <f>ROUND(E129*F129,2)</f>
        <v>0</v>
      </c>
      <c r="H129" s="230">
        <v>0</v>
      </c>
      <c r="I129" s="227">
        <f>ROUND(E129*H129,2)</f>
        <v>0</v>
      </c>
      <c r="J129" s="230">
        <v>405.5</v>
      </c>
      <c r="K129" s="227">
        <f>ROUND(E129*J129,2)</f>
        <v>811</v>
      </c>
      <c r="L129" s="227">
        <v>21</v>
      </c>
      <c r="M129" s="227">
        <f>G129*(1+L129/100)</f>
        <v>0</v>
      </c>
      <c r="N129" s="248">
        <v>0</v>
      </c>
      <c r="O129" s="248">
        <f>ROUND(E129*N129,2)</f>
        <v>0</v>
      </c>
      <c r="P129" s="248">
        <v>0</v>
      </c>
      <c r="Q129" s="248">
        <f>ROUND(E129*P129,2)</f>
        <v>0</v>
      </c>
      <c r="R129" s="227"/>
      <c r="S129" s="227" t="s">
        <v>1305</v>
      </c>
      <c r="T129" s="228" t="s">
        <v>1305</v>
      </c>
      <c r="U129" s="155">
        <v>0.76800000000000002</v>
      </c>
      <c r="V129" s="155">
        <f>ROUND(E129*U129,2)</f>
        <v>1.54</v>
      </c>
      <c r="W129" s="155"/>
      <c r="X129" s="155" t="s">
        <v>1330</v>
      </c>
      <c r="Y129" s="155" t="s">
        <v>1331</v>
      </c>
      <c r="Z129" s="152"/>
      <c r="AA129" s="152"/>
      <c r="AB129" s="152"/>
      <c r="AC129" s="152"/>
      <c r="AD129" s="152"/>
      <c r="AE129" s="152"/>
      <c r="AF129" s="152"/>
      <c r="AG129" s="152" t="s">
        <v>1332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249">
        <v>42</v>
      </c>
      <c r="B130" s="250" t="s">
        <v>220</v>
      </c>
      <c r="C130" s="251" t="s">
        <v>221</v>
      </c>
      <c r="D130" s="252" t="s">
        <v>117</v>
      </c>
      <c r="E130" s="253">
        <v>2</v>
      </c>
      <c r="F130" s="254"/>
      <c r="G130" s="255">
        <f>ROUND(E130*F130,2)</f>
        <v>0</v>
      </c>
      <c r="H130" s="254">
        <v>0</v>
      </c>
      <c r="I130" s="255">
        <f>ROUND(E130*H130,2)</f>
        <v>0</v>
      </c>
      <c r="J130" s="254">
        <v>502</v>
      </c>
      <c r="K130" s="255">
        <f>ROUND(E130*J130,2)</f>
        <v>1004</v>
      </c>
      <c r="L130" s="255">
        <v>21</v>
      </c>
      <c r="M130" s="255">
        <f>G130*(1+L130/100)</f>
        <v>0</v>
      </c>
      <c r="N130" s="253">
        <v>0</v>
      </c>
      <c r="O130" s="253">
        <f>ROUND(E130*N130,2)</f>
        <v>0</v>
      </c>
      <c r="P130" s="253">
        <v>0</v>
      </c>
      <c r="Q130" s="253">
        <f>ROUND(E130*P130,2)</f>
        <v>0</v>
      </c>
      <c r="R130" s="255"/>
      <c r="S130" s="255" t="s">
        <v>1305</v>
      </c>
      <c r="T130" s="256" t="s">
        <v>1305</v>
      </c>
      <c r="U130" s="155">
        <v>0.95</v>
      </c>
      <c r="V130" s="155">
        <f>ROUND(E130*U130,2)</f>
        <v>1.9</v>
      </c>
      <c r="W130" s="155"/>
      <c r="X130" s="155" t="s">
        <v>1330</v>
      </c>
      <c r="Y130" s="155" t="s">
        <v>1331</v>
      </c>
      <c r="Z130" s="152"/>
      <c r="AA130" s="152"/>
      <c r="AB130" s="152"/>
      <c r="AC130" s="152"/>
      <c r="AD130" s="152"/>
      <c r="AE130" s="152"/>
      <c r="AF130" s="152"/>
      <c r="AG130" s="152" t="s">
        <v>1332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2">
      <c r="A131" s="154"/>
      <c r="B131" s="153"/>
      <c r="C131" s="257" t="s">
        <v>1391</v>
      </c>
      <c r="D131" s="258"/>
      <c r="E131" s="259"/>
      <c r="F131" s="155"/>
      <c r="G131" s="155"/>
      <c r="H131" s="155"/>
      <c r="I131" s="155"/>
      <c r="J131" s="155"/>
      <c r="K131" s="155"/>
      <c r="L131" s="155"/>
      <c r="M131" s="155"/>
      <c r="N131" s="260"/>
      <c r="O131" s="260"/>
      <c r="P131" s="260"/>
      <c r="Q131" s="260"/>
      <c r="R131" s="155"/>
      <c r="S131" s="155"/>
      <c r="T131" s="155"/>
      <c r="U131" s="155"/>
      <c r="V131" s="155"/>
      <c r="W131" s="155"/>
      <c r="X131" s="155"/>
      <c r="Y131" s="155"/>
      <c r="Z131" s="152"/>
      <c r="AA131" s="152"/>
      <c r="AB131" s="152"/>
      <c r="AC131" s="152"/>
      <c r="AD131" s="152"/>
      <c r="AE131" s="152"/>
      <c r="AF131" s="152"/>
      <c r="AG131" s="152" t="s">
        <v>467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3">
      <c r="A132" s="154"/>
      <c r="B132" s="153"/>
      <c r="C132" s="257" t="s">
        <v>1392</v>
      </c>
      <c r="D132" s="258"/>
      <c r="E132" s="259"/>
      <c r="F132" s="155"/>
      <c r="G132" s="155"/>
      <c r="H132" s="155"/>
      <c r="I132" s="155"/>
      <c r="J132" s="155"/>
      <c r="K132" s="155"/>
      <c r="L132" s="155"/>
      <c r="M132" s="155"/>
      <c r="N132" s="260"/>
      <c r="O132" s="260"/>
      <c r="P132" s="260"/>
      <c r="Q132" s="260"/>
      <c r="R132" s="155"/>
      <c r="S132" s="155"/>
      <c r="T132" s="155"/>
      <c r="U132" s="155"/>
      <c r="V132" s="155"/>
      <c r="W132" s="155"/>
      <c r="X132" s="155"/>
      <c r="Y132" s="155"/>
      <c r="Z132" s="152"/>
      <c r="AA132" s="152"/>
      <c r="AB132" s="152"/>
      <c r="AC132" s="152"/>
      <c r="AD132" s="152"/>
      <c r="AE132" s="152"/>
      <c r="AF132" s="152"/>
      <c r="AG132" s="152" t="s">
        <v>467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3">
      <c r="A133" s="154"/>
      <c r="B133" s="153"/>
      <c r="C133" s="257" t="s">
        <v>392</v>
      </c>
      <c r="D133" s="258"/>
      <c r="E133" s="259">
        <v>2</v>
      </c>
      <c r="F133" s="155"/>
      <c r="G133" s="155"/>
      <c r="H133" s="155"/>
      <c r="I133" s="155"/>
      <c r="J133" s="155"/>
      <c r="K133" s="155"/>
      <c r="L133" s="155"/>
      <c r="M133" s="155"/>
      <c r="N133" s="260"/>
      <c r="O133" s="260"/>
      <c r="P133" s="260"/>
      <c r="Q133" s="260"/>
      <c r="R133" s="155"/>
      <c r="S133" s="155"/>
      <c r="T133" s="155"/>
      <c r="U133" s="155"/>
      <c r="V133" s="155"/>
      <c r="W133" s="155"/>
      <c r="X133" s="155"/>
      <c r="Y133" s="155"/>
      <c r="Z133" s="152"/>
      <c r="AA133" s="152"/>
      <c r="AB133" s="152"/>
      <c r="AC133" s="152"/>
      <c r="AD133" s="152"/>
      <c r="AE133" s="152"/>
      <c r="AF133" s="152"/>
      <c r="AG133" s="152" t="s">
        <v>467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249">
        <v>43</v>
      </c>
      <c r="B134" s="250" t="s">
        <v>223</v>
      </c>
      <c r="C134" s="251" t="s">
        <v>224</v>
      </c>
      <c r="D134" s="252" t="s">
        <v>138</v>
      </c>
      <c r="E134" s="253">
        <v>44.4</v>
      </c>
      <c r="F134" s="254"/>
      <c r="G134" s="255">
        <f>ROUND(E134*F134,2)</f>
        <v>0</v>
      </c>
      <c r="H134" s="254">
        <v>0</v>
      </c>
      <c r="I134" s="255">
        <f>ROUND(E134*H134,2)</f>
        <v>0</v>
      </c>
      <c r="J134" s="254">
        <v>269</v>
      </c>
      <c r="K134" s="255">
        <f>ROUND(E134*J134,2)</f>
        <v>11943.6</v>
      </c>
      <c r="L134" s="255">
        <v>21</v>
      </c>
      <c r="M134" s="255">
        <f>G134*(1+L134/100)</f>
        <v>0</v>
      </c>
      <c r="N134" s="253">
        <v>0</v>
      </c>
      <c r="O134" s="253">
        <f>ROUND(E134*N134,2)</f>
        <v>0</v>
      </c>
      <c r="P134" s="253">
        <v>0</v>
      </c>
      <c r="Q134" s="253">
        <f>ROUND(E134*P134,2)</f>
        <v>0</v>
      </c>
      <c r="R134" s="255"/>
      <c r="S134" s="255" t="s">
        <v>1305</v>
      </c>
      <c r="T134" s="256" t="s">
        <v>1305</v>
      </c>
      <c r="U134" s="155">
        <v>0.51</v>
      </c>
      <c r="V134" s="155">
        <f>ROUND(E134*U134,2)</f>
        <v>22.64</v>
      </c>
      <c r="W134" s="155"/>
      <c r="X134" s="155" t="s">
        <v>1330</v>
      </c>
      <c r="Y134" s="155" t="s">
        <v>1331</v>
      </c>
      <c r="Z134" s="152"/>
      <c r="AA134" s="152"/>
      <c r="AB134" s="152"/>
      <c r="AC134" s="152"/>
      <c r="AD134" s="152"/>
      <c r="AE134" s="152"/>
      <c r="AF134" s="152"/>
      <c r="AG134" s="152" t="s">
        <v>1332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2">
      <c r="A135" s="154"/>
      <c r="B135" s="153"/>
      <c r="C135" s="257" t="s">
        <v>1393</v>
      </c>
      <c r="D135" s="258"/>
      <c r="E135" s="259"/>
      <c r="F135" s="155"/>
      <c r="G135" s="155"/>
      <c r="H135" s="155"/>
      <c r="I135" s="155"/>
      <c r="J135" s="155"/>
      <c r="K135" s="155"/>
      <c r="L135" s="155"/>
      <c r="M135" s="155"/>
      <c r="N135" s="260"/>
      <c r="O135" s="260"/>
      <c r="P135" s="260"/>
      <c r="Q135" s="260"/>
      <c r="R135" s="155"/>
      <c r="S135" s="155"/>
      <c r="T135" s="155"/>
      <c r="U135" s="155"/>
      <c r="V135" s="155"/>
      <c r="W135" s="155"/>
      <c r="X135" s="155"/>
      <c r="Y135" s="155"/>
      <c r="Z135" s="152"/>
      <c r="AA135" s="152"/>
      <c r="AB135" s="152"/>
      <c r="AC135" s="152"/>
      <c r="AD135" s="152"/>
      <c r="AE135" s="152"/>
      <c r="AF135" s="152"/>
      <c r="AG135" s="152" t="s">
        <v>467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3">
      <c r="A136" s="154"/>
      <c r="B136" s="153"/>
      <c r="C136" s="257" t="s">
        <v>1394</v>
      </c>
      <c r="D136" s="258"/>
      <c r="E136" s="259">
        <v>44.4</v>
      </c>
      <c r="F136" s="155"/>
      <c r="G136" s="155"/>
      <c r="H136" s="155"/>
      <c r="I136" s="155"/>
      <c r="J136" s="155"/>
      <c r="K136" s="155"/>
      <c r="L136" s="155"/>
      <c r="M136" s="155"/>
      <c r="N136" s="260"/>
      <c r="O136" s="260"/>
      <c r="P136" s="260"/>
      <c r="Q136" s="260"/>
      <c r="R136" s="155"/>
      <c r="S136" s="155"/>
      <c r="T136" s="155"/>
      <c r="U136" s="155"/>
      <c r="V136" s="155"/>
      <c r="W136" s="155"/>
      <c r="X136" s="155"/>
      <c r="Y136" s="155"/>
      <c r="Z136" s="152"/>
      <c r="AA136" s="152"/>
      <c r="AB136" s="152"/>
      <c r="AC136" s="152"/>
      <c r="AD136" s="152"/>
      <c r="AE136" s="152"/>
      <c r="AF136" s="152"/>
      <c r="AG136" s="152" t="s">
        <v>467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249">
        <v>44</v>
      </c>
      <c r="B137" s="250" t="s">
        <v>225</v>
      </c>
      <c r="C137" s="251" t="s">
        <v>226</v>
      </c>
      <c r="D137" s="252" t="s">
        <v>138</v>
      </c>
      <c r="E137" s="253">
        <v>20.100000000000001</v>
      </c>
      <c r="F137" s="254"/>
      <c r="G137" s="255">
        <f>ROUND(E137*F137,2)</f>
        <v>0</v>
      </c>
      <c r="H137" s="254">
        <v>0</v>
      </c>
      <c r="I137" s="255">
        <f>ROUND(E137*H137,2)</f>
        <v>0</v>
      </c>
      <c r="J137" s="254">
        <v>216.5</v>
      </c>
      <c r="K137" s="255">
        <f>ROUND(E137*J137,2)</f>
        <v>4351.6499999999996</v>
      </c>
      <c r="L137" s="255">
        <v>21</v>
      </c>
      <c r="M137" s="255">
        <f>G137*(1+L137/100)</f>
        <v>0</v>
      </c>
      <c r="N137" s="253">
        <v>0</v>
      </c>
      <c r="O137" s="253">
        <f>ROUND(E137*N137,2)</f>
        <v>0</v>
      </c>
      <c r="P137" s="253">
        <v>0</v>
      </c>
      <c r="Q137" s="253">
        <f>ROUND(E137*P137,2)</f>
        <v>0</v>
      </c>
      <c r="R137" s="255"/>
      <c r="S137" s="255" t="s">
        <v>1305</v>
      </c>
      <c r="T137" s="256" t="s">
        <v>1305</v>
      </c>
      <c r="U137" s="155">
        <v>0.41</v>
      </c>
      <c r="V137" s="155">
        <f>ROUND(E137*U137,2)</f>
        <v>8.24</v>
      </c>
      <c r="W137" s="155"/>
      <c r="X137" s="155" t="s">
        <v>1330</v>
      </c>
      <c r="Y137" s="155" t="s">
        <v>1331</v>
      </c>
      <c r="Z137" s="152"/>
      <c r="AA137" s="152"/>
      <c r="AB137" s="152"/>
      <c r="AC137" s="152"/>
      <c r="AD137" s="152"/>
      <c r="AE137" s="152"/>
      <c r="AF137" s="152"/>
      <c r="AG137" s="152" t="s">
        <v>1332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2">
      <c r="A138" s="154"/>
      <c r="B138" s="153"/>
      <c r="C138" s="257" t="s">
        <v>1395</v>
      </c>
      <c r="D138" s="258"/>
      <c r="E138" s="259"/>
      <c r="F138" s="155"/>
      <c r="G138" s="155"/>
      <c r="H138" s="155"/>
      <c r="I138" s="155"/>
      <c r="J138" s="155"/>
      <c r="K138" s="155"/>
      <c r="L138" s="155"/>
      <c r="M138" s="155"/>
      <c r="N138" s="260"/>
      <c r="O138" s="260"/>
      <c r="P138" s="260"/>
      <c r="Q138" s="260"/>
      <c r="R138" s="155"/>
      <c r="S138" s="155"/>
      <c r="T138" s="155"/>
      <c r="U138" s="155"/>
      <c r="V138" s="155"/>
      <c r="W138" s="155"/>
      <c r="X138" s="155"/>
      <c r="Y138" s="155"/>
      <c r="Z138" s="152"/>
      <c r="AA138" s="152"/>
      <c r="AB138" s="152"/>
      <c r="AC138" s="152"/>
      <c r="AD138" s="152"/>
      <c r="AE138" s="152"/>
      <c r="AF138" s="152"/>
      <c r="AG138" s="152" t="s">
        <v>467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3">
      <c r="A139" s="154"/>
      <c r="B139" s="153"/>
      <c r="C139" s="257" t="s">
        <v>1396</v>
      </c>
      <c r="D139" s="258"/>
      <c r="E139" s="259">
        <v>20.100000000000001</v>
      </c>
      <c r="F139" s="155"/>
      <c r="G139" s="155"/>
      <c r="H139" s="155"/>
      <c r="I139" s="155"/>
      <c r="J139" s="155"/>
      <c r="K139" s="155"/>
      <c r="L139" s="155"/>
      <c r="M139" s="155"/>
      <c r="N139" s="260"/>
      <c r="O139" s="260"/>
      <c r="P139" s="260"/>
      <c r="Q139" s="260"/>
      <c r="R139" s="155"/>
      <c r="S139" s="155"/>
      <c r="T139" s="155"/>
      <c r="U139" s="155"/>
      <c r="V139" s="155"/>
      <c r="W139" s="155"/>
      <c r="X139" s="155"/>
      <c r="Y139" s="155"/>
      <c r="Z139" s="152"/>
      <c r="AA139" s="152"/>
      <c r="AB139" s="152"/>
      <c r="AC139" s="152"/>
      <c r="AD139" s="152"/>
      <c r="AE139" s="152"/>
      <c r="AF139" s="152"/>
      <c r="AG139" s="152" t="s">
        <v>467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249">
        <v>45</v>
      </c>
      <c r="B140" s="250" t="s">
        <v>227</v>
      </c>
      <c r="C140" s="251" t="s">
        <v>228</v>
      </c>
      <c r="D140" s="252" t="s">
        <v>138</v>
      </c>
      <c r="E140" s="253">
        <v>62.1</v>
      </c>
      <c r="F140" s="254"/>
      <c r="G140" s="255">
        <f>ROUND(E140*F140,2)</f>
        <v>0</v>
      </c>
      <c r="H140" s="254">
        <v>0</v>
      </c>
      <c r="I140" s="255">
        <f>ROUND(E140*H140,2)</f>
        <v>0</v>
      </c>
      <c r="J140" s="254">
        <v>109</v>
      </c>
      <c r="K140" s="255">
        <f>ROUND(E140*J140,2)</f>
        <v>6768.9</v>
      </c>
      <c r="L140" s="255">
        <v>21</v>
      </c>
      <c r="M140" s="255">
        <f>G140*(1+L140/100)</f>
        <v>0</v>
      </c>
      <c r="N140" s="253">
        <v>0</v>
      </c>
      <c r="O140" s="253">
        <f>ROUND(E140*N140,2)</f>
        <v>0</v>
      </c>
      <c r="P140" s="253">
        <v>0</v>
      </c>
      <c r="Q140" s="253">
        <f>ROUND(E140*P140,2)</f>
        <v>0</v>
      </c>
      <c r="R140" s="255"/>
      <c r="S140" s="255" t="s">
        <v>1305</v>
      </c>
      <c r="T140" s="256" t="s">
        <v>1305</v>
      </c>
      <c r="U140" s="155">
        <v>0.24</v>
      </c>
      <c r="V140" s="155">
        <f>ROUND(E140*U140,2)</f>
        <v>14.9</v>
      </c>
      <c r="W140" s="155"/>
      <c r="X140" s="155" t="s">
        <v>1330</v>
      </c>
      <c r="Y140" s="155" t="s">
        <v>1331</v>
      </c>
      <c r="Z140" s="152"/>
      <c r="AA140" s="152"/>
      <c r="AB140" s="152"/>
      <c r="AC140" s="152"/>
      <c r="AD140" s="152"/>
      <c r="AE140" s="152"/>
      <c r="AF140" s="152"/>
      <c r="AG140" s="152" t="s">
        <v>1332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2">
      <c r="A141" s="154"/>
      <c r="B141" s="153"/>
      <c r="C141" s="257" t="s">
        <v>1343</v>
      </c>
      <c r="D141" s="258"/>
      <c r="E141" s="259"/>
      <c r="F141" s="155"/>
      <c r="G141" s="155"/>
      <c r="H141" s="155"/>
      <c r="I141" s="155"/>
      <c r="J141" s="155"/>
      <c r="K141" s="155"/>
      <c r="L141" s="155"/>
      <c r="M141" s="155"/>
      <c r="N141" s="260"/>
      <c r="O141" s="260"/>
      <c r="P141" s="260"/>
      <c r="Q141" s="260"/>
      <c r="R141" s="155"/>
      <c r="S141" s="155"/>
      <c r="T141" s="155"/>
      <c r="U141" s="155"/>
      <c r="V141" s="155"/>
      <c r="W141" s="155"/>
      <c r="X141" s="155"/>
      <c r="Y141" s="155"/>
      <c r="Z141" s="152"/>
      <c r="AA141" s="152"/>
      <c r="AB141" s="152"/>
      <c r="AC141" s="152"/>
      <c r="AD141" s="152"/>
      <c r="AE141" s="152"/>
      <c r="AF141" s="152"/>
      <c r="AG141" s="152" t="s">
        <v>467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3">
      <c r="A142" s="154"/>
      <c r="B142" s="153"/>
      <c r="C142" s="257" t="s">
        <v>1344</v>
      </c>
      <c r="D142" s="258"/>
      <c r="E142" s="259">
        <v>62.1</v>
      </c>
      <c r="F142" s="155"/>
      <c r="G142" s="155"/>
      <c r="H142" s="155"/>
      <c r="I142" s="155"/>
      <c r="J142" s="155"/>
      <c r="K142" s="155"/>
      <c r="L142" s="155"/>
      <c r="M142" s="155"/>
      <c r="N142" s="260"/>
      <c r="O142" s="260"/>
      <c r="P142" s="260"/>
      <c r="Q142" s="260"/>
      <c r="R142" s="155"/>
      <c r="S142" s="155"/>
      <c r="T142" s="155"/>
      <c r="U142" s="155"/>
      <c r="V142" s="155"/>
      <c r="W142" s="155"/>
      <c r="X142" s="155"/>
      <c r="Y142" s="155"/>
      <c r="Z142" s="152"/>
      <c r="AA142" s="152"/>
      <c r="AB142" s="152"/>
      <c r="AC142" s="152"/>
      <c r="AD142" s="152"/>
      <c r="AE142" s="152"/>
      <c r="AF142" s="152"/>
      <c r="AG142" s="152" t="s">
        <v>467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249">
        <v>46</v>
      </c>
      <c r="B143" s="250" t="s">
        <v>229</v>
      </c>
      <c r="C143" s="251" t="s">
        <v>230</v>
      </c>
      <c r="D143" s="252" t="s">
        <v>138</v>
      </c>
      <c r="E143" s="253">
        <v>77.5</v>
      </c>
      <c r="F143" s="254"/>
      <c r="G143" s="255">
        <f>ROUND(E143*F143,2)</f>
        <v>0</v>
      </c>
      <c r="H143" s="254">
        <v>0</v>
      </c>
      <c r="I143" s="255">
        <f>ROUND(E143*H143,2)</f>
        <v>0</v>
      </c>
      <c r="J143" s="254">
        <v>104.5</v>
      </c>
      <c r="K143" s="255">
        <f>ROUND(E143*J143,2)</f>
        <v>8098.75</v>
      </c>
      <c r="L143" s="255">
        <v>21</v>
      </c>
      <c r="M143" s="255">
        <f>G143*(1+L143/100)</f>
        <v>0</v>
      </c>
      <c r="N143" s="253">
        <v>0</v>
      </c>
      <c r="O143" s="253">
        <f>ROUND(E143*N143,2)</f>
        <v>0</v>
      </c>
      <c r="P143" s="253">
        <v>0</v>
      </c>
      <c r="Q143" s="253">
        <f>ROUND(E143*P143,2)</f>
        <v>0</v>
      </c>
      <c r="R143" s="255"/>
      <c r="S143" s="255" t="s">
        <v>1305</v>
      </c>
      <c r="T143" s="256" t="s">
        <v>1305</v>
      </c>
      <c r="U143" s="155">
        <v>0.23</v>
      </c>
      <c r="V143" s="155">
        <f>ROUND(E143*U143,2)</f>
        <v>17.829999999999998</v>
      </c>
      <c r="W143" s="155"/>
      <c r="X143" s="155" t="s">
        <v>1330</v>
      </c>
      <c r="Y143" s="155" t="s">
        <v>1331</v>
      </c>
      <c r="Z143" s="152"/>
      <c r="AA143" s="152"/>
      <c r="AB143" s="152"/>
      <c r="AC143" s="152"/>
      <c r="AD143" s="152"/>
      <c r="AE143" s="152"/>
      <c r="AF143" s="152"/>
      <c r="AG143" s="152" t="s">
        <v>1332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2">
      <c r="A144" s="154"/>
      <c r="B144" s="153"/>
      <c r="C144" s="257" t="s">
        <v>1397</v>
      </c>
      <c r="D144" s="258"/>
      <c r="E144" s="259"/>
      <c r="F144" s="155"/>
      <c r="G144" s="155"/>
      <c r="H144" s="155"/>
      <c r="I144" s="155"/>
      <c r="J144" s="155"/>
      <c r="K144" s="155"/>
      <c r="L144" s="155"/>
      <c r="M144" s="155"/>
      <c r="N144" s="260"/>
      <c r="O144" s="260"/>
      <c r="P144" s="260"/>
      <c r="Q144" s="260"/>
      <c r="R144" s="155"/>
      <c r="S144" s="155"/>
      <c r="T144" s="155"/>
      <c r="U144" s="155"/>
      <c r="V144" s="155"/>
      <c r="W144" s="155"/>
      <c r="X144" s="155"/>
      <c r="Y144" s="155"/>
      <c r="Z144" s="152"/>
      <c r="AA144" s="152"/>
      <c r="AB144" s="152"/>
      <c r="AC144" s="152"/>
      <c r="AD144" s="152"/>
      <c r="AE144" s="152"/>
      <c r="AF144" s="152"/>
      <c r="AG144" s="152" t="s">
        <v>467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3">
      <c r="A145" s="154"/>
      <c r="B145" s="153"/>
      <c r="C145" s="257" t="s">
        <v>1398</v>
      </c>
      <c r="D145" s="258"/>
      <c r="E145" s="259">
        <v>77.5</v>
      </c>
      <c r="F145" s="155"/>
      <c r="G145" s="155"/>
      <c r="H145" s="155"/>
      <c r="I145" s="155"/>
      <c r="J145" s="155"/>
      <c r="K145" s="155"/>
      <c r="L145" s="155"/>
      <c r="M145" s="155"/>
      <c r="N145" s="260"/>
      <c r="O145" s="260"/>
      <c r="P145" s="260"/>
      <c r="Q145" s="260"/>
      <c r="R145" s="155"/>
      <c r="S145" s="155"/>
      <c r="T145" s="155"/>
      <c r="U145" s="155"/>
      <c r="V145" s="155"/>
      <c r="W145" s="155"/>
      <c r="X145" s="155"/>
      <c r="Y145" s="155"/>
      <c r="Z145" s="152"/>
      <c r="AA145" s="152"/>
      <c r="AB145" s="152"/>
      <c r="AC145" s="152"/>
      <c r="AD145" s="152"/>
      <c r="AE145" s="152"/>
      <c r="AF145" s="152"/>
      <c r="AG145" s="152" t="s">
        <v>467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>
      <c r="A146" s="249">
        <v>47</v>
      </c>
      <c r="B146" s="250" t="s">
        <v>231</v>
      </c>
      <c r="C146" s="251" t="s">
        <v>232</v>
      </c>
      <c r="D146" s="252" t="s">
        <v>138</v>
      </c>
      <c r="E146" s="253">
        <v>71.3</v>
      </c>
      <c r="F146" s="254"/>
      <c r="G146" s="255">
        <f>ROUND(E146*F146,2)</f>
        <v>0</v>
      </c>
      <c r="H146" s="254">
        <v>0</v>
      </c>
      <c r="I146" s="255">
        <f>ROUND(E146*H146,2)</f>
        <v>0</v>
      </c>
      <c r="J146" s="254">
        <v>47.6</v>
      </c>
      <c r="K146" s="255">
        <f>ROUND(E146*J146,2)</f>
        <v>3393.88</v>
      </c>
      <c r="L146" s="255">
        <v>21</v>
      </c>
      <c r="M146" s="255">
        <f>G146*(1+L146/100)</f>
        <v>0</v>
      </c>
      <c r="N146" s="253">
        <v>0</v>
      </c>
      <c r="O146" s="253">
        <f>ROUND(E146*N146,2)</f>
        <v>0</v>
      </c>
      <c r="P146" s="253">
        <v>0</v>
      </c>
      <c r="Q146" s="253">
        <f>ROUND(E146*P146,2)</f>
        <v>0</v>
      </c>
      <c r="R146" s="255"/>
      <c r="S146" s="255" t="s">
        <v>1305</v>
      </c>
      <c r="T146" s="256" t="s">
        <v>1305</v>
      </c>
      <c r="U146" s="155">
        <v>0.105</v>
      </c>
      <c r="V146" s="155">
        <f>ROUND(E146*U146,2)</f>
        <v>7.49</v>
      </c>
      <c r="W146" s="155"/>
      <c r="X146" s="155" t="s">
        <v>1330</v>
      </c>
      <c r="Y146" s="155" t="s">
        <v>1331</v>
      </c>
      <c r="Z146" s="152"/>
      <c r="AA146" s="152"/>
      <c r="AB146" s="152"/>
      <c r="AC146" s="152"/>
      <c r="AD146" s="152"/>
      <c r="AE146" s="152"/>
      <c r="AF146" s="152"/>
      <c r="AG146" s="152" t="s">
        <v>1332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2">
      <c r="A147" s="154"/>
      <c r="B147" s="153"/>
      <c r="C147" s="257" t="s">
        <v>1399</v>
      </c>
      <c r="D147" s="258"/>
      <c r="E147" s="259"/>
      <c r="F147" s="155"/>
      <c r="G147" s="155"/>
      <c r="H147" s="155"/>
      <c r="I147" s="155"/>
      <c r="J147" s="155"/>
      <c r="K147" s="155"/>
      <c r="L147" s="155"/>
      <c r="M147" s="155"/>
      <c r="N147" s="260"/>
      <c r="O147" s="260"/>
      <c r="P147" s="260"/>
      <c r="Q147" s="260"/>
      <c r="R147" s="155"/>
      <c r="S147" s="155"/>
      <c r="T147" s="155"/>
      <c r="U147" s="155"/>
      <c r="V147" s="155"/>
      <c r="W147" s="155"/>
      <c r="X147" s="155"/>
      <c r="Y147" s="155"/>
      <c r="Z147" s="152"/>
      <c r="AA147" s="152"/>
      <c r="AB147" s="152"/>
      <c r="AC147" s="152"/>
      <c r="AD147" s="152"/>
      <c r="AE147" s="152"/>
      <c r="AF147" s="152"/>
      <c r="AG147" s="152" t="s">
        <v>467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3">
      <c r="A148" s="154"/>
      <c r="B148" s="153"/>
      <c r="C148" s="257" t="s">
        <v>1400</v>
      </c>
      <c r="D148" s="258"/>
      <c r="E148" s="259"/>
      <c r="F148" s="155"/>
      <c r="G148" s="155"/>
      <c r="H148" s="155"/>
      <c r="I148" s="155"/>
      <c r="J148" s="155"/>
      <c r="K148" s="155"/>
      <c r="L148" s="155"/>
      <c r="M148" s="155"/>
      <c r="N148" s="260"/>
      <c r="O148" s="260"/>
      <c r="P148" s="260"/>
      <c r="Q148" s="260"/>
      <c r="R148" s="155"/>
      <c r="S148" s="155"/>
      <c r="T148" s="155"/>
      <c r="U148" s="155"/>
      <c r="V148" s="155"/>
      <c r="W148" s="155"/>
      <c r="X148" s="155"/>
      <c r="Y148" s="155"/>
      <c r="Z148" s="152"/>
      <c r="AA148" s="152"/>
      <c r="AB148" s="152"/>
      <c r="AC148" s="152"/>
      <c r="AD148" s="152"/>
      <c r="AE148" s="152"/>
      <c r="AF148" s="152"/>
      <c r="AG148" s="152" t="s">
        <v>467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3">
      <c r="A149" s="154"/>
      <c r="B149" s="153"/>
      <c r="C149" s="257" t="s">
        <v>1401</v>
      </c>
      <c r="D149" s="258"/>
      <c r="E149" s="259">
        <v>71.3</v>
      </c>
      <c r="F149" s="155"/>
      <c r="G149" s="155"/>
      <c r="H149" s="155"/>
      <c r="I149" s="155"/>
      <c r="J149" s="155"/>
      <c r="K149" s="155"/>
      <c r="L149" s="155"/>
      <c r="M149" s="155"/>
      <c r="N149" s="260"/>
      <c r="O149" s="260"/>
      <c r="P149" s="260"/>
      <c r="Q149" s="260"/>
      <c r="R149" s="155"/>
      <c r="S149" s="155"/>
      <c r="T149" s="155"/>
      <c r="U149" s="155"/>
      <c r="V149" s="155"/>
      <c r="W149" s="155"/>
      <c r="X149" s="155"/>
      <c r="Y149" s="155"/>
      <c r="Z149" s="152"/>
      <c r="AA149" s="152"/>
      <c r="AB149" s="152"/>
      <c r="AC149" s="152"/>
      <c r="AD149" s="152"/>
      <c r="AE149" s="152"/>
      <c r="AF149" s="152"/>
      <c r="AG149" s="152" t="s">
        <v>467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244">
        <v>48</v>
      </c>
      <c r="B150" s="245" t="s">
        <v>233</v>
      </c>
      <c r="C150" s="246" t="s">
        <v>234</v>
      </c>
      <c r="D150" s="247" t="s">
        <v>183</v>
      </c>
      <c r="E150" s="248">
        <v>39.555250000000001</v>
      </c>
      <c r="F150" s="230"/>
      <c r="G150" s="227">
        <f t="shared" ref="G150:G158" si="1">ROUND(E150*F150,2)</f>
        <v>0</v>
      </c>
      <c r="H150" s="230">
        <v>0</v>
      </c>
      <c r="I150" s="227">
        <f t="shared" ref="I150:I158" si="2">ROUND(E150*H150,2)</f>
        <v>0</v>
      </c>
      <c r="J150" s="230">
        <v>427</v>
      </c>
      <c r="K150" s="227">
        <f t="shared" ref="K150:K158" si="3">ROUND(E150*J150,2)</f>
        <v>16890.09</v>
      </c>
      <c r="L150" s="227">
        <v>21</v>
      </c>
      <c r="M150" s="227">
        <f t="shared" ref="M150:M158" si="4">G150*(1+L150/100)</f>
        <v>0</v>
      </c>
      <c r="N150" s="248">
        <v>0</v>
      </c>
      <c r="O150" s="248">
        <f t="shared" ref="O150:O158" si="5">ROUND(E150*N150,2)</f>
        <v>0</v>
      </c>
      <c r="P150" s="248">
        <v>0</v>
      </c>
      <c r="Q150" s="248">
        <f t="shared" ref="Q150:Q158" si="6">ROUND(E150*P150,2)</f>
        <v>0</v>
      </c>
      <c r="R150" s="227"/>
      <c r="S150" s="227" t="s">
        <v>1305</v>
      </c>
      <c r="T150" s="228" t="s">
        <v>1305</v>
      </c>
      <c r="U150" s="155">
        <v>0.93300000000000005</v>
      </c>
      <c r="V150" s="155">
        <f t="shared" ref="V150:V158" si="7">ROUND(E150*U150,2)</f>
        <v>36.909999999999997</v>
      </c>
      <c r="W150" s="155"/>
      <c r="X150" s="155" t="s">
        <v>1330</v>
      </c>
      <c r="Y150" s="155" t="s">
        <v>1331</v>
      </c>
      <c r="Z150" s="152"/>
      <c r="AA150" s="152"/>
      <c r="AB150" s="152"/>
      <c r="AC150" s="152"/>
      <c r="AD150" s="152"/>
      <c r="AE150" s="152"/>
      <c r="AF150" s="152"/>
      <c r="AG150" s="152" t="s">
        <v>1332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>
      <c r="A151" s="244">
        <v>49</v>
      </c>
      <c r="B151" s="245" t="s">
        <v>235</v>
      </c>
      <c r="C151" s="246" t="s">
        <v>236</v>
      </c>
      <c r="D151" s="247" t="s">
        <v>183</v>
      </c>
      <c r="E151" s="248">
        <v>39.555250000000001</v>
      </c>
      <c r="F151" s="230"/>
      <c r="G151" s="227">
        <f t="shared" si="1"/>
        <v>0</v>
      </c>
      <c r="H151" s="230">
        <v>0</v>
      </c>
      <c r="I151" s="227">
        <f t="shared" si="2"/>
        <v>0</v>
      </c>
      <c r="J151" s="230">
        <v>275.5</v>
      </c>
      <c r="K151" s="227">
        <f t="shared" si="3"/>
        <v>10897.47</v>
      </c>
      <c r="L151" s="227">
        <v>21</v>
      </c>
      <c r="M151" s="227">
        <f t="shared" si="4"/>
        <v>0</v>
      </c>
      <c r="N151" s="248">
        <v>0</v>
      </c>
      <c r="O151" s="248">
        <f t="shared" si="5"/>
        <v>0</v>
      </c>
      <c r="P151" s="248">
        <v>0</v>
      </c>
      <c r="Q151" s="248">
        <f t="shared" si="6"/>
        <v>0</v>
      </c>
      <c r="R151" s="227"/>
      <c r="S151" s="227" t="s">
        <v>1305</v>
      </c>
      <c r="T151" s="228" t="s">
        <v>1305</v>
      </c>
      <c r="U151" s="155">
        <v>0.49</v>
      </c>
      <c r="V151" s="155">
        <f t="shared" si="7"/>
        <v>19.38</v>
      </c>
      <c r="W151" s="155"/>
      <c r="X151" s="155" t="s">
        <v>1330</v>
      </c>
      <c r="Y151" s="155" t="s">
        <v>1331</v>
      </c>
      <c r="Z151" s="152"/>
      <c r="AA151" s="152"/>
      <c r="AB151" s="152"/>
      <c r="AC151" s="152"/>
      <c r="AD151" s="152"/>
      <c r="AE151" s="152"/>
      <c r="AF151" s="152"/>
      <c r="AG151" s="152" t="s">
        <v>1332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>
      <c r="A152" s="244">
        <v>50</v>
      </c>
      <c r="B152" s="245" t="s">
        <v>237</v>
      </c>
      <c r="C152" s="246" t="s">
        <v>238</v>
      </c>
      <c r="D152" s="247" t="s">
        <v>183</v>
      </c>
      <c r="E152" s="248">
        <v>751.54975999999999</v>
      </c>
      <c r="F152" s="230"/>
      <c r="G152" s="227">
        <f t="shared" si="1"/>
        <v>0</v>
      </c>
      <c r="H152" s="230">
        <v>0</v>
      </c>
      <c r="I152" s="227">
        <f t="shared" si="2"/>
        <v>0</v>
      </c>
      <c r="J152" s="230">
        <v>25</v>
      </c>
      <c r="K152" s="227">
        <f t="shared" si="3"/>
        <v>18788.740000000002</v>
      </c>
      <c r="L152" s="227">
        <v>21</v>
      </c>
      <c r="M152" s="227">
        <f t="shared" si="4"/>
        <v>0</v>
      </c>
      <c r="N152" s="248">
        <v>0</v>
      </c>
      <c r="O152" s="248">
        <f t="shared" si="5"/>
        <v>0</v>
      </c>
      <c r="P152" s="248">
        <v>0</v>
      </c>
      <c r="Q152" s="248">
        <f t="shared" si="6"/>
        <v>0</v>
      </c>
      <c r="R152" s="227"/>
      <c r="S152" s="227" t="s">
        <v>1305</v>
      </c>
      <c r="T152" s="228" t="s">
        <v>1305</v>
      </c>
      <c r="U152" s="155">
        <v>0</v>
      </c>
      <c r="V152" s="155">
        <f t="shared" si="7"/>
        <v>0</v>
      </c>
      <c r="W152" s="155"/>
      <c r="X152" s="155" t="s">
        <v>1330</v>
      </c>
      <c r="Y152" s="155" t="s">
        <v>1331</v>
      </c>
      <c r="Z152" s="152"/>
      <c r="AA152" s="152"/>
      <c r="AB152" s="152"/>
      <c r="AC152" s="152"/>
      <c r="AD152" s="152"/>
      <c r="AE152" s="152"/>
      <c r="AF152" s="152"/>
      <c r="AG152" s="152" t="s">
        <v>1332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>
      <c r="A153" s="244">
        <v>51</v>
      </c>
      <c r="B153" s="245" t="s">
        <v>239</v>
      </c>
      <c r="C153" s="246" t="s">
        <v>240</v>
      </c>
      <c r="D153" s="247" t="s">
        <v>183</v>
      </c>
      <c r="E153" s="248">
        <v>39.555250000000001</v>
      </c>
      <c r="F153" s="230"/>
      <c r="G153" s="227">
        <f t="shared" si="1"/>
        <v>0</v>
      </c>
      <c r="H153" s="230">
        <v>0</v>
      </c>
      <c r="I153" s="227">
        <f t="shared" si="2"/>
        <v>0</v>
      </c>
      <c r="J153" s="230">
        <v>391.5</v>
      </c>
      <c r="K153" s="227">
        <f t="shared" si="3"/>
        <v>15485.88</v>
      </c>
      <c r="L153" s="227">
        <v>21</v>
      </c>
      <c r="M153" s="227">
        <f t="shared" si="4"/>
        <v>0</v>
      </c>
      <c r="N153" s="248">
        <v>0</v>
      </c>
      <c r="O153" s="248">
        <f t="shared" si="5"/>
        <v>0</v>
      </c>
      <c r="P153" s="248">
        <v>0</v>
      </c>
      <c r="Q153" s="248">
        <f t="shared" si="6"/>
        <v>0</v>
      </c>
      <c r="R153" s="227"/>
      <c r="S153" s="227" t="s">
        <v>1305</v>
      </c>
      <c r="T153" s="228" t="s">
        <v>1305</v>
      </c>
      <c r="U153" s="155">
        <v>0.94199999999999995</v>
      </c>
      <c r="V153" s="155">
        <f t="shared" si="7"/>
        <v>37.26</v>
      </c>
      <c r="W153" s="155"/>
      <c r="X153" s="155" t="s">
        <v>1330</v>
      </c>
      <c r="Y153" s="155" t="s">
        <v>1331</v>
      </c>
      <c r="Z153" s="152"/>
      <c r="AA153" s="152"/>
      <c r="AB153" s="152"/>
      <c r="AC153" s="152"/>
      <c r="AD153" s="152"/>
      <c r="AE153" s="152"/>
      <c r="AF153" s="152"/>
      <c r="AG153" s="152" t="s">
        <v>1332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>
      <c r="A154" s="244">
        <v>52</v>
      </c>
      <c r="B154" s="245" t="s">
        <v>241</v>
      </c>
      <c r="C154" s="246" t="s">
        <v>242</v>
      </c>
      <c r="D154" s="247" t="s">
        <v>183</v>
      </c>
      <c r="E154" s="248">
        <v>237.33150000000001</v>
      </c>
      <c r="F154" s="230"/>
      <c r="G154" s="227">
        <f t="shared" si="1"/>
        <v>0</v>
      </c>
      <c r="H154" s="230">
        <v>0</v>
      </c>
      <c r="I154" s="227">
        <f t="shared" si="2"/>
        <v>0</v>
      </c>
      <c r="J154" s="230">
        <v>43.6</v>
      </c>
      <c r="K154" s="227">
        <f t="shared" si="3"/>
        <v>10347.65</v>
      </c>
      <c r="L154" s="227">
        <v>21</v>
      </c>
      <c r="M154" s="227">
        <f t="shared" si="4"/>
        <v>0</v>
      </c>
      <c r="N154" s="248">
        <v>0</v>
      </c>
      <c r="O154" s="248">
        <f t="shared" si="5"/>
        <v>0</v>
      </c>
      <c r="P154" s="248">
        <v>0</v>
      </c>
      <c r="Q154" s="248">
        <f t="shared" si="6"/>
        <v>0</v>
      </c>
      <c r="R154" s="227"/>
      <c r="S154" s="227" t="s">
        <v>1305</v>
      </c>
      <c r="T154" s="228" t="s">
        <v>1305</v>
      </c>
      <c r="U154" s="155">
        <v>0.105</v>
      </c>
      <c r="V154" s="155">
        <f t="shared" si="7"/>
        <v>24.92</v>
      </c>
      <c r="W154" s="155"/>
      <c r="X154" s="155" t="s">
        <v>1330</v>
      </c>
      <c r="Y154" s="155" t="s">
        <v>1331</v>
      </c>
      <c r="Z154" s="152"/>
      <c r="AA154" s="152"/>
      <c r="AB154" s="152"/>
      <c r="AC154" s="152"/>
      <c r="AD154" s="152"/>
      <c r="AE154" s="152"/>
      <c r="AF154" s="152"/>
      <c r="AG154" s="152" t="s">
        <v>1332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22.5" outlineLevel="1">
      <c r="A155" s="244">
        <v>53</v>
      </c>
      <c r="B155" s="245" t="s">
        <v>243</v>
      </c>
      <c r="C155" s="246" t="s">
        <v>244</v>
      </c>
      <c r="D155" s="247" t="s">
        <v>183</v>
      </c>
      <c r="E155" s="248">
        <v>39.555250000000001</v>
      </c>
      <c r="F155" s="230"/>
      <c r="G155" s="227">
        <f t="shared" si="1"/>
        <v>0</v>
      </c>
      <c r="H155" s="230">
        <v>0</v>
      </c>
      <c r="I155" s="227">
        <f t="shared" si="2"/>
        <v>0</v>
      </c>
      <c r="J155" s="230">
        <v>2725</v>
      </c>
      <c r="K155" s="227">
        <f t="shared" si="3"/>
        <v>107788.06</v>
      </c>
      <c r="L155" s="227">
        <v>21</v>
      </c>
      <c r="M155" s="227">
        <f t="shared" si="4"/>
        <v>0</v>
      </c>
      <c r="N155" s="248">
        <v>0</v>
      </c>
      <c r="O155" s="248">
        <f t="shared" si="5"/>
        <v>0</v>
      </c>
      <c r="P155" s="248">
        <v>0</v>
      </c>
      <c r="Q155" s="248">
        <f t="shared" si="6"/>
        <v>0</v>
      </c>
      <c r="R155" s="227"/>
      <c r="S155" s="227" t="s">
        <v>1305</v>
      </c>
      <c r="T155" s="228" t="s">
        <v>1305</v>
      </c>
      <c r="U155" s="155">
        <v>0</v>
      </c>
      <c r="V155" s="155">
        <f t="shared" si="7"/>
        <v>0</v>
      </c>
      <c r="W155" s="155"/>
      <c r="X155" s="155" t="s">
        <v>1330</v>
      </c>
      <c r="Y155" s="155" t="s">
        <v>1331</v>
      </c>
      <c r="Z155" s="152"/>
      <c r="AA155" s="152"/>
      <c r="AB155" s="152"/>
      <c r="AC155" s="152"/>
      <c r="AD155" s="152"/>
      <c r="AE155" s="152"/>
      <c r="AF155" s="152"/>
      <c r="AG155" s="152" t="s">
        <v>1332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>
      <c r="A156" s="244">
        <v>54</v>
      </c>
      <c r="B156" s="245" t="s">
        <v>245</v>
      </c>
      <c r="C156" s="246" t="s">
        <v>246</v>
      </c>
      <c r="D156" s="247" t="s">
        <v>147</v>
      </c>
      <c r="E156" s="248">
        <v>4</v>
      </c>
      <c r="F156" s="230"/>
      <c r="G156" s="227">
        <f t="shared" si="1"/>
        <v>0</v>
      </c>
      <c r="H156" s="230">
        <v>0</v>
      </c>
      <c r="I156" s="227">
        <f t="shared" si="2"/>
        <v>0</v>
      </c>
      <c r="J156" s="230">
        <v>5000</v>
      </c>
      <c r="K156" s="227">
        <f t="shared" si="3"/>
        <v>20000</v>
      </c>
      <c r="L156" s="227">
        <v>21</v>
      </c>
      <c r="M156" s="227">
        <f t="shared" si="4"/>
        <v>0</v>
      </c>
      <c r="N156" s="248">
        <v>0</v>
      </c>
      <c r="O156" s="248">
        <f t="shared" si="5"/>
        <v>0</v>
      </c>
      <c r="P156" s="248">
        <v>0</v>
      </c>
      <c r="Q156" s="248">
        <f t="shared" si="6"/>
        <v>0</v>
      </c>
      <c r="R156" s="227"/>
      <c r="S156" s="227" t="s">
        <v>1306</v>
      </c>
      <c r="T156" s="228" t="s">
        <v>1307</v>
      </c>
      <c r="U156" s="155">
        <v>0</v>
      </c>
      <c r="V156" s="155">
        <f t="shared" si="7"/>
        <v>0</v>
      </c>
      <c r="W156" s="155"/>
      <c r="X156" s="155" t="s">
        <v>1330</v>
      </c>
      <c r="Y156" s="155" t="s">
        <v>1331</v>
      </c>
      <c r="Z156" s="152"/>
      <c r="AA156" s="152"/>
      <c r="AB156" s="152"/>
      <c r="AC156" s="152"/>
      <c r="AD156" s="152"/>
      <c r="AE156" s="152"/>
      <c r="AF156" s="152"/>
      <c r="AG156" s="152" t="s">
        <v>1332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>
      <c r="A157" s="244">
        <v>55</v>
      </c>
      <c r="B157" s="245" t="s">
        <v>247</v>
      </c>
      <c r="C157" s="246" t="s">
        <v>248</v>
      </c>
      <c r="D157" s="247" t="s">
        <v>147</v>
      </c>
      <c r="E157" s="248">
        <v>1</v>
      </c>
      <c r="F157" s="230"/>
      <c r="G157" s="227">
        <f t="shared" si="1"/>
        <v>0</v>
      </c>
      <c r="H157" s="230">
        <v>0</v>
      </c>
      <c r="I157" s="227">
        <f t="shared" si="2"/>
        <v>0</v>
      </c>
      <c r="J157" s="230">
        <v>3500</v>
      </c>
      <c r="K157" s="227">
        <f t="shared" si="3"/>
        <v>3500</v>
      </c>
      <c r="L157" s="227">
        <v>21</v>
      </c>
      <c r="M157" s="227">
        <f t="shared" si="4"/>
        <v>0</v>
      </c>
      <c r="N157" s="248">
        <v>0</v>
      </c>
      <c r="O157" s="248">
        <f t="shared" si="5"/>
        <v>0</v>
      </c>
      <c r="P157" s="248">
        <v>0</v>
      </c>
      <c r="Q157" s="248">
        <f t="shared" si="6"/>
        <v>0</v>
      </c>
      <c r="R157" s="227"/>
      <c r="S157" s="227" t="s">
        <v>1306</v>
      </c>
      <c r="T157" s="228" t="s">
        <v>1307</v>
      </c>
      <c r="U157" s="155">
        <v>0</v>
      </c>
      <c r="V157" s="155">
        <f t="shared" si="7"/>
        <v>0</v>
      </c>
      <c r="W157" s="155"/>
      <c r="X157" s="155" t="s">
        <v>1330</v>
      </c>
      <c r="Y157" s="155" t="s">
        <v>1331</v>
      </c>
      <c r="Z157" s="152"/>
      <c r="AA157" s="152"/>
      <c r="AB157" s="152"/>
      <c r="AC157" s="152"/>
      <c r="AD157" s="152"/>
      <c r="AE157" s="152"/>
      <c r="AF157" s="152"/>
      <c r="AG157" s="152" t="s">
        <v>1332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>
      <c r="A158" s="249">
        <v>56</v>
      </c>
      <c r="B158" s="250" t="s">
        <v>249</v>
      </c>
      <c r="C158" s="251" t="s">
        <v>250</v>
      </c>
      <c r="D158" s="252" t="s">
        <v>138</v>
      </c>
      <c r="E158" s="253">
        <v>15.3</v>
      </c>
      <c r="F158" s="254"/>
      <c r="G158" s="255">
        <f t="shared" si="1"/>
        <v>0</v>
      </c>
      <c r="H158" s="254">
        <v>0</v>
      </c>
      <c r="I158" s="255">
        <f t="shared" si="2"/>
        <v>0</v>
      </c>
      <c r="J158" s="254">
        <v>600</v>
      </c>
      <c r="K158" s="255">
        <f t="shared" si="3"/>
        <v>9180</v>
      </c>
      <c r="L158" s="255">
        <v>21</v>
      </c>
      <c r="M158" s="255">
        <f t="shared" si="4"/>
        <v>0</v>
      </c>
      <c r="N158" s="253">
        <v>0</v>
      </c>
      <c r="O158" s="253">
        <f t="shared" si="5"/>
        <v>0</v>
      </c>
      <c r="P158" s="253">
        <v>0</v>
      </c>
      <c r="Q158" s="253">
        <f t="shared" si="6"/>
        <v>0</v>
      </c>
      <c r="R158" s="255"/>
      <c r="S158" s="255" t="s">
        <v>1306</v>
      </c>
      <c r="T158" s="256" t="s">
        <v>1307</v>
      </c>
      <c r="U158" s="155">
        <v>0</v>
      </c>
      <c r="V158" s="155">
        <f t="shared" si="7"/>
        <v>0</v>
      </c>
      <c r="W158" s="155"/>
      <c r="X158" s="155" t="s">
        <v>1330</v>
      </c>
      <c r="Y158" s="155" t="s">
        <v>1331</v>
      </c>
      <c r="Z158" s="152"/>
      <c r="AA158" s="152"/>
      <c r="AB158" s="152"/>
      <c r="AC158" s="152"/>
      <c r="AD158" s="152"/>
      <c r="AE158" s="152"/>
      <c r="AF158" s="152"/>
      <c r="AG158" s="152" t="s">
        <v>1332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2">
      <c r="A159" s="154"/>
      <c r="B159" s="153"/>
      <c r="C159" s="257" t="s">
        <v>1402</v>
      </c>
      <c r="D159" s="258"/>
      <c r="E159" s="259"/>
      <c r="F159" s="155"/>
      <c r="G159" s="155"/>
      <c r="H159" s="155"/>
      <c r="I159" s="155"/>
      <c r="J159" s="155"/>
      <c r="K159" s="155"/>
      <c r="L159" s="155"/>
      <c r="M159" s="155"/>
      <c r="N159" s="260"/>
      <c r="O159" s="260"/>
      <c r="P159" s="260"/>
      <c r="Q159" s="260"/>
      <c r="R159" s="155"/>
      <c r="S159" s="155"/>
      <c r="T159" s="155"/>
      <c r="U159" s="155"/>
      <c r="V159" s="155"/>
      <c r="W159" s="155"/>
      <c r="X159" s="155"/>
      <c r="Y159" s="155"/>
      <c r="Z159" s="152"/>
      <c r="AA159" s="152"/>
      <c r="AB159" s="152"/>
      <c r="AC159" s="152"/>
      <c r="AD159" s="152"/>
      <c r="AE159" s="152"/>
      <c r="AF159" s="152"/>
      <c r="AG159" s="152" t="s">
        <v>467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3">
      <c r="A160" s="154"/>
      <c r="B160" s="153"/>
      <c r="C160" s="257" t="s">
        <v>1403</v>
      </c>
      <c r="D160" s="258"/>
      <c r="E160" s="259"/>
      <c r="F160" s="155"/>
      <c r="G160" s="155"/>
      <c r="H160" s="155"/>
      <c r="I160" s="155"/>
      <c r="J160" s="155"/>
      <c r="K160" s="155"/>
      <c r="L160" s="155"/>
      <c r="M160" s="155"/>
      <c r="N160" s="260"/>
      <c r="O160" s="260"/>
      <c r="P160" s="260"/>
      <c r="Q160" s="260"/>
      <c r="R160" s="155"/>
      <c r="S160" s="155"/>
      <c r="T160" s="155"/>
      <c r="U160" s="155"/>
      <c r="V160" s="155"/>
      <c r="W160" s="155"/>
      <c r="X160" s="155"/>
      <c r="Y160" s="155"/>
      <c r="Z160" s="152"/>
      <c r="AA160" s="152"/>
      <c r="AB160" s="152"/>
      <c r="AC160" s="152"/>
      <c r="AD160" s="152"/>
      <c r="AE160" s="152"/>
      <c r="AF160" s="152"/>
      <c r="AG160" s="152" t="s">
        <v>467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3">
      <c r="A161" s="154"/>
      <c r="B161" s="153"/>
      <c r="C161" s="257" t="s">
        <v>1404</v>
      </c>
      <c r="D161" s="258"/>
      <c r="E161" s="259">
        <v>15.3</v>
      </c>
      <c r="F161" s="155"/>
      <c r="G161" s="155"/>
      <c r="H161" s="155"/>
      <c r="I161" s="155"/>
      <c r="J161" s="155"/>
      <c r="K161" s="155"/>
      <c r="L161" s="155"/>
      <c r="M161" s="155"/>
      <c r="N161" s="260"/>
      <c r="O161" s="260"/>
      <c r="P161" s="260"/>
      <c r="Q161" s="260"/>
      <c r="R161" s="155"/>
      <c r="S161" s="155"/>
      <c r="T161" s="155"/>
      <c r="U161" s="155"/>
      <c r="V161" s="155"/>
      <c r="W161" s="155"/>
      <c r="X161" s="155"/>
      <c r="Y161" s="155"/>
      <c r="Z161" s="152"/>
      <c r="AA161" s="152"/>
      <c r="AB161" s="152"/>
      <c r="AC161" s="152"/>
      <c r="AD161" s="152"/>
      <c r="AE161" s="152"/>
      <c r="AF161" s="152"/>
      <c r="AG161" s="152" t="s">
        <v>467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>
      <c r="A162" s="249">
        <v>57</v>
      </c>
      <c r="B162" s="250" t="s">
        <v>251</v>
      </c>
      <c r="C162" s="251" t="s">
        <v>252</v>
      </c>
      <c r="D162" s="252" t="s">
        <v>138</v>
      </c>
      <c r="E162" s="253">
        <v>194.9</v>
      </c>
      <c r="F162" s="254"/>
      <c r="G162" s="255">
        <f>ROUND(E162*F162,2)</f>
        <v>0</v>
      </c>
      <c r="H162" s="254">
        <v>100</v>
      </c>
      <c r="I162" s="255">
        <f>ROUND(E162*H162,2)</f>
        <v>19490</v>
      </c>
      <c r="J162" s="254">
        <v>0</v>
      </c>
      <c r="K162" s="255">
        <f>ROUND(E162*J162,2)</f>
        <v>0</v>
      </c>
      <c r="L162" s="255">
        <v>21</v>
      </c>
      <c r="M162" s="255">
        <f>G162*(1+L162/100)</f>
        <v>0</v>
      </c>
      <c r="N162" s="253">
        <v>0</v>
      </c>
      <c r="O162" s="253">
        <f>ROUND(E162*N162,2)</f>
        <v>0</v>
      </c>
      <c r="P162" s="253">
        <v>0</v>
      </c>
      <c r="Q162" s="253">
        <f>ROUND(E162*P162,2)</f>
        <v>0</v>
      </c>
      <c r="R162" s="255"/>
      <c r="S162" s="255" t="s">
        <v>1306</v>
      </c>
      <c r="T162" s="256" t="s">
        <v>1307</v>
      </c>
      <c r="U162" s="155">
        <v>0</v>
      </c>
      <c r="V162" s="155">
        <f>ROUND(E162*U162,2)</f>
        <v>0</v>
      </c>
      <c r="W162" s="155"/>
      <c r="X162" s="155" t="s">
        <v>1341</v>
      </c>
      <c r="Y162" s="155" t="s">
        <v>1331</v>
      </c>
      <c r="Z162" s="152"/>
      <c r="AA162" s="152"/>
      <c r="AB162" s="152"/>
      <c r="AC162" s="152"/>
      <c r="AD162" s="152"/>
      <c r="AE162" s="152"/>
      <c r="AF162" s="152"/>
      <c r="AG162" s="152" t="s">
        <v>1342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ht="22.5" outlineLevel="2">
      <c r="A163" s="154"/>
      <c r="B163" s="153"/>
      <c r="C163" s="257" t="s">
        <v>1405</v>
      </c>
      <c r="D163" s="258"/>
      <c r="E163" s="259"/>
      <c r="F163" s="155"/>
      <c r="G163" s="155"/>
      <c r="H163" s="155"/>
      <c r="I163" s="155"/>
      <c r="J163" s="155"/>
      <c r="K163" s="155"/>
      <c r="L163" s="155"/>
      <c r="M163" s="155"/>
      <c r="N163" s="260"/>
      <c r="O163" s="260"/>
      <c r="P163" s="260"/>
      <c r="Q163" s="260"/>
      <c r="R163" s="155"/>
      <c r="S163" s="155"/>
      <c r="T163" s="155"/>
      <c r="U163" s="155"/>
      <c r="V163" s="155"/>
      <c r="W163" s="155"/>
      <c r="X163" s="155"/>
      <c r="Y163" s="155"/>
      <c r="Z163" s="152"/>
      <c r="AA163" s="152"/>
      <c r="AB163" s="152"/>
      <c r="AC163" s="152"/>
      <c r="AD163" s="152"/>
      <c r="AE163" s="152"/>
      <c r="AF163" s="152"/>
      <c r="AG163" s="152" t="s">
        <v>467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3">
      <c r="A164" s="154"/>
      <c r="B164" s="153"/>
      <c r="C164" s="257" t="s">
        <v>1406</v>
      </c>
      <c r="D164" s="258"/>
      <c r="E164" s="259">
        <v>194.9</v>
      </c>
      <c r="F164" s="155"/>
      <c r="G164" s="155"/>
      <c r="H164" s="155"/>
      <c r="I164" s="155"/>
      <c r="J164" s="155"/>
      <c r="K164" s="155"/>
      <c r="L164" s="155"/>
      <c r="M164" s="155"/>
      <c r="N164" s="260"/>
      <c r="O164" s="260"/>
      <c r="P164" s="260"/>
      <c r="Q164" s="260"/>
      <c r="R164" s="155"/>
      <c r="S164" s="155"/>
      <c r="T164" s="155"/>
      <c r="U164" s="155"/>
      <c r="V164" s="155"/>
      <c r="W164" s="155"/>
      <c r="X164" s="155"/>
      <c r="Y164" s="155"/>
      <c r="Z164" s="152"/>
      <c r="AA164" s="152"/>
      <c r="AB164" s="152"/>
      <c r="AC164" s="152"/>
      <c r="AD164" s="152"/>
      <c r="AE164" s="152"/>
      <c r="AF164" s="152"/>
      <c r="AG164" s="152" t="s">
        <v>467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ht="45" outlineLevel="1">
      <c r="A165" s="244">
        <v>58</v>
      </c>
      <c r="B165" s="245" t="s">
        <v>253</v>
      </c>
      <c r="C165" s="246" t="s">
        <v>1795</v>
      </c>
      <c r="D165" s="247" t="s">
        <v>147</v>
      </c>
      <c r="E165" s="248">
        <v>1</v>
      </c>
      <c r="F165" s="230"/>
      <c r="G165" s="227">
        <f>ROUND(E165*F165,2)</f>
        <v>0</v>
      </c>
      <c r="H165" s="230">
        <v>0</v>
      </c>
      <c r="I165" s="227">
        <f>ROUND(E165*H165,2)</f>
        <v>0</v>
      </c>
      <c r="J165" s="230">
        <v>4000</v>
      </c>
      <c r="K165" s="227">
        <f>ROUND(E165*J165,2)</f>
        <v>4000</v>
      </c>
      <c r="L165" s="227">
        <v>21</v>
      </c>
      <c r="M165" s="227">
        <f>G165*(1+L165/100)</f>
        <v>0</v>
      </c>
      <c r="N165" s="248">
        <v>0</v>
      </c>
      <c r="O165" s="248">
        <f>ROUND(E165*N165,2)</f>
        <v>0</v>
      </c>
      <c r="P165" s="248">
        <v>0</v>
      </c>
      <c r="Q165" s="248">
        <f>ROUND(E165*P165,2)</f>
        <v>0</v>
      </c>
      <c r="R165" s="227"/>
      <c r="S165" s="227" t="s">
        <v>1306</v>
      </c>
      <c r="T165" s="228" t="s">
        <v>1307</v>
      </c>
      <c r="U165" s="155">
        <v>0</v>
      </c>
      <c r="V165" s="155">
        <f>ROUND(E165*U165,2)</f>
        <v>0</v>
      </c>
      <c r="W165" s="155"/>
      <c r="X165" s="155" t="s">
        <v>1330</v>
      </c>
      <c r="Y165" s="155" t="s">
        <v>1331</v>
      </c>
      <c r="Z165" s="152"/>
      <c r="AA165" s="152"/>
      <c r="AB165" s="152"/>
      <c r="AC165" s="152"/>
      <c r="AD165" s="152"/>
      <c r="AE165" s="152"/>
      <c r="AF165" s="152"/>
      <c r="AG165" s="152" t="s">
        <v>1332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ht="22.5" outlineLevel="1">
      <c r="A166" s="244">
        <v>581</v>
      </c>
      <c r="B166" s="245" t="s">
        <v>1775</v>
      </c>
      <c r="C166" s="246" t="s">
        <v>1776</v>
      </c>
      <c r="D166" s="247" t="s">
        <v>147</v>
      </c>
      <c r="E166" s="248">
        <v>1</v>
      </c>
      <c r="F166" s="230"/>
      <c r="G166" s="227">
        <f>ROUND(E166*F166,2)</f>
        <v>0</v>
      </c>
      <c r="H166" s="230">
        <v>0</v>
      </c>
      <c r="I166" s="227">
        <f>ROUND(E166*H166,2)</f>
        <v>0</v>
      </c>
      <c r="J166" s="230">
        <v>4000</v>
      </c>
      <c r="K166" s="227">
        <f>ROUND(E166*J166,2)</f>
        <v>4000</v>
      </c>
      <c r="L166" s="227">
        <v>21</v>
      </c>
      <c r="M166" s="227">
        <f>G166*(1+L166/100)</f>
        <v>0</v>
      </c>
      <c r="N166" s="248">
        <v>0</v>
      </c>
      <c r="O166" s="248">
        <f>ROUND(E166*N166,2)</f>
        <v>0</v>
      </c>
      <c r="P166" s="248">
        <v>0</v>
      </c>
      <c r="Q166" s="248">
        <f>ROUND(E166*P166,2)</f>
        <v>0</v>
      </c>
      <c r="R166" s="227"/>
      <c r="S166" s="227" t="s">
        <v>1306</v>
      </c>
      <c r="T166" s="228" t="s">
        <v>1307</v>
      </c>
      <c r="U166" s="155"/>
      <c r="V166" s="155"/>
      <c r="W166" s="155"/>
      <c r="X166" s="155"/>
      <c r="Y166" s="155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>
      <c r="A167" s="244">
        <v>59</v>
      </c>
      <c r="B167" s="245" t="s">
        <v>254</v>
      </c>
      <c r="C167" s="246" t="s">
        <v>255</v>
      </c>
      <c r="D167" s="247" t="s">
        <v>147</v>
      </c>
      <c r="E167" s="248">
        <v>1</v>
      </c>
      <c r="F167" s="230"/>
      <c r="G167" s="227">
        <f>ROUND(E167*F167,2)</f>
        <v>0</v>
      </c>
      <c r="H167" s="230">
        <v>3500</v>
      </c>
      <c r="I167" s="227">
        <f>ROUND(E167*H167,2)</f>
        <v>3500</v>
      </c>
      <c r="J167" s="230">
        <v>0</v>
      </c>
      <c r="K167" s="227">
        <f>ROUND(E167*J167,2)</f>
        <v>0</v>
      </c>
      <c r="L167" s="227">
        <v>21</v>
      </c>
      <c r="M167" s="227">
        <f>G167*(1+L167/100)</f>
        <v>0</v>
      </c>
      <c r="N167" s="248">
        <v>0</v>
      </c>
      <c r="O167" s="248">
        <f>ROUND(E167*N167,2)</f>
        <v>0</v>
      </c>
      <c r="P167" s="248">
        <v>0</v>
      </c>
      <c r="Q167" s="248">
        <f>ROUND(E167*P167,2)</f>
        <v>0</v>
      </c>
      <c r="R167" s="227"/>
      <c r="S167" s="227" t="s">
        <v>1306</v>
      </c>
      <c r="T167" s="228" t="s">
        <v>1307</v>
      </c>
      <c r="U167" s="155">
        <v>0</v>
      </c>
      <c r="V167" s="155">
        <f>ROUND(E167*U167,2)</f>
        <v>0</v>
      </c>
      <c r="W167" s="155"/>
      <c r="X167" s="155" t="s">
        <v>1341</v>
      </c>
      <c r="Y167" s="155" t="s">
        <v>1331</v>
      </c>
      <c r="Z167" s="152"/>
      <c r="AA167" s="152"/>
      <c r="AB167" s="152"/>
      <c r="AC167" s="152"/>
      <c r="AD167" s="152"/>
      <c r="AE167" s="152"/>
      <c r="AF167" s="152"/>
      <c r="AG167" s="152" t="s">
        <v>1342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>
      <c r="A168" s="238" t="s">
        <v>133</v>
      </c>
      <c r="B168" s="239" t="s">
        <v>54</v>
      </c>
      <c r="C168" s="240" t="s">
        <v>55</v>
      </c>
      <c r="D168" s="241"/>
      <c r="E168" s="242"/>
      <c r="F168" s="225"/>
      <c r="G168" s="225">
        <f>SUMIF(AG169:AG169,"&lt;&gt;NOR",G169:G169)</f>
        <v>0</v>
      </c>
      <c r="H168" s="225"/>
      <c r="I168" s="225">
        <f>SUM(I169:I169)</f>
        <v>0</v>
      </c>
      <c r="J168" s="225"/>
      <c r="K168" s="225">
        <f>SUM(K169:K169)</f>
        <v>17813.400000000001</v>
      </c>
      <c r="L168" s="225"/>
      <c r="M168" s="225">
        <f>SUM(M169:M169)</f>
        <v>0</v>
      </c>
      <c r="N168" s="242"/>
      <c r="O168" s="242">
        <f>SUM(O169:O169)</f>
        <v>0</v>
      </c>
      <c r="P168" s="242"/>
      <c r="Q168" s="242">
        <f>SUM(Q169:Q169)</f>
        <v>0</v>
      </c>
      <c r="R168" s="225"/>
      <c r="S168" s="225"/>
      <c r="T168" s="226"/>
      <c r="U168" s="243"/>
      <c r="V168" s="243">
        <f>SUM(V169:V169)</f>
        <v>37.08</v>
      </c>
      <c r="W168" s="243"/>
      <c r="X168" s="243"/>
      <c r="Y168" s="243"/>
      <c r="AG168" t="s">
        <v>1329</v>
      </c>
    </row>
    <row r="169" spans="1:60" outlineLevel="1">
      <c r="A169" s="244">
        <v>60</v>
      </c>
      <c r="B169" s="245" t="s">
        <v>256</v>
      </c>
      <c r="C169" s="246" t="s">
        <v>257</v>
      </c>
      <c r="D169" s="247" t="s">
        <v>183</v>
      </c>
      <c r="E169" s="248">
        <v>19.596699999999998</v>
      </c>
      <c r="F169" s="230"/>
      <c r="G169" s="227">
        <f>ROUND(E169*F169,2)</f>
        <v>0</v>
      </c>
      <c r="H169" s="230">
        <v>0</v>
      </c>
      <c r="I169" s="227">
        <f>ROUND(E169*H169,2)</f>
        <v>0</v>
      </c>
      <c r="J169" s="230">
        <v>909</v>
      </c>
      <c r="K169" s="227">
        <f>ROUND(E169*J169,2)</f>
        <v>17813.400000000001</v>
      </c>
      <c r="L169" s="227">
        <v>21</v>
      </c>
      <c r="M169" s="227">
        <f>G169*(1+L169/100)</f>
        <v>0</v>
      </c>
      <c r="N169" s="248">
        <v>0</v>
      </c>
      <c r="O169" s="248">
        <f>ROUND(E169*N169,2)</f>
        <v>0</v>
      </c>
      <c r="P169" s="248">
        <v>0</v>
      </c>
      <c r="Q169" s="248">
        <f>ROUND(E169*P169,2)</f>
        <v>0</v>
      </c>
      <c r="R169" s="227"/>
      <c r="S169" s="227" t="s">
        <v>1305</v>
      </c>
      <c r="T169" s="228" t="s">
        <v>1305</v>
      </c>
      <c r="U169" s="155">
        <v>1.8919999999999999</v>
      </c>
      <c r="V169" s="155">
        <f>ROUND(E169*U169,2)</f>
        <v>37.08</v>
      </c>
      <c r="W169" s="155"/>
      <c r="X169" s="155" t="s">
        <v>1330</v>
      </c>
      <c r="Y169" s="155" t="s">
        <v>1331</v>
      </c>
      <c r="Z169" s="152"/>
      <c r="AA169" s="152"/>
      <c r="AB169" s="152"/>
      <c r="AC169" s="152"/>
      <c r="AD169" s="152"/>
      <c r="AE169" s="152"/>
      <c r="AF169" s="152"/>
      <c r="AG169" s="152" t="s">
        <v>1332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>
      <c r="A170" s="238" t="s">
        <v>133</v>
      </c>
      <c r="B170" s="239" t="s">
        <v>56</v>
      </c>
      <c r="C170" s="240" t="s">
        <v>57</v>
      </c>
      <c r="D170" s="241"/>
      <c r="E170" s="242"/>
      <c r="F170" s="225"/>
      <c r="G170" s="225">
        <f>SUMIF(AG171:AG176,"&lt;&gt;NOR",G171:G176)</f>
        <v>0</v>
      </c>
      <c r="H170" s="225"/>
      <c r="I170" s="225">
        <f>SUM(I171:I176)</f>
        <v>18350.349999999999</v>
      </c>
      <c r="J170" s="225"/>
      <c r="K170" s="225">
        <f>SUM(K171:K176)</f>
        <v>8231.2099999999991</v>
      </c>
      <c r="L170" s="225"/>
      <c r="M170" s="225">
        <f>SUM(M171:M176)</f>
        <v>0</v>
      </c>
      <c r="N170" s="242"/>
      <c r="O170" s="242">
        <f>SUM(O171:O176)</f>
        <v>0</v>
      </c>
      <c r="P170" s="242"/>
      <c r="Q170" s="242">
        <f>SUM(Q171:Q176)</f>
        <v>0</v>
      </c>
      <c r="R170" s="225"/>
      <c r="S170" s="225"/>
      <c r="T170" s="226"/>
      <c r="U170" s="243"/>
      <c r="V170" s="243">
        <f>SUM(V171:V176)</f>
        <v>14.25</v>
      </c>
      <c r="W170" s="243"/>
      <c r="X170" s="243"/>
      <c r="Y170" s="243"/>
      <c r="AG170" t="s">
        <v>1329</v>
      </c>
    </row>
    <row r="171" spans="1:60" outlineLevel="1">
      <c r="A171" s="249">
        <v>61</v>
      </c>
      <c r="B171" s="250" t="s">
        <v>258</v>
      </c>
      <c r="C171" s="251" t="s">
        <v>259</v>
      </c>
      <c r="D171" s="252" t="s">
        <v>138</v>
      </c>
      <c r="E171" s="253">
        <v>33.604999999999997</v>
      </c>
      <c r="F171" s="254"/>
      <c r="G171" s="255">
        <f>ROUND(E171*F171,2)</f>
        <v>0</v>
      </c>
      <c r="H171" s="254">
        <v>546.05999999999995</v>
      </c>
      <c r="I171" s="255">
        <f>ROUND(E171*H171,2)</f>
        <v>18350.349999999999</v>
      </c>
      <c r="J171" s="254">
        <v>244.94</v>
      </c>
      <c r="K171" s="255">
        <f>ROUND(E171*J171,2)</f>
        <v>8231.2099999999991</v>
      </c>
      <c r="L171" s="255">
        <v>21</v>
      </c>
      <c r="M171" s="255">
        <f>G171*(1+L171/100)</f>
        <v>0</v>
      </c>
      <c r="N171" s="253">
        <v>0</v>
      </c>
      <c r="O171" s="253">
        <f>ROUND(E171*N171,2)</f>
        <v>0</v>
      </c>
      <c r="P171" s="253">
        <v>0</v>
      </c>
      <c r="Q171" s="253">
        <f>ROUND(E171*P171,2)</f>
        <v>0</v>
      </c>
      <c r="R171" s="255"/>
      <c r="S171" s="255" t="s">
        <v>1305</v>
      </c>
      <c r="T171" s="256" t="s">
        <v>1305</v>
      </c>
      <c r="U171" s="155">
        <v>0.42403000000000002</v>
      </c>
      <c r="V171" s="155">
        <f>ROUND(E171*U171,2)</f>
        <v>14.25</v>
      </c>
      <c r="W171" s="155"/>
      <c r="X171" s="155" t="s">
        <v>1407</v>
      </c>
      <c r="Y171" s="155" t="s">
        <v>1331</v>
      </c>
      <c r="Z171" s="152"/>
      <c r="AA171" s="152"/>
      <c r="AB171" s="152"/>
      <c r="AC171" s="152"/>
      <c r="AD171" s="152"/>
      <c r="AE171" s="152"/>
      <c r="AF171" s="152"/>
      <c r="AG171" s="152" t="s">
        <v>1408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2">
      <c r="A172" s="154"/>
      <c r="B172" s="153"/>
      <c r="C172" s="257" t="s">
        <v>1409</v>
      </c>
      <c r="D172" s="258"/>
      <c r="E172" s="259"/>
      <c r="F172" s="155"/>
      <c r="G172" s="155"/>
      <c r="H172" s="155"/>
      <c r="I172" s="155"/>
      <c r="J172" s="155"/>
      <c r="K172" s="155"/>
      <c r="L172" s="155"/>
      <c r="M172" s="155"/>
      <c r="N172" s="260"/>
      <c r="O172" s="260"/>
      <c r="P172" s="260"/>
      <c r="Q172" s="260"/>
      <c r="R172" s="155"/>
      <c r="S172" s="155"/>
      <c r="T172" s="155"/>
      <c r="U172" s="155"/>
      <c r="V172" s="155"/>
      <c r="W172" s="155"/>
      <c r="X172" s="155"/>
      <c r="Y172" s="155"/>
      <c r="Z172" s="152"/>
      <c r="AA172" s="152"/>
      <c r="AB172" s="152"/>
      <c r="AC172" s="152"/>
      <c r="AD172" s="152"/>
      <c r="AE172" s="152"/>
      <c r="AF172" s="152"/>
      <c r="AG172" s="152" t="s">
        <v>467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3">
      <c r="A173" s="154"/>
      <c r="B173" s="153"/>
      <c r="C173" s="257" t="s">
        <v>1410</v>
      </c>
      <c r="D173" s="258"/>
      <c r="E173" s="259"/>
      <c r="F173" s="155"/>
      <c r="G173" s="155"/>
      <c r="H173" s="155"/>
      <c r="I173" s="155"/>
      <c r="J173" s="155"/>
      <c r="K173" s="155"/>
      <c r="L173" s="155"/>
      <c r="M173" s="155"/>
      <c r="N173" s="260"/>
      <c r="O173" s="260"/>
      <c r="P173" s="260"/>
      <c r="Q173" s="260"/>
      <c r="R173" s="155"/>
      <c r="S173" s="155"/>
      <c r="T173" s="155"/>
      <c r="U173" s="155"/>
      <c r="V173" s="155"/>
      <c r="W173" s="155"/>
      <c r="X173" s="155"/>
      <c r="Y173" s="155"/>
      <c r="Z173" s="152"/>
      <c r="AA173" s="152"/>
      <c r="AB173" s="152"/>
      <c r="AC173" s="152"/>
      <c r="AD173" s="152"/>
      <c r="AE173" s="152"/>
      <c r="AF173" s="152"/>
      <c r="AG173" s="152" t="s">
        <v>467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3">
      <c r="A174" s="154"/>
      <c r="B174" s="153"/>
      <c r="C174" s="257" t="s">
        <v>1411</v>
      </c>
      <c r="D174" s="258"/>
      <c r="E174" s="259"/>
      <c r="F174" s="155"/>
      <c r="G174" s="155"/>
      <c r="H174" s="155"/>
      <c r="I174" s="155"/>
      <c r="J174" s="155"/>
      <c r="K174" s="155"/>
      <c r="L174" s="155"/>
      <c r="M174" s="155"/>
      <c r="N174" s="260"/>
      <c r="O174" s="260"/>
      <c r="P174" s="260"/>
      <c r="Q174" s="260"/>
      <c r="R174" s="155"/>
      <c r="S174" s="155"/>
      <c r="T174" s="155"/>
      <c r="U174" s="155"/>
      <c r="V174" s="155"/>
      <c r="W174" s="155"/>
      <c r="X174" s="155"/>
      <c r="Y174" s="155"/>
      <c r="Z174" s="152"/>
      <c r="AA174" s="152"/>
      <c r="AB174" s="152"/>
      <c r="AC174" s="152"/>
      <c r="AD174" s="152"/>
      <c r="AE174" s="152"/>
      <c r="AF174" s="152"/>
      <c r="AG174" s="152" t="s">
        <v>467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3">
      <c r="A175" s="154"/>
      <c r="B175" s="153"/>
      <c r="C175" s="257" t="s">
        <v>1412</v>
      </c>
      <c r="D175" s="258"/>
      <c r="E175" s="259"/>
      <c r="F175" s="155"/>
      <c r="G175" s="155"/>
      <c r="H175" s="155"/>
      <c r="I175" s="155"/>
      <c r="J175" s="155"/>
      <c r="K175" s="155"/>
      <c r="L175" s="155"/>
      <c r="M175" s="155"/>
      <c r="N175" s="260"/>
      <c r="O175" s="260"/>
      <c r="P175" s="260"/>
      <c r="Q175" s="260"/>
      <c r="R175" s="155"/>
      <c r="S175" s="155"/>
      <c r="T175" s="155"/>
      <c r="U175" s="155"/>
      <c r="V175" s="155"/>
      <c r="W175" s="155"/>
      <c r="X175" s="155"/>
      <c r="Y175" s="155"/>
      <c r="Z175" s="152"/>
      <c r="AA175" s="152"/>
      <c r="AB175" s="152"/>
      <c r="AC175" s="152"/>
      <c r="AD175" s="152"/>
      <c r="AE175" s="152"/>
      <c r="AF175" s="152"/>
      <c r="AG175" s="152" t="s">
        <v>467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3">
      <c r="A176" s="154"/>
      <c r="B176" s="153"/>
      <c r="C176" s="257" t="s">
        <v>1413</v>
      </c>
      <c r="D176" s="258"/>
      <c r="E176" s="259">
        <v>33.6</v>
      </c>
      <c r="F176" s="155"/>
      <c r="G176" s="155"/>
      <c r="H176" s="155"/>
      <c r="I176" s="155"/>
      <c r="J176" s="155"/>
      <c r="K176" s="155"/>
      <c r="L176" s="155"/>
      <c r="M176" s="155"/>
      <c r="N176" s="260"/>
      <c r="O176" s="260"/>
      <c r="P176" s="260"/>
      <c r="Q176" s="260"/>
      <c r="R176" s="155"/>
      <c r="S176" s="155"/>
      <c r="T176" s="155"/>
      <c r="U176" s="155"/>
      <c r="V176" s="155"/>
      <c r="W176" s="155"/>
      <c r="X176" s="155"/>
      <c r="Y176" s="155"/>
      <c r="Z176" s="152"/>
      <c r="AA176" s="152"/>
      <c r="AB176" s="152"/>
      <c r="AC176" s="152"/>
      <c r="AD176" s="152"/>
      <c r="AE176" s="152"/>
      <c r="AF176" s="152"/>
      <c r="AG176" s="152" t="s">
        <v>467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>
      <c r="A177" s="238" t="s">
        <v>133</v>
      </c>
      <c r="B177" s="239" t="s">
        <v>58</v>
      </c>
      <c r="C177" s="240" t="s">
        <v>59</v>
      </c>
      <c r="D177" s="241"/>
      <c r="E177" s="242"/>
      <c r="F177" s="225"/>
      <c r="G177" s="225">
        <f>SUMIF(AG178:AG201,"&lt;&gt;NOR",G178:G201)</f>
        <v>0</v>
      </c>
      <c r="H177" s="225"/>
      <c r="I177" s="225">
        <f>SUM(I178:I201)</f>
        <v>0</v>
      </c>
      <c r="J177" s="225"/>
      <c r="K177" s="225">
        <f>SUM(K178:K201)</f>
        <v>247312.32</v>
      </c>
      <c r="L177" s="225"/>
      <c r="M177" s="225">
        <f>SUM(M178:M201)</f>
        <v>0</v>
      </c>
      <c r="N177" s="242"/>
      <c r="O177" s="242">
        <f>SUM(O178:O201)</f>
        <v>0</v>
      </c>
      <c r="P177" s="242"/>
      <c r="Q177" s="242">
        <f>SUM(Q178:Q201)</f>
        <v>0</v>
      </c>
      <c r="R177" s="225"/>
      <c r="S177" s="225"/>
      <c r="T177" s="226"/>
      <c r="U177" s="243"/>
      <c r="V177" s="243">
        <f>SUM(V178:V201)</f>
        <v>0</v>
      </c>
      <c r="W177" s="243"/>
      <c r="X177" s="243"/>
      <c r="Y177" s="243"/>
      <c r="AG177" t="s">
        <v>1329</v>
      </c>
    </row>
    <row r="178" spans="1:60" ht="22.5" outlineLevel="1">
      <c r="A178" s="244">
        <v>62</v>
      </c>
      <c r="B178" s="245" t="s">
        <v>260</v>
      </c>
      <c r="C178" s="246" t="s">
        <v>261</v>
      </c>
      <c r="D178" s="247" t="s">
        <v>147</v>
      </c>
      <c r="E178" s="248">
        <v>1</v>
      </c>
      <c r="F178" s="230"/>
      <c r="G178" s="227">
        <f t="shared" ref="G178:G201" si="8">ROUND(E178*F178,2)</f>
        <v>0</v>
      </c>
      <c r="H178" s="230">
        <v>0</v>
      </c>
      <c r="I178" s="227">
        <f t="shared" ref="I178:I201" si="9">ROUND(E178*H178,2)</f>
        <v>0</v>
      </c>
      <c r="J178" s="230">
        <v>6000</v>
      </c>
      <c r="K178" s="227">
        <f t="shared" ref="K178:K201" si="10">ROUND(E178*J178,2)</f>
        <v>6000</v>
      </c>
      <c r="L178" s="227">
        <v>21</v>
      </c>
      <c r="M178" s="227">
        <f t="shared" ref="M178:M201" si="11">G178*(1+L178/100)</f>
        <v>0</v>
      </c>
      <c r="N178" s="248">
        <v>0</v>
      </c>
      <c r="O178" s="248">
        <f t="shared" ref="O178:O201" si="12">ROUND(E178*N178,2)</f>
        <v>0</v>
      </c>
      <c r="P178" s="248">
        <v>0</v>
      </c>
      <c r="Q178" s="248">
        <f t="shared" ref="Q178:Q201" si="13">ROUND(E178*P178,2)</f>
        <v>0</v>
      </c>
      <c r="R178" s="227"/>
      <c r="S178" s="227" t="s">
        <v>1306</v>
      </c>
      <c r="T178" s="228" t="s">
        <v>1307</v>
      </c>
      <c r="U178" s="155">
        <v>0</v>
      </c>
      <c r="V178" s="155">
        <f t="shared" ref="V178:V201" si="14">ROUND(E178*U178,2)</f>
        <v>0</v>
      </c>
      <c r="W178" s="155"/>
      <c r="X178" s="155" t="s">
        <v>1330</v>
      </c>
      <c r="Y178" s="155" t="s">
        <v>1331</v>
      </c>
      <c r="Z178" s="152"/>
      <c r="AA178" s="152"/>
      <c r="AB178" s="152"/>
      <c r="AC178" s="152"/>
      <c r="AD178" s="152"/>
      <c r="AE178" s="152"/>
      <c r="AF178" s="152"/>
      <c r="AG178" s="152" t="s">
        <v>1414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ht="22.5" outlineLevel="1">
      <c r="A179" s="244">
        <v>63</v>
      </c>
      <c r="B179" s="245" t="s">
        <v>262</v>
      </c>
      <c r="C179" s="246" t="s">
        <v>263</v>
      </c>
      <c r="D179" s="247" t="s">
        <v>147</v>
      </c>
      <c r="E179" s="248">
        <v>1</v>
      </c>
      <c r="F179" s="230"/>
      <c r="G179" s="227">
        <f t="shared" si="8"/>
        <v>0</v>
      </c>
      <c r="H179" s="230">
        <v>0</v>
      </c>
      <c r="I179" s="227">
        <f t="shared" si="9"/>
        <v>0</v>
      </c>
      <c r="J179" s="230">
        <v>10000</v>
      </c>
      <c r="K179" s="227">
        <f t="shared" si="10"/>
        <v>10000</v>
      </c>
      <c r="L179" s="227">
        <v>21</v>
      </c>
      <c r="M179" s="227">
        <f t="shared" si="11"/>
        <v>0</v>
      </c>
      <c r="N179" s="248">
        <v>0</v>
      </c>
      <c r="O179" s="248">
        <f t="shared" si="12"/>
        <v>0</v>
      </c>
      <c r="P179" s="248">
        <v>0</v>
      </c>
      <c r="Q179" s="248">
        <f t="shared" si="13"/>
        <v>0</v>
      </c>
      <c r="R179" s="227"/>
      <c r="S179" s="227" t="s">
        <v>1306</v>
      </c>
      <c r="T179" s="228" t="s">
        <v>1307</v>
      </c>
      <c r="U179" s="155">
        <v>0</v>
      </c>
      <c r="V179" s="155">
        <f t="shared" si="14"/>
        <v>0</v>
      </c>
      <c r="W179" s="155"/>
      <c r="X179" s="155" t="s">
        <v>1330</v>
      </c>
      <c r="Y179" s="155" t="s">
        <v>1331</v>
      </c>
      <c r="Z179" s="152"/>
      <c r="AA179" s="152"/>
      <c r="AB179" s="152"/>
      <c r="AC179" s="152"/>
      <c r="AD179" s="152"/>
      <c r="AE179" s="152"/>
      <c r="AF179" s="152"/>
      <c r="AG179" s="152" t="s">
        <v>1414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ht="22.5" outlineLevel="1">
      <c r="A180" s="244">
        <v>64</v>
      </c>
      <c r="B180" s="245" t="s">
        <v>264</v>
      </c>
      <c r="C180" s="246" t="s">
        <v>265</v>
      </c>
      <c r="D180" s="247" t="s">
        <v>147</v>
      </c>
      <c r="E180" s="248">
        <v>1</v>
      </c>
      <c r="F180" s="230"/>
      <c r="G180" s="227">
        <f t="shared" si="8"/>
        <v>0</v>
      </c>
      <c r="H180" s="230">
        <v>0</v>
      </c>
      <c r="I180" s="227">
        <f t="shared" si="9"/>
        <v>0</v>
      </c>
      <c r="J180" s="230">
        <v>6000</v>
      </c>
      <c r="K180" s="227">
        <f t="shared" si="10"/>
        <v>6000</v>
      </c>
      <c r="L180" s="227">
        <v>21</v>
      </c>
      <c r="M180" s="227">
        <f t="shared" si="11"/>
        <v>0</v>
      </c>
      <c r="N180" s="248">
        <v>0</v>
      </c>
      <c r="O180" s="248">
        <f t="shared" si="12"/>
        <v>0</v>
      </c>
      <c r="P180" s="248">
        <v>0</v>
      </c>
      <c r="Q180" s="248">
        <f t="shared" si="13"/>
        <v>0</v>
      </c>
      <c r="R180" s="227"/>
      <c r="S180" s="227" t="s">
        <v>1306</v>
      </c>
      <c r="T180" s="228" t="s">
        <v>1307</v>
      </c>
      <c r="U180" s="155">
        <v>0</v>
      </c>
      <c r="V180" s="155">
        <f t="shared" si="14"/>
        <v>0</v>
      </c>
      <c r="W180" s="155"/>
      <c r="X180" s="155" t="s">
        <v>1330</v>
      </c>
      <c r="Y180" s="155" t="s">
        <v>1331</v>
      </c>
      <c r="Z180" s="152"/>
      <c r="AA180" s="152"/>
      <c r="AB180" s="152"/>
      <c r="AC180" s="152"/>
      <c r="AD180" s="152"/>
      <c r="AE180" s="152"/>
      <c r="AF180" s="152"/>
      <c r="AG180" s="152" t="s">
        <v>1414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22.5" outlineLevel="1">
      <c r="A181" s="244">
        <v>65</v>
      </c>
      <c r="B181" s="245" t="s">
        <v>266</v>
      </c>
      <c r="C181" s="246" t="s">
        <v>267</v>
      </c>
      <c r="D181" s="247" t="s">
        <v>147</v>
      </c>
      <c r="E181" s="248">
        <v>1</v>
      </c>
      <c r="F181" s="230"/>
      <c r="G181" s="227">
        <f t="shared" si="8"/>
        <v>0</v>
      </c>
      <c r="H181" s="230">
        <v>0</v>
      </c>
      <c r="I181" s="227">
        <f t="shared" si="9"/>
        <v>0</v>
      </c>
      <c r="J181" s="230">
        <v>6000</v>
      </c>
      <c r="K181" s="227">
        <f t="shared" si="10"/>
        <v>6000</v>
      </c>
      <c r="L181" s="227">
        <v>21</v>
      </c>
      <c r="M181" s="227">
        <f t="shared" si="11"/>
        <v>0</v>
      </c>
      <c r="N181" s="248">
        <v>0</v>
      </c>
      <c r="O181" s="248">
        <f t="shared" si="12"/>
        <v>0</v>
      </c>
      <c r="P181" s="248">
        <v>0</v>
      </c>
      <c r="Q181" s="248">
        <f t="shared" si="13"/>
        <v>0</v>
      </c>
      <c r="R181" s="227"/>
      <c r="S181" s="227" t="s">
        <v>1306</v>
      </c>
      <c r="T181" s="228" t="s">
        <v>1307</v>
      </c>
      <c r="U181" s="155">
        <v>0</v>
      </c>
      <c r="V181" s="155">
        <f t="shared" si="14"/>
        <v>0</v>
      </c>
      <c r="W181" s="155"/>
      <c r="X181" s="155" t="s">
        <v>1330</v>
      </c>
      <c r="Y181" s="155" t="s">
        <v>1331</v>
      </c>
      <c r="Z181" s="152"/>
      <c r="AA181" s="152"/>
      <c r="AB181" s="152"/>
      <c r="AC181" s="152"/>
      <c r="AD181" s="152"/>
      <c r="AE181" s="152"/>
      <c r="AF181" s="152"/>
      <c r="AG181" s="152" t="s">
        <v>1414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ht="22.5" outlineLevel="1">
      <c r="A182" s="244">
        <v>66</v>
      </c>
      <c r="B182" s="245" t="s">
        <v>268</v>
      </c>
      <c r="C182" s="246" t="s">
        <v>269</v>
      </c>
      <c r="D182" s="247" t="s">
        <v>147</v>
      </c>
      <c r="E182" s="248">
        <v>1</v>
      </c>
      <c r="F182" s="230"/>
      <c r="G182" s="227">
        <f t="shared" si="8"/>
        <v>0</v>
      </c>
      <c r="H182" s="230">
        <v>0</v>
      </c>
      <c r="I182" s="227">
        <f t="shared" si="9"/>
        <v>0</v>
      </c>
      <c r="J182" s="230">
        <v>10000</v>
      </c>
      <c r="K182" s="227">
        <f t="shared" si="10"/>
        <v>10000</v>
      </c>
      <c r="L182" s="227">
        <v>21</v>
      </c>
      <c r="M182" s="227">
        <f t="shared" si="11"/>
        <v>0</v>
      </c>
      <c r="N182" s="248">
        <v>0</v>
      </c>
      <c r="O182" s="248">
        <f t="shared" si="12"/>
        <v>0</v>
      </c>
      <c r="P182" s="248">
        <v>0</v>
      </c>
      <c r="Q182" s="248">
        <f t="shared" si="13"/>
        <v>0</v>
      </c>
      <c r="R182" s="227"/>
      <c r="S182" s="227" t="s">
        <v>1306</v>
      </c>
      <c r="T182" s="228" t="s">
        <v>1307</v>
      </c>
      <c r="U182" s="155">
        <v>0</v>
      </c>
      <c r="V182" s="155">
        <f t="shared" si="14"/>
        <v>0</v>
      </c>
      <c r="W182" s="155"/>
      <c r="X182" s="155" t="s">
        <v>1330</v>
      </c>
      <c r="Y182" s="155" t="s">
        <v>1331</v>
      </c>
      <c r="Z182" s="152"/>
      <c r="AA182" s="152"/>
      <c r="AB182" s="152"/>
      <c r="AC182" s="152"/>
      <c r="AD182" s="152"/>
      <c r="AE182" s="152"/>
      <c r="AF182" s="152"/>
      <c r="AG182" s="152" t="s">
        <v>1414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ht="22.5" outlineLevel="1">
      <c r="A183" s="244">
        <v>67</v>
      </c>
      <c r="B183" s="245" t="s">
        <v>270</v>
      </c>
      <c r="C183" s="246" t="s">
        <v>271</v>
      </c>
      <c r="D183" s="247" t="s">
        <v>147</v>
      </c>
      <c r="E183" s="248">
        <v>1</v>
      </c>
      <c r="F183" s="230"/>
      <c r="G183" s="227">
        <f t="shared" si="8"/>
        <v>0</v>
      </c>
      <c r="H183" s="230">
        <v>0</v>
      </c>
      <c r="I183" s="227">
        <f t="shared" si="9"/>
        <v>0</v>
      </c>
      <c r="J183" s="230">
        <v>10000</v>
      </c>
      <c r="K183" s="227">
        <f t="shared" si="10"/>
        <v>10000</v>
      </c>
      <c r="L183" s="227">
        <v>21</v>
      </c>
      <c r="M183" s="227">
        <f t="shared" si="11"/>
        <v>0</v>
      </c>
      <c r="N183" s="248">
        <v>0</v>
      </c>
      <c r="O183" s="248">
        <f t="shared" si="12"/>
        <v>0</v>
      </c>
      <c r="P183" s="248">
        <v>0</v>
      </c>
      <c r="Q183" s="248">
        <f t="shared" si="13"/>
        <v>0</v>
      </c>
      <c r="R183" s="227"/>
      <c r="S183" s="227" t="s">
        <v>1306</v>
      </c>
      <c r="T183" s="228" t="s">
        <v>1307</v>
      </c>
      <c r="U183" s="155">
        <v>0</v>
      </c>
      <c r="V183" s="155">
        <f t="shared" si="14"/>
        <v>0</v>
      </c>
      <c r="W183" s="155"/>
      <c r="X183" s="155" t="s">
        <v>1330</v>
      </c>
      <c r="Y183" s="155" t="s">
        <v>1331</v>
      </c>
      <c r="Z183" s="152"/>
      <c r="AA183" s="152"/>
      <c r="AB183" s="152"/>
      <c r="AC183" s="152"/>
      <c r="AD183" s="152"/>
      <c r="AE183" s="152"/>
      <c r="AF183" s="152"/>
      <c r="AG183" s="152" t="s">
        <v>1414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ht="22.5" outlineLevel="1">
      <c r="A184" s="244">
        <v>68</v>
      </c>
      <c r="B184" s="245" t="s">
        <v>272</v>
      </c>
      <c r="C184" s="246" t="s">
        <v>273</v>
      </c>
      <c r="D184" s="247" t="s">
        <v>147</v>
      </c>
      <c r="E184" s="248">
        <v>1</v>
      </c>
      <c r="F184" s="230"/>
      <c r="G184" s="227">
        <f t="shared" si="8"/>
        <v>0</v>
      </c>
      <c r="H184" s="230">
        <v>0</v>
      </c>
      <c r="I184" s="227">
        <f t="shared" si="9"/>
        <v>0</v>
      </c>
      <c r="J184" s="230">
        <v>30000</v>
      </c>
      <c r="K184" s="227">
        <f t="shared" si="10"/>
        <v>30000</v>
      </c>
      <c r="L184" s="227">
        <v>21</v>
      </c>
      <c r="M184" s="227">
        <f t="shared" si="11"/>
        <v>0</v>
      </c>
      <c r="N184" s="248">
        <v>0</v>
      </c>
      <c r="O184" s="248">
        <f t="shared" si="12"/>
        <v>0</v>
      </c>
      <c r="P184" s="248">
        <v>0</v>
      </c>
      <c r="Q184" s="248">
        <f t="shared" si="13"/>
        <v>0</v>
      </c>
      <c r="R184" s="227"/>
      <c r="S184" s="227" t="s">
        <v>1306</v>
      </c>
      <c r="T184" s="228" t="s">
        <v>1307</v>
      </c>
      <c r="U184" s="155">
        <v>0</v>
      </c>
      <c r="V184" s="155">
        <f t="shared" si="14"/>
        <v>0</v>
      </c>
      <c r="W184" s="155"/>
      <c r="X184" s="155" t="s">
        <v>1330</v>
      </c>
      <c r="Y184" s="155" t="s">
        <v>1331</v>
      </c>
      <c r="Z184" s="152"/>
      <c r="AA184" s="152"/>
      <c r="AB184" s="152"/>
      <c r="AC184" s="152"/>
      <c r="AD184" s="152"/>
      <c r="AE184" s="152"/>
      <c r="AF184" s="152"/>
      <c r="AG184" s="152" t="s">
        <v>1414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ht="22.5" outlineLevel="1">
      <c r="A185" s="244">
        <v>69</v>
      </c>
      <c r="B185" s="245" t="s">
        <v>274</v>
      </c>
      <c r="C185" s="246" t="s">
        <v>275</v>
      </c>
      <c r="D185" s="247" t="s">
        <v>147</v>
      </c>
      <c r="E185" s="248">
        <v>1</v>
      </c>
      <c r="F185" s="230"/>
      <c r="G185" s="227">
        <f t="shared" si="8"/>
        <v>0</v>
      </c>
      <c r="H185" s="230">
        <v>0</v>
      </c>
      <c r="I185" s="227">
        <f t="shared" si="9"/>
        <v>0</v>
      </c>
      <c r="J185" s="230">
        <v>30000</v>
      </c>
      <c r="K185" s="227">
        <f t="shared" si="10"/>
        <v>30000</v>
      </c>
      <c r="L185" s="227">
        <v>21</v>
      </c>
      <c r="M185" s="227">
        <f t="shared" si="11"/>
        <v>0</v>
      </c>
      <c r="N185" s="248">
        <v>0</v>
      </c>
      <c r="O185" s="248">
        <f t="shared" si="12"/>
        <v>0</v>
      </c>
      <c r="P185" s="248">
        <v>0</v>
      </c>
      <c r="Q185" s="248">
        <f t="shared" si="13"/>
        <v>0</v>
      </c>
      <c r="R185" s="227"/>
      <c r="S185" s="227" t="s">
        <v>1306</v>
      </c>
      <c r="T185" s="228" t="s">
        <v>1307</v>
      </c>
      <c r="U185" s="155">
        <v>0</v>
      </c>
      <c r="V185" s="155">
        <f t="shared" si="14"/>
        <v>0</v>
      </c>
      <c r="W185" s="155"/>
      <c r="X185" s="155" t="s">
        <v>1330</v>
      </c>
      <c r="Y185" s="155" t="s">
        <v>1331</v>
      </c>
      <c r="Z185" s="152"/>
      <c r="AA185" s="152"/>
      <c r="AB185" s="152"/>
      <c r="AC185" s="152"/>
      <c r="AD185" s="152"/>
      <c r="AE185" s="152"/>
      <c r="AF185" s="152"/>
      <c r="AG185" s="152" t="s">
        <v>1414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ht="22.5" outlineLevel="1">
      <c r="A186" s="244">
        <v>70</v>
      </c>
      <c r="B186" s="245" t="s">
        <v>276</v>
      </c>
      <c r="C186" s="246" t="s">
        <v>277</v>
      </c>
      <c r="D186" s="247" t="s">
        <v>147</v>
      </c>
      <c r="E186" s="248">
        <v>1</v>
      </c>
      <c r="F186" s="230"/>
      <c r="G186" s="227">
        <f t="shared" si="8"/>
        <v>0</v>
      </c>
      <c r="H186" s="230">
        <v>0</v>
      </c>
      <c r="I186" s="227">
        <f t="shared" si="9"/>
        <v>0</v>
      </c>
      <c r="J186" s="230">
        <v>12000</v>
      </c>
      <c r="K186" s="227">
        <f t="shared" si="10"/>
        <v>12000</v>
      </c>
      <c r="L186" s="227">
        <v>21</v>
      </c>
      <c r="M186" s="227">
        <f t="shared" si="11"/>
        <v>0</v>
      </c>
      <c r="N186" s="248">
        <v>0</v>
      </c>
      <c r="O186" s="248">
        <f t="shared" si="12"/>
        <v>0</v>
      </c>
      <c r="P186" s="248">
        <v>0</v>
      </c>
      <c r="Q186" s="248">
        <f t="shared" si="13"/>
        <v>0</v>
      </c>
      <c r="R186" s="227"/>
      <c r="S186" s="227" t="s">
        <v>1306</v>
      </c>
      <c r="T186" s="228" t="s">
        <v>1307</v>
      </c>
      <c r="U186" s="155">
        <v>0</v>
      </c>
      <c r="V186" s="155">
        <f t="shared" si="14"/>
        <v>0</v>
      </c>
      <c r="W186" s="155"/>
      <c r="X186" s="155" t="s">
        <v>1330</v>
      </c>
      <c r="Y186" s="155" t="s">
        <v>1331</v>
      </c>
      <c r="Z186" s="152"/>
      <c r="AA186" s="152"/>
      <c r="AB186" s="152"/>
      <c r="AC186" s="152"/>
      <c r="AD186" s="152"/>
      <c r="AE186" s="152"/>
      <c r="AF186" s="152"/>
      <c r="AG186" s="152" t="s">
        <v>1414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ht="22.5" outlineLevel="1">
      <c r="A187" s="244">
        <v>71</v>
      </c>
      <c r="B187" s="245" t="s">
        <v>278</v>
      </c>
      <c r="C187" s="246" t="s">
        <v>279</v>
      </c>
      <c r="D187" s="247" t="s">
        <v>147</v>
      </c>
      <c r="E187" s="248">
        <v>1</v>
      </c>
      <c r="F187" s="230"/>
      <c r="G187" s="227">
        <f t="shared" si="8"/>
        <v>0</v>
      </c>
      <c r="H187" s="230">
        <v>0</v>
      </c>
      <c r="I187" s="227">
        <f t="shared" si="9"/>
        <v>0</v>
      </c>
      <c r="J187" s="230">
        <v>15000</v>
      </c>
      <c r="K187" s="227">
        <f t="shared" si="10"/>
        <v>15000</v>
      </c>
      <c r="L187" s="227">
        <v>21</v>
      </c>
      <c r="M187" s="227">
        <f t="shared" si="11"/>
        <v>0</v>
      </c>
      <c r="N187" s="248">
        <v>0</v>
      </c>
      <c r="O187" s="248">
        <f t="shared" si="12"/>
        <v>0</v>
      </c>
      <c r="P187" s="248">
        <v>0</v>
      </c>
      <c r="Q187" s="248">
        <f t="shared" si="13"/>
        <v>0</v>
      </c>
      <c r="R187" s="227"/>
      <c r="S187" s="227" t="s">
        <v>1306</v>
      </c>
      <c r="T187" s="228" t="s">
        <v>1307</v>
      </c>
      <c r="U187" s="155">
        <v>0</v>
      </c>
      <c r="V187" s="155">
        <f t="shared" si="14"/>
        <v>0</v>
      </c>
      <c r="W187" s="155"/>
      <c r="X187" s="155" t="s">
        <v>1330</v>
      </c>
      <c r="Y187" s="155" t="s">
        <v>1331</v>
      </c>
      <c r="Z187" s="152"/>
      <c r="AA187" s="152"/>
      <c r="AB187" s="152"/>
      <c r="AC187" s="152"/>
      <c r="AD187" s="152"/>
      <c r="AE187" s="152"/>
      <c r="AF187" s="152"/>
      <c r="AG187" s="152" t="s">
        <v>1414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22.5" outlineLevel="1">
      <c r="A188" s="244">
        <v>72</v>
      </c>
      <c r="B188" s="245" t="s">
        <v>1415</v>
      </c>
      <c r="C188" s="246" t="s">
        <v>280</v>
      </c>
      <c r="D188" s="247" t="s">
        <v>147</v>
      </c>
      <c r="E188" s="248">
        <v>1</v>
      </c>
      <c r="F188" s="230"/>
      <c r="G188" s="227">
        <f t="shared" si="8"/>
        <v>0</v>
      </c>
      <c r="H188" s="230">
        <v>0</v>
      </c>
      <c r="I188" s="227">
        <f t="shared" si="9"/>
        <v>0</v>
      </c>
      <c r="J188" s="230">
        <v>2656.16</v>
      </c>
      <c r="K188" s="227">
        <f t="shared" si="10"/>
        <v>2656.16</v>
      </c>
      <c r="L188" s="227">
        <v>21</v>
      </c>
      <c r="M188" s="227">
        <f t="shared" si="11"/>
        <v>0</v>
      </c>
      <c r="N188" s="248">
        <v>0</v>
      </c>
      <c r="O188" s="248">
        <f t="shared" si="12"/>
        <v>0</v>
      </c>
      <c r="P188" s="248">
        <v>0</v>
      </c>
      <c r="Q188" s="248">
        <f t="shared" si="13"/>
        <v>0</v>
      </c>
      <c r="R188" s="227"/>
      <c r="S188" s="227" t="s">
        <v>1305</v>
      </c>
      <c r="T188" s="228" t="s">
        <v>1416</v>
      </c>
      <c r="U188" s="155">
        <v>0</v>
      </c>
      <c r="V188" s="155">
        <f t="shared" si="14"/>
        <v>0</v>
      </c>
      <c r="W188" s="155"/>
      <c r="X188" s="155" t="s">
        <v>1407</v>
      </c>
      <c r="Y188" s="155" t="s">
        <v>1331</v>
      </c>
      <c r="Z188" s="152"/>
      <c r="AA188" s="152"/>
      <c r="AB188" s="152"/>
      <c r="AC188" s="152"/>
      <c r="AD188" s="152"/>
      <c r="AE188" s="152"/>
      <c r="AF188" s="152"/>
      <c r="AG188" s="152" t="s">
        <v>1417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ht="22.5" outlineLevel="1">
      <c r="A189" s="244">
        <v>73</v>
      </c>
      <c r="B189" s="245" t="s">
        <v>1418</v>
      </c>
      <c r="C189" s="246" t="s">
        <v>281</v>
      </c>
      <c r="D189" s="247" t="s">
        <v>147</v>
      </c>
      <c r="E189" s="248">
        <v>1</v>
      </c>
      <c r="F189" s="230"/>
      <c r="G189" s="227">
        <f t="shared" si="8"/>
        <v>0</v>
      </c>
      <c r="H189" s="230">
        <v>0</v>
      </c>
      <c r="I189" s="227">
        <f t="shared" si="9"/>
        <v>0</v>
      </c>
      <c r="J189" s="230">
        <v>2656.16</v>
      </c>
      <c r="K189" s="227">
        <f t="shared" si="10"/>
        <v>2656.16</v>
      </c>
      <c r="L189" s="227">
        <v>21</v>
      </c>
      <c r="M189" s="227">
        <f t="shared" si="11"/>
        <v>0</v>
      </c>
      <c r="N189" s="248">
        <v>0</v>
      </c>
      <c r="O189" s="248">
        <f t="shared" si="12"/>
        <v>0</v>
      </c>
      <c r="P189" s="248">
        <v>0</v>
      </c>
      <c r="Q189" s="248">
        <f t="shared" si="13"/>
        <v>0</v>
      </c>
      <c r="R189" s="227"/>
      <c r="S189" s="227" t="s">
        <v>1305</v>
      </c>
      <c r="T189" s="228" t="s">
        <v>1416</v>
      </c>
      <c r="U189" s="155">
        <v>0</v>
      </c>
      <c r="V189" s="155">
        <f t="shared" si="14"/>
        <v>0</v>
      </c>
      <c r="W189" s="155"/>
      <c r="X189" s="155" t="s">
        <v>1407</v>
      </c>
      <c r="Y189" s="155" t="s">
        <v>1331</v>
      </c>
      <c r="Z189" s="152"/>
      <c r="AA189" s="152"/>
      <c r="AB189" s="152"/>
      <c r="AC189" s="152"/>
      <c r="AD189" s="152"/>
      <c r="AE189" s="152"/>
      <c r="AF189" s="152"/>
      <c r="AG189" s="152" t="s">
        <v>1417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ht="22.5" outlineLevel="1">
      <c r="A190" s="244">
        <v>74</v>
      </c>
      <c r="B190" s="245" t="s">
        <v>282</v>
      </c>
      <c r="C190" s="246" t="s">
        <v>283</v>
      </c>
      <c r="D190" s="247" t="s">
        <v>147</v>
      </c>
      <c r="E190" s="248">
        <v>1</v>
      </c>
      <c r="F190" s="230"/>
      <c r="G190" s="227">
        <f t="shared" si="8"/>
        <v>0</v>
      </c>
      <c r="H190" s="230">
        <v>0</v>
      </c>
      <c r="I190" s="227">
        <f t="shared" si="9"/>
        <v>0</v>
      </c>
      <c r="J190" s="230">
        <v>6000</v>
      </c>
      <c r="K190" s="227">
        <f t="shared" si="10"/>
        <v>6000</v>
      </c>
      <c r="L190" s="227">
        <v>21</v>
      </c>
      <c r="M190" s="227">
        <f t="shared" si="11"/>
        <v>0</v>
      </c>
      <c r="N190" s="248">
        <v>0</v>
      </c>
      <c r="O190" s="248">
        <f t="shared" si="12"/>
        <v>0</v>
      </c>
      <c r="P190" s="248">
        <v>0</v>
      </c>
      <c r="Q190" s="248">
        <f t="shared" si="13"/>
        <v>0</v>
      </c>
      <c r="R190" s="227"/>
      <c r="S190" s="227" t="s">
        <v>1306</v>
      </c>
      <c r="T190" s="228" t="s">
        <v>1307</v>
      </c>
      <c r="U190" s="155">
        <v>0</v>
      </c>
      <c r="V190" s="155">
        <f t="shared" si="14"/>
        <v>0</v>
      </c>
      <c r="W190" s="155"/>
      <c r="X190" s="155" t="s">
        <v>1330</v>
      </c>
      <c r="Y190" s="155" t="s">
        <v>1331</v>
      </c>
      <c r="Z190" s="152"/>
      <c r="AA190" s="152"/>
      <c r="AB190" s="152"/>
      <c r="AC190" s="152"/>
      <c r="AD190" s="152"/>
      <c r="AE190" s="152"/>
      <c r="AF190" s="152"/>
      <c r="AG190" s="152" t="s">
        <v>1414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ht="22.5" outlineLevel="1">
      <c r="A191" s="244">
        <v>75</v>
      </c>
      <c r="B191" s="245" t="s">
        <v>284</v>
      </c>
      <c r="C191" s="246" t="s">
        <v>285</v>
      </c>
      <c r="D191" s="247" t="s">
        <v>147</v>
      </c>
      <c r="E191" s="248">
        <v>1</v>
      </c>
      <c r="F191" s="230"/>
      <c r="G191" s="227">
        <f t="shared" si="8"/>
        <v>0</v>
      </c>
      <c r="H191" s="230">
        <v>0</v>
      </c>
      <c r="I191" s="227">
        <f t="shared" si="9"/>
        <v>0</v>
      </c>
      <c r="J191" s="230">
        <v>10000</v>
      </c>
      <c r="K191" s="227">
        <f t="shared" si="10"/>
        <v>10000</v>
      </c>
      <c r="L191" s="227">
        <v>21</v>
      </c>
      <c r="M191" s="227">
        <f t="shared" si="11"/>
        <v>0</v>
      </c>
      <c r="N191" s="248">
        <v>0</v>
      </c>
      <c r="O191" s="248">
        <f t="shared" si="12"/>
        <v>0</v>
      </c>
      <c r="P191" s="248">
        <v>0</v>
      </c>
      <c r="Q191" s="248">
        <f t="shared" si="13"/>
        <v>0</v>
      </c>
      <c r="R191" s="227"/>
      <c r="S191" s="227" t="s">
        <v>1306</v>
      </c>
      <c r="T191" s="228" t="s">
        <v>1307</v>
      </c>
      <c r="U191" s="155">
        <v>0</v>
      </c>
      <c r="V191" s="155">
        <f t="shared" si="14"/>
        <v>0</v>
      </c>
      <c r="W191" s="155"/>
      <c r="X191" s="155" t="s">
        <v>1330</v>
      </c>
      <c r="Y191" s="155" t="s">
        <v>1331</v>
      </c>
      <c r="Z191" s="152"/>
      <c r="AA191" s="152"/>
      <c r="AB191" s="152"/>
      <c r="AC191" s="152"/>
      <c r="AD191" s="152"/>
      <c r="AE191" s="152"/>
      <c r="AF191" s="152"/>
      <c r="AG191" s="152" t="s">
        <v>1414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ht="22.5" outlineLevel="1">
      <c r="A192" s="244">
        <v>76</v>
      </c>
      <c r="B192" s="245" t="s">
        <v>286</v>
      </c>
      <c r="C192" s="246" t="s">
        <v>287</v>
      </c>
      <c r="D192" s="247" t="s">
        <v>147</v>
      </c>
      <c r="E192" s="248">
        <v>1</v>
      </c>
      <c r="F192" s="230"/>
      <c r="G192" s="227">
        <f t="shared" si="8"/>
        <v>0</v>
      </c>
      <c r="H192" s="230">
        <v>0</v>
      </c>
      <c r="I192" s="227">
        <f t="shared" si="9"/>
        <v>0</v>
      </c>
      <c r="J192" s="230">
        <v>6000</v>
      </c>
      <c r="K192" s="227">
        <f t="shared" si="10"/>
        <v>6000</v>
      </c>
      <c r="L192" s="227">
        <v>21</v>
      </c>
      <c r="M192" s="227">
        <f t="shared" si="11"/>
        <v>0</v>
      </c>
      <c r="N192" s="248">
        <v>0</v>
      </c>
      <c r="O192" s="248">
        <f t="shared" si="12"/>
        <v>0</v>
      </c>
      <c r="P192" s="248">
        <v>0</v>
      </c>
      <c r="Q192" s="248">
        <f t="shared" si="13"/>
        <v>0</v>
      </c>
      <c r="R192" s="227"/>
      <c r="S192" s="227" t="s">
        <v>1306</v>
      </c>
      <c r="T192" s="228" t="s">
        <v>1307</v>
      </c>
      <c r="U192" s="155">
        <v>0</v>
      </c>
      <c r="V192" s="155">
        <f t="shared" si="14"/>
        <v>0</v>
      </c>
      <c r="W192" s="155"/>
      <c r="X192" s="155" t="s">
        <v>1330</v>
      </c>
      <c r="Y192" s="155" t="s">
        <v>1331</v>
      </c>
      <c r="Z192" s="152"/>
      <c r="AA192" s="152"/>
      <c r="AB192" s="152"/>
      <c r="AC192" s="152"/>
      <c r="AD192" s="152"/>
      <c r="AE192" s="152"/>
      <c r="AF192" s="152"/>
      <c r="AG192" s="152" t="s">
        <v>1414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ht="22.5" outlineLevel="1">
      <c r="A193" s="244">
        <v>77</v>
      </c>
      <c r="B193" s="245" t="s">
        <v>288</v>
      </c>
      <c r="C193" s="246" t="s">
        <v>289</v>
      </c>
      <c r="D193" s="247" t="s">
        <v>147</v>
      </c>
      <c r="E193" s="248">
        <v>1</v>
      </c>
      <c r="F193" s="230"/>
      <c r="G193" s="227">
        <f t="shared" si="8"/>
        <v>0</v>
      </c>
      <c r="H193" s="230">
        <v>0</v>
      </c>
      <c r="I193" s="227">
        <f t="shared" si="9"/>
        <v>0</v>
      </c>
      <c r="J193" s="230">
        <v>6000</v>
      </c>
      <c r="K193" s="227">
        <f t="shared" si="10"/>
        <v>6000</v>
      </c>
      <c r="L193" s="227">
        <v>21</v>
      </c>
      <c r="M193" s="227">
        <f t="shared" si="11"/>
        <v>0</v>
      </c>
      <c r="N193" s="248">
        <v>0</v>
      </c>
      <c r="O193" s="248">
        <f t="shared" si="12"/>
        <v>0</v>
      </c>
      <c r="P193" s="248">
        <v>0</v>
      </c>
      <c r="Q193" s="248">
        <f t="shared" si="13"/>
        <v>0</v>
      </c>
      <c r="R193" s="227"/>
      <c r="S193" s="227" t="s">
        <v>1306</v>
      </c>
      <c r="T193" s="228" t="s">
        <v>1307</v>
      </c>
      <c r="U193" s="155">
        <v>0</v>
      </c>
      <c r="V193" s="155">
        <f t="shared" si="14"/>
        <v>0</v>
      </c>
      <c r="W193" s="155"/>
      <c r="X193" s="155" t="s">
        <v>1330</v>
      </c>
      <c r="Y193" s="155" t="s">
        <v>1331</v>
      </c>
      <c r="Z193" s="152"/>
      <c r="AA193" s="152"/>
      <c r="AB193" s="152"/>
      <c r="AC193" s="152"/>
      <c r="AD193" s="152"/>
      <c r="AE193" s="152"/>
      <c r="AF193" s="152"/>
      <c r="AG193" s="152" t="s">
        <v>1414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ht="22.5" outlineLevel="1">
      <c r="A194" s="244">
        <v>78</v>
      </c>
      <c r="B194" s="245" t="s">
        <v>290</v>
      </c>
      <c r="C194" s="246" t="s">
        <v>291</v>
      </c>
      <c r="D194" s="247" t="s">
        <v>147</v>
      </c>
      <c r="E194" s="248">
        <v>1</v>
      </c>
      <c r="F194" s="230"/>
      <c r="G194" s="227">
        <f t="shared" si="8"/>
        <v>0</v>
      </c>
      <c r="H194" s="230">
        <v>0</v>
      </c>
      <c r="I194" s="227">
        <f t="shared" si="9"/>
        <v>0</v>
      </c>
      <c r="J194" s="230">
        <v>6000</v>
      </c>
      <c r="K194" s="227">
        <f t="shared" si="10"/>
        <v>6000</v>
      </c>
      <c r="L194" s="227">
        <v>21</v>
      </c>
      <c r="M194" s="227">
        <f t="shared" si="11"/>
        <v>0</v>
      </c>
      <c r="N194" s="248">
        <v>0</v>
      </c>
      <c r="O194" s="248">
        <f t="shared" si="12"/>
        <v>0</v>
      </c>
      <c r="P194" s="248">
        <v>0</v>
      </c>
      <c r="Q194" s="248">
        <f t="shared" si="13"/>
        <v>0</v>
      </c>
      <c r="R194" s="227"/>
      <c r="S194" s="227" t="s">
        <v>1306</v>
      </c>
      <c r="T194" s="228" t="s">
        <v>1307</v>
      </c>
      <c r="U194" s="155">
        <v>0</v>
      </c>
      <c r="V194" s="155">
        <f t="shared" si="14"/>
        <v>0</v>
      </c>
      <c r="W194" s="155"/>
      <c r="X194" s="155" t="s">
        <v>1330</v>
      </c>
      <c r="Y194" s="155" t="s">
        <v>1331</v>
      </c>
      <c r="Z194" s="152"/>
      <c r="AA194" s="152"/>
      <c r="AB194" s="152"/>
      <c r="AC194" s="152"/>
      <c r="AD194" s="152"/>
      <c r="AE194" s="152"/>
      <c r="AF194" s="152"/>
      <c r="AG194" s="152" t="s">
        <v>1414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ht="22.5" outlineLevel="1">
      <c r="A195" s="244">
        <v>79</v>
      </c>
      <c r="B195" s="245" t="s">
        <v>292</v>
      </c>
      <c r="C195" s="246" t="s">
        <v>293</v>
      </c>
      <c r="D195" s="247" t="s">
        <v>147</v>
      </c>
      <c r="E195" s="248">
        <v>1</v>
      </c>
      <c r="F195" s="230"/>
      <c r="G195" s="227">
        <f t="shared" si="8"/>
        <v>0</v>
      </c>
      <c r="H195" s="230">
        <v>0</v>
      </c>
      <c r="I195" s="227">
        <f t="shared" si="9"/>
        <v>0</v>
      </c>
      <c r="J195" s="230">
        <v>6000</v>
      </c>
      <c r="K195" s="227">
        <f t="shared" si="10"/>
        <v>6000</v>
      </c>
      <c r="L195" s="227">
        <v>21</v>
      </c>
      <c r="M195" s="227">
        <f t="shared" si="11"/>
        <v>0</v>
      </c>
      <c r="N195" s="248">
        <v>0</v>
      </c>
      <c r="O195" s="248">
        <f t="shared" si="12"/>
        <v>0</v>
      </c>
      <c r="P195" s="248">
        <v>0</v>
      </c>
      <c r="Q195" s="248">
        <f t="shared" si="13"/>
        <v>0</v>
      </c>
      <c r="R195" s="227"/>
      <c r="S195" s="227" t="s">
        <v>1306</v>
      </c>
      <c r="T195" s="228" t="s">
        <v>1307</v>
      </c>
      <c r="U195" s="155">
        <v>0</v>
      </c>
      <c r="V195" s="155">
        <f t="shared" si="14"/>
        <v>0</v>
      </c>
      <c r="W195" s="155"/>
      <c r="X195" s="155" t="s">
        <v>1330</v>
      </c>
      <c r="Y195" s="155" t="s">
        <v>1331</v>
      </c>
      <c r="Z195" s="152"/>
      <c r="AA195" s="152"/>
      <c r="AB195" s="152"/>
      <c r="AC195" s="152"/>
      <c r="AD195" s="152"/>
      <c r="AE195" s="152"/>
      <c r="AF195" s="152"/>
      <c r="AG195" s="152" t="s">
        <v>1414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ht="22.5" outlineLevel="1">
      <c r="A196" s="244">
        <v>80</v>
      </c>
      <c r="B196" s="245" t="s">
        <v>294</v>
      </c>
      <c r="C196" s="246" t="s">
        <v>295</v>
      </c>
      <c r="D196" s="247" t="s">
        <v>147</v>
      </c>
      <c r="E196" s="248">
        <v>1</v>
      </c>
      <c r="F196" s="230"/>
      <c r="G196" s="227">
        <f t="shared" si="8"/>
        <v>0</v>
      </c>
      <c r="H196" s="230">
        <v>0</v>
      </c>
      <c r="I196" s="227">
        <f t="shared" si="9"/>
        <v>0</v>
      </c>
      <c r="J196" s="230">
        <v>10000</v>
      </c>
      <c r="K196" s="227">
        <f t="shared" si="10"/>
        <v>10000</v>
      </c>
      <c r="L196" s="227">
        <v>21</v>
      </c>
      <c r="M196" s="227">
        <f t="shared" si="11"/>
        <v>0</v>
      </c>
      <c r="N196" s="248">
        <v>0</v>
      </c>
      <c r="O196" s="248">
        <f t="shared" si="12"/>
        <v>0</v>
      </c>
      <c r="P196" s="248">
        <v>0</v>
      </c>
      <c r="Q196" s="248">
        <f t="shared" si="13"/>
        <v>0</v>
      </c>
      <c r="R196" s="227"/>
      <c r="S196" s="227" t="s">
        <v>1306</v>
      </c>
      <c r="T196" s="228" t="s">
        <v>1307</v>
      </c>
      <c r="U196" s="155">
        <v>0</v>
      </c>
      <c r="V196" s="155">
        <f t="shared" si="14"/>
        <v>0</v>
      </c>
      <c r="W196" s="155"/>
      <c r="X196" s="155" t="s">
        <v>1330</v>
      </c>
      <c r="Y196" s="155" t="s">
        <v>1331</v>
      </c>
      <c r="Z196" s="152"/>
      <c r="AA196" s="152"/>
      <c r="AB196" s="152"/>
      <c r="AC196" s="152"/>
      <c r="AD196" s="152"/>
      <c r="AE196" s="152"/>
      <c r="AF196" s="152"/>
      <c r="AG196" s="152" t="s">
        <v>1414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ht="22.5" outlineLevel="1">
      <c r="A197" s="244">
        <v>81</v>
      </c>
      <c r="B197" s="245" t="s">
        <v>296</v>
      </c>
      <c r="C197" s="246" t="s">
        <v>297</v>
      </c>
      <c r="D197" s="247" t="s">
        <v>147</v>
      </c>
      <c r="E197" s="248">
        <v>1</v>
      </c>
      <c r="F197" s="230"/>
      <c r="G197" s="227">
        <f t="shared" si="8"/>
        <v>0</v>
      </c>
      <c r="H197" s="230">
        <v>0</v>
      </c>
      <c r="I197" s="227">
        <f t="shared" si="9"/>
        <v>0</v>
      </c>
      <c r="J197" s="230">
        <v>10000</v>
      </c>
      <c r="K197" s="227">
        <f t="shared" si="10"/>
        <v>10000</v>
      </c>
      <c r="L197" s="227">
        <v>21</v>
      </c>
      <c r="M197" s="227">
        <f t="shared" si="11"/>
        <v>0</v>
      </c>
      <c r="N197" s="248">
        <v>0</v>
      </c>
      <c r="O197" s="248">
        <f t="shared" si="12"/>
        <v>0</v>
      </c>
      <c r="P197" s="248">
        <v>0</v>
      </c>
      <c r="Q197" s="248">
        <f t="shared" si="13"/>
        <v>0</v>
      </c>
      <c r="R197" s="227"/>
      <c r="S197" s="227" t="s">
        <v>1306</v>
      </c>
      <c r="T197" s="228" t="s">
        <v>1307</v>
      </c>
      <c r="U197" s="155">
        <v>0</v>
      </c>
      <c r="V197" s="155">
        <f t="shared" si="14"/>
        <v>0</v>
      </c>
      <c r="W197" s="155"/>
      <c r="X197" s="155" t="s">
        <v>1330</v>
      </c>
      <c r="Y197" s="155" t="s">
        <v>1331</v>
      </c>
      <c r="Z197" s="152"/>
      <c r="AA197" s="152"/>
      <c r="AB197" s="152"/>
      <c r="AC197" s="152"/>
      <c r="AD197" s="152"/>
      <c r="AE197" s="152"/>
      <c r="AF197" s="152"/>
      <c r="AG197" s="152" t="s">
        <v>1414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ht="22.5" outlineLevel="1">
      <c r="A198" s="244">
        <v>82</v>
      </c>
      <c r="B198" s="245" t="s">
        <v>298</v>
      </c>
      <c r="C198" s="246" t="s">
        <v>299</v>
      </c>
      <c r="D198" s="247" t="s">
        <v>147</v>
      </c>
      <c r="E198" s="248">
        <v>1</v>
      </c>
      <c r="F198" s="230"/>
      <c r="G198" s="227">
        <f t="shared" si="8"/>
        <v>0</v>
      </c>
      <c r="H198" s="230">
        <v>0</v>
      </c>
      <c r="I198" s="227">
        <f t="shared" si="9"/>
        <v>0</v>
      </c>
      <c r="J198" s="230">
        <v>10000</v>
      </c>
      <c r="K198" s="227">
        <f t="shared" si="10"/>
        <v>10000</v>
      </c>
      <c r="L198" s="227">
        <v>21</v>
      </c>
      <c r="M198" s="227">
        <f t="shared" si="11"/>
        <v>0</v>
      </c>
      <c r="N198" s="248">
        <v>0</v>
      </c>
      <c r="O198" s="248">
        <f t="shared" si="12"/>
        <v>0</v>
      </c>
      <c r="P198" s="248">
        <v>0</v>
      </c>
      <c r="Q198" s="248">
        <f t="shared" si="13"/>
        <v>0</v>
      </c>
      <c r="R198" s="227"/>
      <c r="S198" s="227" t="s">
        <v>1306</v>
      </c>
      <c r="T198" s="228" t="s">
        <v>1307</v>
      </c>
      <c r="U198" s="155">
        <v>0</v>
      </c>
      <c r="V198" s="155">
        <f t="shared" si="14"/>
        <v>0</v>
      </c>
      <c r="W198" s="155"/>
      <c r="X198" s="155" t="s">
        <v>1330</v>
      </c>
      <c r="Y198" s="155" t="s">
        <v>1331</v>
      </c>
      <c r="Z198" s="152"/>
      <c r="AA198" s="152"/>
      <c r="AB198" s="152"/>
      <c r="AC198" s="152"/>
      <c r="AD198" s="152"/>
      <c r="AE198" s="152"/>
      <c r="AF198" s="152"/>
      <c r="AG198" s="152" t="s">
        <v>1414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ht="22.5" outlineLevel="1">
      <c r="A199" s="244">
        <v>83</v>
      </c>
      <c r="B199" s="245" t="s">
        <v>300</v>
      </c>
      <c r="C199" s="246" t="s">
        <v>301</v>
      </c>
      <c r="D199" s="247" t="s">
        <v>147</v>
      </c>
      <c r="E199" s="248">
        <v>1</v>
      </c>
      <c r="F199" s="230"/>
      <c r="G199" s="227">
        <f t="shared" si="8"/>
        <v>0</v>
      </c>
      <c r="H199" s="230">
        <v>0</v>
      </c>
      <c r="I199" s="227">
        <f t="shared" si="9"/>
        <v>0</v>
      </c>
      <c r="J199" s="230">
        <v>10000</v>
      </c>
      <c r="K199" s="227">
        <f t="shared" si="10"/>
        <v>10000</v>
      </c>
      <c r="L199" s="227">
        <v>21</v>
      </c>
      <c r="M199" s="227">
        <f t="shared" si="11"/>
        <v>0</v>
      </c>
      <c r="N199" s="248">
        <v>0</v>
      </c>
      <c r="O199" s="248">
        <f t="shared" si="12"/>
        <v>0</v>
      </c>
      <c r="P199" s="248">
        <v>0</v>
      </c>
      <c r="Q199" s="248">
        <f t="shared" si="13"/>
        <v>0</v>
      </c>
      <c r="R199" s="227"/>
      <c r="S199" s="227" t="s">
        <v>1306</v>
      </c>
      <c r="T199" s="228" t="s">
        <v>1307</v>
      </c>
      <c r="U199" s="155">
        <v>0</v>
      </c>
      <c r="V199" s="155">
        <f t="shared" si="14"/>
        <v>0</v>
      </c>
      <c r="W199" s="155"/>
      <c r="X199" s="155" t="s">
        <v>1330</v>
      </c>
      <c r="Y199" s="155" t="s">
        <v>1331</v>
      </c>
      <c r="Z199" s="152"/>
      <c r="AA199" s="152"/>
      <c r="AB199" s="152"/>
      <c r="AC199" s="152"/>
      <c r="AD199" s="152"/>
      <c r="AE199" s="152"/>
      <c r="AF199" s="152"/>
      <c r="AG199" s="152" t="s">
        <v>1414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ht="22.5" outlineLevel="1">
      <c r="A200" s="244">
        <v>84</v>
      </c>
      <c r="B200" s="245" t="s">
        <v>302</v>
      </c>
      <c r="C200" s="246" t="s">
        <v>303</v>
      </c>
      <c r="D200" s="247" t="s">
        <v>147</v>
      </c>
      <c r="E200" s="248">
        <v>1</v>
      </c>
      <c r="F200" s="230"/>
      <c r="G200" s="227">
        <f t="shared" si="8"/>
        <v>0</v>
      </c>
      <c r="H200" s="230">
        <v>0</v>
      </c>
      <c r="I200" s="227">
        <f t="shared" si="9"/>
        <v>0</v>
      </c>
      <c r="J200" s="230">
        <v>17000</v>
      </c>
      <c r="K200" s="227">
        <f t="shared" si="10"/>
        <v>17000</v>
      </c>
      <c r="L200" s="227">
        <v>21</v>
      </c>
      <c r="M200" s="227">
        <f t="shared" si="11"/>
        <v>0</v>
      </c>
      <c r="N200" s="248">
        <v>0</v>
      </c>
      <c r="O200" s="248">
        <f t="shared" si="12"/>
        <v>0</v>
      </c>
      <c r="P200" s="248">
        <v>0</v>
      </c>
      <c r="Q200" s="248">
        <f t="shared" si="13"/>
        <v>0</v>
      </c>
      <c r="R200" s="227"/>
      <c r="S200" s="227" t="s">
        <v>1306</v>
      </c>
      <c r="T200" s="228" t="s">
        <v>1307</v>
      </c>
      <c r="U200" s="155">
        <v>0</v>
      </c>
      <c r="V200" s="155">
        <f t="shared" si="14"/>
        <v>0</v>
      </c>
      <c r="W200" s="155"/>
      <c r="X200" s="155" t="s">
        <v>1330</v>
      </c>
      <c r="Y200" s="155" t="s">
        <v>1331</v>
      </c>
      <c r="Z200" s="152"/>
      <c r="AA200" s="152"/>
      <c r="AB200" s="152"/>
      <c r="AC200" s="152"/>
      <c r="AD200" s="152"/>
      <c r="AE200" s="152"/>
      <c r="AF200" s="152"/>
      <c r="AG200" s="152" t="s">
        <v>1414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ht="22.5" outlineLevel="1">
      <c r="A201" s="244">
        <v>85</v>
      </c>
      <c r="B201" s="245" t="s">
        <v>304</v>
      </c>
      <c r="C201" s="246" t="s">
        <v>305</v>
      </c>
      <c r="D201" s="247" t="s">
        <v>147</v>
      </c>
      <c r="E201" s="248">
        <v>1</v>
      </c>
      <c r="F201" s="230"/>
      <c r="G201" s="227">
        <f t="shared" si="8"/>
        <v>0</v>
      </c>
      <c r="H201" s="230">
        <v>0</v>
      </c>
      <c r="I201" s="227">
        <f t="shared" si="9"/>
        <v>0</v>
      </c>
      <c r="J201" s="230">
        <v>10000</v>
      </c>
      <c r="K201" s="227">
        <f t="shared" si="10"/>
        <v>10000</v>
      </c>
      <c r="L201" s="227">
        <v>21</v>
      </c>
      <c r="M201" s="227">
        <f t="shared" si="11"/>
        <v>0</v>
      </c>
      <c r="N201" s="248">
        <v>0</v>
      </c>
      <c r="O201" s="248">
        <f t="shared" si="12"/>
        <v>0</v>
      </c>
      <c r="P201" s="248">
        <v>0</v>
      </c>
      <c r="Q201" s="248">
        <f t="shared" si="13"/>
        <v>0</v>
      </c>
      <c r="R201" s="227"/>
      <c r="S201" s="227" t="s">
        <v>1306</v>
      </c>
      <c r="T201" s="228" t="s">
        <v>1307</v>
      </c>
      <c r="U201" s="155">
        <v>0</v>
      </c>
      <c r="V201" s="155">
        <f t="shared" si="14"/>
        <v>0</v>
      </c>
      <c r="W201" s="155"/>
      <c r="X201" s="155" t="s">
        <v>1330</v>
      </c>
      <c r="Y201" s="155" t="s">
        <v>1331</v>
      </c>
      <c r="Z201" s="152"/>
      <c r="AA201" s="152"/>
      <c r="AB201" s="152"/>
      <c r="AC201" s="152"/>
      <c r="AD201" s="152"/>
      <c r="AE201" s="152"/>
      <c r="AF201" s="152"/>
      <c r="AG201" s="152" t="s">
        <v>1414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ht="67.5" outlineLevel="1">
      <c r="A202" s="244">
        <v>851</v>
      </c>
      <c r="B202" s="245" t="s">
        <v>1788</v>
      </c>
      <c r="C202" s="246" t="s">
        <v>1794</v>
      </c>
      <c r="D202" s="247" t="s">
        <v>147</v>
      </c>
      <c r="E202" s="248">
        <v>1</v>
      </c>
      <c r="F202" s="230"/>
      <c r="G202" s="227">
        <f t="shared" ref="G202" si="15">ROUND(E202*F202,2)</f>
        <v>0</v>
      </c>
      <c r="H202" s="230">
        <v>0</v>
      </c>
      <c r="I202" s="227">
        <f t="shared" ref="I202" si="16">ROUND(E202*H202,2)</f>
        <v>0</v>
      </c>
      <c r="J202" s="230">
        <v>10000</v>
      </c>
      <c r="K202" s="227">
        <f t="shared" ref="K202" si="17">ROUND(E202*J202,2)</f>
        <v>10000</v>
      </c>
      <c r="L202" s="227">
        <v>21</v>
      </c>
      <c r="M202" s="227">
        <f t="shared" ref="M202" si="18">G202*(1+L202/100)</f>
        <v>0</v>
      </c>
      <c r="N202" s="248">
        <v>0</v>
      </c>
      <c r="O202" s="248">
        <f t="shared" ref="O202" si="19">ROUND(E202*N202,2)</f>
        <v>0</v>
      </c>
      <c r="P202" s="248">
        <v>0</v>
      </c>
      <c r="Q202" s="248">
        <f t="shared" ref="Q202" si="20">ROUND(E202*P202,2)</f>
        <v>0</v>
      </c>
      <c r="R202" s="227"/>
      <c r="S202" s="227" t="s">
        <v>1306</v>
      </c>
      <c r="T202" s="228" t="s">
        <v>1307</v>
      </c>
      <c r="U202" s="155"/>
      <c r="V202" s="155"/>
      <c r="W202" s="155"/>
      <c r="X202" s="155"/>
      <c r="Y202" s="155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>
      <c r="A203" s="238" t="s">
        <v>133</v>
      </c>
      <c r="B203" s="239" t="s">
        <v>60</v>
      </c>
      <c r="C203" s="240" t="s">
        <v>61</v>
      </c>
      <c r="D203" s="241"/>
      <c r="E203" s="242"/>
      <c r="F203" s="225"/>
      <c r="G203" s="225">
        <f>SUMIF(AG204:AG208,"&lt;&gt;NOR",G204:G208)</f>
        <v>0</v>
      </c>
      <c r="H203" s="225"/>
      <c r="I203" s="225">
        <f>SUM(I204:I208)</f>
        <v>350000</v>
      </c>
      <c r="J203" s="225"/>
      <c r="K203" s="225">
        <f>SUM(K204:K208)</f>
        <v>0</v>
      </c>
      <c r="L203" s="225"/>
      <c r="M203" s="225">
        <f>SUM(M204:M208)</f>
        <v>0</v>
      </c>
      <c r="N203" s="242"/>
      <c r="O203" s="242">
        <f>SUM(O204:O208)</f>
        <v>0</v>
      </c>
      <c r="P203" s="242"/>
      <c r="Q203" s="242">
        <f>SUM(Q204:Q208)</f>
        <v>0</v>
      </c>
      <c r="R203" s="225"/>
      <c r="S203" s="225"/>
      <c r="T203" s="226"/>
      <c r="U203" s="243"/>
      <c r="V203" s="243">
        <f>SUM(V204:V208)</f>
        <v>0</v>
      </c>
      <c r="W203" s="243"/>
      <c r="X203" s="243"/>
      <c r="Y203" s="243"/>
      <c r="AG203" t="s">
        <v>1329</v>
      </c>
    </row>
    <row r="204" spans="1:60" ht="22.5" outlineLevel="1">
      <c r="A204" s="244">
        <v>86</v>
      </c>
      <c r="B204" s="245" t="s">
        <v>306</v>
      </c>
      <c r="C204" s="246" t="s">
        <v>307</v>
      </c>
      <c r="D204" s="247" t="s">
        <v>147</v>
      </c>
      <c r="E204" s="248">
        <v>1</v>
      </c>
      <c r="F204" s="230"/>
      <c r="G204" s="227">
        <f>ROUND(E204*F204,2)</f>
        <v>0</v>
      </c>
      <c r="H204" s="230">
        <v>70000</v>
      </c>
      <c r="I204" s="227">
        <f>ROUND(E204*H204,2)</f>
        <v>70000</v>
      </c>
      <c r="J204" s="230">
        <v>0</v>
      </c>
      <c r="K204" s="227">
        <f>ROUND(E204*J204,2)</f>
        <v>0</v>
      </c>
      <c r="L204" s="227">
        <v>21</v>
      </c>
      <c r="M204" s="227">
        <f>G204*(1+L204/100)</f>
        <v>0</v>
      </c>
      <c r="N204" s="248">
        <v>0</v>
      </c>
      <c r="O204" s="248">
        <f>ROUND(E204*N204,2)</f>
        <v>0</v>
      </c>
      <c r="P204" s="248">
        <v>0</v>
      </c>
      <c r="Q204" s="248">
        <f>ROUND(E204*P204,2)</f>
        <v>0</v>
      </c>
      <c r="R204" s="227"/>
      <c r="S204" s="227" t="s">
        <v>1306</v>
      </c>
      <c r="T204" s="228" t="s">
        <v>1307</v>
      </c>
      <c r="U204" s="155">
        <v>0</v>
      </c>
      <c r="V204" s="155">
        <f>ROUND(E204*U204,2)</f>
        <v>0</v>
      </c>
      <c r="W204" s="155"/>
      <c r="X204" s="155" t="s">
        <v>1341</v>
      </c>
      <c r="Y204" s="155" t="s">
        <v>1331</v>
      </c>
      <c r="Z204" s="152"/>
      <c r="AA204" s="152"/>
      <c r="AB204" s="152"/>
      <c r="AC204" s="152"/>
      <c r="AD204" s="152"/>
      <c r="AE204" s="152"/>
      <c r="AF204" s="152"/>
      <c r="AG204" s="152" t="s">
        <v>1342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ht="22.5" outlineLevel="1">
      <c r="A205" s="244">
        <v>87</v>
      </c>
      <c r="B205" s="245" t="s">
        <v>308</v>
      </c>
      <c r="C205" s="246" t="s">
        <v>309</v>
      </c>
      <c r="D205" s="247" t="s">
        <v>147</v>
      </c>
      <c r="E205" s="248">
        <v>1</v>
      </c>
      <c r="F205" s="230"/>
      <c r="G205" s="227">
        <f>ROUND(E205*F205,2)</f>
        <v>0</v>
      </c>
      <c r="H205" s="230">
        <v>70000</v>
      </c>
      <c r="I205" s="227">
        <f>ROUND(E205*H205,2)</f>
        <v>70000</v>
      </c>
      <c r="J205" s="230">
        <v>0</v>
      </c>
      <c r="K205" s="227">
        <f>ROUND(E205*J205,2)</f>
        <v>0</v>
      </c>
      <c r="L205" s="227">
        <v>21</v>
      </c>
      <c r="M205" s="227">
        <f>G205*(1+L205/100)</f>
        <v>0</v>
      </c>
      <c r="N205" s="248">
        <v>0</v>
      </c>
      <c r="O205" s="248">
        <f>ROUND(E205*N205,2)</f>
        <v>0</v>
      </c>
      <c r="P205" s="248">
        <v>0</v>
      </c>
      <c r="Q205" s="248">
        <f>ROUND(E205*P205,2)</f>
        <v>0</v>
      </c>
      <c r="R205" s="227"/>
      <c r="S205" s="227" t="s">
        <v>1306</v>
      </c>
      <c r="T205" s="228" t="s">
        <v>1307</v>
      </c>
      <c r="U205" s="155">
        <v>0</v>
      </c>
      <c r="V205" s="155">
        <f>ROUND(E205*U205,2)</f>
        <v>0</v>
      </c>
      <c r="W205" s="155"/>
      <c r="X205" s="155" t="s">
        <v>1341</v>
      </c>
      <c r="Y205" s="155" t="s">
        <v>1331</v>
      </c>
      <c r="Z205" s="152"/>
      <c r="AA205" s="152"/>
      <c r="AB205" s="152"/>
      <c r="AC205" s="152"/>
      <c r="AD205" s="152"/>
      <c r="AE205" s="152"/>
      <c r="AF205" s="152"/>
      <c r="AG205" s="152" t="s">
        <v>1342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ht="22.5" outlineLevel="1">
      <c r="A206" s="244">
        <v>88</v>
      </c>
      <c r="B206" s="245" t="s">
        <v>310</v>
      </c>
      <c r="C206" s="246" t="s">
        <v>311</v>
      </c>
      <c r="D206" s="247" t="s">
        <v>147</v>
      </c>
      <c r="E206" s="248">
        <v>1</v>
      </c>
      <c r="F206" s="230"/>
      <c r="G206" s="227">
        <f>ROUND(E206*F206,2)</f>
        <v>0</v>
      </c>
      <c r="H206" s="230">
        <v>70000</v>
      </c>
      <c r="I206" s="227">
        <f>ROUND(E206*H206,2)</f>
        <v>70000</v>
      </c>
      <c r="J206" s="230">
        <v>0</v>
      </c>
      <c r="K206" s="227">
        <f>ROUND(E206*J206,2)</f>
        <v>0</v>
      </c>
      <c r="L206" s="227">
        <v>21</v>
      </c>
      <c r="M206" s="227">
        <f>G206*(1+L206/100)</f>
        <v>0</v>
      </c>
      <c r="N206" s="248">
        <v>0</v>
      </c>
      <c r="O206" s="248">
        <f>ROUND(E206*N206,2)</f>
        <v>0</v>
      </c>
      <c r="P206" s="248">
        <v>0</v>
      </c>
      <c r="Q206" s="248">
        <f>ROUND(E206*P206,2)</f>
        <v>0</v>
      </c>
      <c r="R206" s="227"/>
      <c r="S206" s="227" t="s">
        <v>1306</v>
      </c>
      <c r="T206" s="228" t="s">
        <v>1307</v>
      </c>
      <c r="U206" s="155">
        <v>0</v>
      </c>
      <c r="V206" s="155">
        <f>ROUND(E206*U206,2)</f>
        <v>0</v>
      </c>
      <c r="W206" s="155"/>
      <c r="X206" s="155" t="s">
        <v>1341</v>
      </c>
      <c r="Y206" s="155" t="s">
        <v>1331</v>
      </c>
      <c r="Z206" s="152"/>
      <c r="AA206" s="152"/>
      <c r="AB206" s="152"/>
      <c r="AC206" s="152"/>
      <c r="AD206" s="152"/>
      <c r="AE206" s="152"/>
      <c r="AF206" s="152"/>
      <c r="AG206" s="152" t="s">
        <v>1342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ht="22.5" outlineLevel="1">
      <c r="A207" s="244">
        <v>89</v>
      </c>
      <c r="B207" s="245" t="s">
        <v>312</v>
      </c>
      <c r="C207" s="246" t="s">
        <v>313</v>
      </c>
      <c r="D207" s="247" t="s">
        <v>147</v>
      </c>
      <c r="E207" s="248">
        <v>1</v>
      </c>
      <c r="F207" s="230"/>
      <c r="G207" s="227">
        <f>ROUND(E207*F207,2)</f>
        <v>0</v>
      </c>
      <c r="H207" s="230">
        <v>70000</v>
      </c>
      <c r="I207" s="227">
        <f>ROUND(E207*H207,2)</f>
        <v>70000</v>
      </c>
      <c r="J207" s="230">
        <v>0</v>
      </c>
      <c r="K207" s="227">
        <f>ROUND(E207*J207,2)</f>
        <v>0</v>
      </c>
      <c r="L207" s="227">
        <v>21</v>
      </c>
      <c r="M207" s="227">
        <f>G207*(1+L207/100)</f>
        <v>0</v>
      </c>
      <c r="N207" s="248">
        <v>0</v>
      </c>
      <c r="O207" s="248">
        <f>ROUND(E207*N207,2)</f>
        <v>0</v>
      </c>
      <c r="P207" s="248">
        <v>0</v>
      </c>
      <c r="Q207" s="248">
        <f>ROUND(E207*P207,2)</f>
        <v>0</v>
      </c>
      <c r="R207" s="227"/>
      <c r="S207" s="227" t="s">
        <v>1306</v>
      </c>
      <c r="T207" s="228" t="s">
        <v>1307</v>
      </c>
      <c r="U207" s="155">
        <v>0</v>
      </c>
      <c r="V207" s="155">
        <f>ROUND(E207*U207,2)</f>
        <v>0</v>
      </c>
      <c r="W207" s="155"/>
      <c r="X207" s="155" t="s">
        <v>1341</v>
      </c>
      <c r="Y207" s="155" t="s">
        <v>1331</v>
      </c>
      <c r="Z207" s="152"/>
      <c r="AA207" s="152"/>
      <c r="AB207" s="152"/>
      <c r="AC207" s="152"/>
      <c r="AD207" s="152"/>
      <c r="AE207" s="152"/>
      <c r="AF207" s="152"/>
      <c r="AG207" s="152" t="s">
        <v>1342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ht="22.5" outlineLevel="1">
      <c r="A208" s="244">
        <v>90</v>
      </c>
      <c r="B208" s="245" t="s">
        <v>314</v>
      </c>
      <c r="C208" s="246" t="s">
        <v>315</v>
      </c>
      <c r="D208" s="247" t="s">
        <v>147</v>
      </c>
      <c r="E208" s="248">
        <v>1</v>
      </c>
      <c r="F208" s="230"/>
      <c r="G208" s="227">
        <f>ROUND(E208*F208,2)</f>
        <v>0</v>
      </c>
      <c r="H208" s="230">
        <v>70000</v>
      </c>
      <c r="I208" s="227">
        <f>ROUND(E208*H208,2)</f>
        <v>70000</v>
      </c>
      <c r="J208" s="230">
        <v>0</v>
      </c>
      <c r="K208" s="227">
        <f>ROUND(E208*J208,2)</f>
        <v>0</v>
      </c>
      <c r="L208" s="227">
        <v>21</v>
      </c>
      <c r="M208" s="227">
        <f>G208*(1+L208/100)</f>
        <v>0</v>
      </c>
      <c r="N208" s="248">
        <v>0</v>
      </c>
      <c r="O208" s="248">
        <f>ROUND(E208*N208,2)</f>
        <v>0</v>
      </c>
      <c r="P208" s="248">
        <v>0</v>
      </c>
      <c r="Q208" s="248">
        <f>ROUND(E208*P208,2)</f>
        <v>0</v>
      </c>
      <c r="R208" s="227"/>
      <c r="S208" s="227" t="s">
        <v>1306</v>
      </c>
      <c r="T208" s="228" t="s">
        <v>1307</v>
      </c>
      <c r="U208" s="155">
        <v>0</v>
      </c>
      <c r="V208" s="155">
        <f>ROUND(E208*U208,2)</f>
        <v>0</v>
      </c>
      <c r="W208" s="155"/>
      <c r="X208" s="155" t="s">
        <v>1341</v>
      </c>
      <c r="Y208" s="155" t="s">
        <v>1331</v>
      </c>
      <c r="Z208" s="152"/>
      <c r="AA208" s="152"/>
      <c r="AB208" s="152"/>
      <c r="AC208" s="152"/>
      <c r="AD208" s="152"/>
      <c r="AE208" s="152"/>
      <c r="AF208" s="152"/>
      <c r="AG208" s="152" t="s">
        <v>1342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>
      <c r="A209" s="238" t="s">
        <v>133</v>
      </c>
      <c r="B209" s="239" t="s">
        <v>62</v>
      </c>
      <c r="C209" s="240" t="s">
        <v>63</v>
      </c>
      <c r="D209" s="241"/>
      <c r="E209" s="242"/>
      <c r="F209" s="225"/>
      <c r="G209" s="225">
        <f>SUMIF(AG210:AG231,"&lt;&gt;NOR",G210:G231)</f>
        <v>0</v>
      </c>
      <c r="H209" s="225"/>
      <c r="I209" s="225">
        <f>SUM(I210:I231)</f>
        <v>72342.03</v>
      </c>
      <c r="J209" s="225"/>
      <c r="K209" s="225">
        <f>SUM(K210:K231)</f>
        <v>57869.590000000004</v>
      </c>
      <c r="L209" s="225"/>
      <c r="M209" s="225">
        <f>SUM(M210:M231)</f>
        <v>0</v>
      </c>
      <c r="N209" s="242"/>
      <c r="O209" s="242">
        <f>SUM(O210:O231)</f>
        <v>0</v>
      </c>
      <c r="P209" s="242"/>
      <c r="Q209" s="242">
        <f>SUM(Q210:Q231)</f>
        <v>0</v>
      </c>
      <c r="R209" s="225"/>
      <c r="S209" s="225"/>
      <c r="T209" s="226"/>
      <c r="U209" s="243"/>
      <c r="V209" s="243">
        <f>SUM(V210:V231)</f>
        <v>101.10999999999999</v>
      </c>
      <c r="W209" s="243"/>
      <c r="X209" s="243"/>
      <c r="Y209" s="243"/>
      <c r="AG209" t="s">
        <v>1329</v>
      </c>
    </row>
    <row r="210" spans="1:60" outlineLevel="1">
      <c r="A210" s="244">
        <v>91</v>
      </c>
      <c r="B210" s="245" t="s">
        <v>316</v>
      </c>
      <c r="C210" s="246" t="s">
        <v>317</v>
      </c>
      <c r="D210" s="247" t="s">
        <v>138</v>
      </c>
      <c r="E210" s="248">
        <v>58.6</v>
      </c>
      <c r="F210" s="230"/>
      <c r="G210" s="227">
        <f>ROUND(E210*F210,2)</f>
        <v>0</v>
      </c>
      <c r="H210" s="230">
        <v>25.7</v>
      </c>
      <c r="I210" s="227">
        <f>ROUND(E210*H210,2)</f>
        <v>1506.02</v>
      </c>
      <c r="J210" s="230">
        <v>28.7</v>
      </c>
      <c r="K210" s="227">
        <f>ROUND(E210*J210,2)</f>
        <v>1681.82</v>
      </c>
      <c r="L210" s="227">
        <v>21</v>
      </c>
      <c r="M210" s="227">
        <f>G210*(1+L210/100)</f>
        <v>0</v>
      </c>
      <c r="N210" s="248">
        <v>0</v>
      </c>
      <c r="O210" s="248">
        <f>ROUND(E210*N210,2)</f>
        <v>0</v>
      </c>
      <c r="P210" s="248">
        <v>0</v>
      </c>
      <c r="Q210" s="248">
        <f>ROUND(E210*P210,2)</f>
        <v>0</v>
      </c>
      <c r="R210" s="227"/>
      <c r="S210" s="227" t="s">
        <v>1305</v>
      </c>
      <c r="T210" s="228" t="s">
        <v>1305</v>
      </c>
      <c r="U210" s="155">
        <v>0.05</v>
      </c>
      <c r="V210" s="155">
        <f>ROUND(E210*U210,2)</f>
        <v>2.93</v>
      </c>
      <c r="W210" s="155"/>
      <c r="X210" s="155" t="s">
        <v>1330</v>
      </c>
      <c r="Y210" s="155" t="s">
        <v>1331</v>
      </c>
      <c r="Z210" s="152"/>
      <c r="AA210" s="152"/>
      <c r="AB210" s="152"/>
      <c r="AC210" s="152"/>
      <c r="AD210" s="152"/>
      <c r="AE210" s="152"/>
      <c r="AF210" s="152"/>
      <c r="AG210" s="152" t="s">
        <v>1414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>
      <c r="A211" s="249">
        <v>92</v>
      </c>
      <c r="B211" s="250" t="s">
        <v>318</v>
      </c>
      <c r="C211" s="251" t="s">
        <v>319</v>
      </c>
      <c r="D211" s="252" t="s">
        <v>173</v>
      </c>
      <c r="E211" s="253">
        <v>12.4</v>
      </c>
      <c r="F211" s="254"/>
      <c r="G211" s="255">
        <f>ROUND(E211*F211,2)</f>
        <v>0</v>
      </c>
      <c r="H211" s="254">
        <v>0</v>
      </c>
      <c r="I211" s="255">
        <f>ROUND(E211*H211,2)</f>
        <v>0</v>
      </c>
      <c r="J211" s="254">
        <v>135.5</v>
      </c>
      <c r="K211" s="255">
        <f>ROUND(E211*J211,2)</f>
        <v>1680.2</v>
      </c>
      <c r="L211" s="255">
        <v>21</v>
      </c>
      <c r="M211" s="255">
        <f>G211*(1+L211/100)</f>
        <v>0</v>
      </c>
      <c r="N211" s="253">
        <v>0</v>
      </c>
      <c r="O211" s="253">
        <f>ROUND(E211*N211,2)</f>
        <v>0</v>
      </c>
      <c r="P211" s="253">
        <v>0</v>
      </c>
      <c r="Q211" s="253">
        <f>ROUND(E211*P211,2)</f>
        <v>0</v>
      </c>
      <c r="R211" s="255"/>
      <c r="S211" s="255" t="s">
        <v>1305</v>
      </c>
      <c r="T211" s="256" t="s">
        <v>1305</v>
      </c>
      <c r="U211" s="155">
        <v>0.23599999999999999</v>
      </c>
      <c r="V211" s="155">
        <f>ROUND(E211*U211,2)</f>
        <v>2.93</v>
      </c>
      <c r="W211" s="155"/>
      <c r="X211" s="155" t="s">
        <v>1330</v>
      </c>
      <c r="Y211" s="155" t="s">
        <v>1331</v>
      </c>
      <c r="Z211" s="152"/>
      <c r="AA211" s="152"/>
      <c r="AB211" s="152"/>
      <c r="AC211" s="152"/>
      <c r="AD211" s="152"/>
      <c r="AE211" s="152"/>
      <c r="AF211" s="152"/>
      <c r="AG211" s="152" t="s">
        <v>1414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2">
      <c r="A212" s="154"/>
      <c r="B212" s="153"/>
      <c r="C212" s="257" t="s">
        <v>1419</v>
      </c>
      <c r="D212" s="258"/>
      <c r="E212" s="259"/>
      <c r="F212" s="155"/>
      <c r="G212" s="155"/>
      <c r="H212" s="155"/>
      <c r="I212" s="155"/>
      <c r="J212" s="155"/>
      <c r="K212" s="155"/>
      <c r="L212" s="155"/>
      <c r="M212" s="155"/>
      <c r="N212" s="260"/>
      <c r="O212" s="260"/>
      <c r="P212" s="260"/>
      <c r="Q212" s="260"/>
      <c r="R212" s="155"/>
      <c r="S212" s="155"/>
      <c r="T212" s="155"/>
      <c r="U212" s="155"/>
      <c r="V212" s="155"/>
      <c r="W212" s="155"/>
      <c r="X212" s="155"/>
      <c r="Y212" s="155"/>
      <c r="Z212" s="152"/>
      <c r="AA212" s="152"/>
      <c r="AB212" s="152"/>
      <c r="AC212" s="152"/>
      <c r="AD212" s="152"/>
      <c r="AE212" s="152"/>
      <c r="AF212" s="152"/>
      <c r="AG212" s="152" t="s">
        <v>467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3">
      <c r="A213" s="154"/>
      <c r="B213" s="153"/>
      <c r="C213" s="257" t="s">
        <v>326</v>
      </c>
      <c r="D213" s="258"/>
      <c r="E213" s="259">
        <v>12.4</v>
      </c>
      <c r="F213" s="155"/>
      <c r="G213" s="155"/>
      <c r="H213" s="155"/>
      <c r="I213" s="155"/>
      <c r="J213" s="155"/>
      <c r="K213" s="155"/>
      <c r="L213" s="155"/>
      <c r="M213" s="155"/>
      <c r="N213" s="260"/>
      <c r="O213" s="260"/>
      <c r="P213" s="260"/>
      <c r="Q213" s="260"/>
      <c r="R213" s="155"/>
      <c r="S213" s="155"/>
      <c r="T213" s="155"/>
      <c r="U213" s="155"/>
      <c r="V213" s="155"/>
      <c r="W213" s="155"/>
      <c r="X213" s="155"/>
      <c r="Y213" s="155"/>
      <c r="Z213" s="152"/>
      <c r="AA213" s="152"/>
      <c r="AB213" s="152"/>
      <c r="AC213" s="152"/>
      <c r="AD213" s="152"/>
      <c r="AE213" s="152"/>
      <c r="AF213" s="152"/>
      <c r="AG213" s="152" t="s">
        <v>467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>
      <c r="A214" s="244">
        <v>93</v>
      </c>
      <c r="B214" s="245" t="s">
        <v>320</v>
      </c>
      <c r="C214" s="246" t="s">
        <v>321</v>
      </c>
      <c r="D214" s="247" t="s">
        <v>173</v>
      </c>
      <c r="E214" s="248">
        <v>12.4</v>
      </c>
      <c r="F214" s="230"/>
      <c r="G214" s="227">
        <f>ROUND(E214*F214,2)</f>
        <v>0</v>
      </c>
      <c r="H214" s="230">
        <v>5.66</v>
      </c>
      <c r="I214" s="227">
        <f>ROUND(E214*H214,2)</f>
        <v>70.180000000000007</v>
      </c>
      <c r="J214" s="230">
        <v>100.84</v>
      </c>
      <c r="K214" s="227">
        <f>ROUND(E214*J214,2)</f>
        <v>1250.42</v>
      </c>
      <c r="L214" s="227">
        <v>21</v>
      </c>
      <c r="M214" s="227">
        <f>G214*(1+L214/100)</f>
        <v>0</v>
      </c>
      <c r="N214" s="248">
        <v>0</v>
      </c>
      <c r="O214" s="248">
        <f>ROUND(E214*N214,2)</f>
        <v>0</v>
      </c>
      <c r="P214" s="248">
        <v>0</v>
      </c>
      <c r="Q214" s="248">
        <f>ROUND(E214*P214,2)</f>
        <v>0</v>
      </c>
      <c r="R214" s="227"/>
      <c r="S214" s="227" t="s">
        <v>1305</v>
      </c>
      <c r="T214" s="228" t="s">
        <v>1305</v>
      </c>
      <c r="U214" s="155">
        <v>0.154</v>
      </c>
      <c r="V214" s="155">
        <f>ROUND(E214*U214,2)</f>
        <v>1.91</v>
      </c>
      <c r="W214" s="155"/>
      <c r="X214" s="155" t="s">
        <v>1330</v>
      </c>
      <c r="Y214" s="155" t="s">
        <v>1331</v>
      </c>
      <c r="Z214" s="152"/>
      <c r="AA214" s="152"/>
      <c r="AB214" s="152"/>
      <c r="AC214" s="152"/>
      <c r="AD214" s="152"/>
      <c r="AE214" s="152"/>
      <c r="AF214" s="152"/>
      <c r="AG214" s="152" t="s">
        <v>1414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>
      <c r="A215" s="249">
        <v>94</v>
      </c>
      <c r="B215" s="250" t="s">
        <v>322</v>
      </c>
      <c r="C215" s="251" t="s">
        <v>323</v>
      </c>
      <c r="D215" s="252" t="s">
        <v>138</v>
      </c>
      <c r="E215" s="253">
        <v>58.6</v>
      </c>
      <c r="F215" s="254"/>
      <c r="G215" s="255">
        <f>ROUND(E215*F215,2)</f>
        <v>0</v>
      </c>
      <c r="H215" s="254">
        <v>211.81</v>
      </c>
      <c r="I215" s="255">
        <f>ROUND(E215*H215,2)</f>
        <v>12412.07</v>
      </c>
      <c r="J215" s="254">
        <v>773.19</v>
      </c>
      <c r="K215" s="255">
        <f>ROUND(E215*J215,2)</f>
        <v>45308.93</v>
      </c>
      <c r="L215" s="255">
        <v>21</v>
      </c>
      <c r="M215" s="255">
        <f>G215*(1+L215/100)</f>
        <v>0</v>
      </c>
      <c r="N215" s="253">
        <v>0</v>
      </c>
      <c r="O215" s="253">
        <f>ROUND(E215*N215,2)</f>
        <v>0</v>
      </c>
      <c r="P215" s="253">
        <v>0</v>
      </c>
      <c r="Q215" s="253">
        <f>ROUND(E215*P215,2)</f>
        <v>0</v>
      </c>
      <c r="R215" s="255"/>
      <c r="S215" s="255" t="s">
        <v>1305</v>
      </c>
      <c r="T215" s="256" t="s">
        <v>1305</v>
      </c>
      <c r="U215" s="155">
        <v>1.3466</v>
      </c>
      <c r="V215" s="155">
        <f>ROUND(E215*U215,2)</f>
        <v>78.91</v>
      </c>
      <c r="W215" s="155"/>
      <c r="X215" s="155" t="s">
        <v>1330</v>
      </c>
      <c r="Y215" s="155" t="s">
        <v>1331</v>
      </c>
      <c r="Z215" s="152"/>
      <c r="AA215" s="152"/>
      <c r="AB215" s="152"/>
      <c r="AC215" s="152"/>
      <c r="AD215" s="152"/>
      <c r="AE215" s="152"/>
      <c r="AF215" s="152"/>
      <c r="AG215" s="152" t="s">
        <v>1414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2">
      <c r="A216" s="154"/>
      <c r="B216" s="153"/>
      <c r="C216" s="257" t="s">
        <v>1420</v>
      </c>
      <c r="D216" s="258"/>
      <c r="E216" s="259"/>
      <c r="F216" s="155"/>
      <c r="G216" s="155"/>
      <c r="H216" s="155"/>
      <c r="I216" s="155"/>
      <c r="J216" s="155"/>
      <c r="K216" s="155"/>
      <c r="L216" s="155"/>
      <c r="M216" s="155"/>
      <c r="N216" s="260"/>
      <c r="O216" s="260"/>
      <c r="P216" s="260"/>
      <c r="Q216" s="260"/>
      <c r="R216" s="155"/>
      <c r="S216" s="155"/>
      <c r="T216" s="155"/>
      <c r="U216" s="155"/>
      <c r="V216" s="155"/>
      <c r="W216" s="155"/>
      <c r="X216" s="155"/>
      <c r="Y216" s="155"/>
      <c r="Z216" s="152"/>
      <c r="AA216" s="152"/>
      <c r="AB216" s="152"/>
      <c r="AC216" s="152"/>
      <c r="AD216" s="152"/>
      <c r="AE216" s="152"/>
      <c r="AF216" s="152"/>
      <c r="AG216" s="152" t="s">
        <v>467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3">
      <c r="A217" s="154"/>
      <c r="B217" s="153"/>
      <c r="C217" s="257" t="s">
        <v>1373</v>
      </c>
      <c r="D217" s="258"/>
      <c r="E217" s="259"/>
      <c r="F217" s="155"/>
      <c r="G217" s="155"/>
      <c r="H217" s="155"/>
      <c r="I217" s="155"/>
      <c r="J217" s="155"/>
      <c r="K217" s="155"/>
      <c r="L217" s="155"/>
      <c r="M217" s="155"/>
      <c r="N217" s="260"/>
      <c r="O217" s="260"/>
      <c r="P217" s="260"/>
      <c r="Q217" s="260"/>
      <c r="R217" s="155"/>
      <c r="S217" s="155"/>
      <c r="T217" s="155"/>
      <c r="U217" s="155"/>
      <c r="V217" s="155"/>
      <c r="W217" s="155"/>
      <c r="X217" s="155"/>
      <c r="Y217" s="155"/>
      <c r="Z217" s="152"/>
      <c r="AA217" s="152"/>
      <c r="AB217" s="152"/>
      <c r="AC217" s="152"/>
      <c r="AD217" s="152"/>
      <c r="AE217" s="152"/>
      <c r="AF217" s="152"/>
      <c r="AG217" s="152" t="s">
        <v>467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3">
      <c r="A218" s="154"/>
      <c r="B218" s="153"/>
      <c r="C218" s="257" t="s">
        <v>1421</v>
      </c>
      <c r="D218" s="258"/>
      <c r="E218" s="259">
        <v>58.6</v>
      </c>
      <c r="F218" s="155"/>
      <c r="G218" s="155"/>
      <c r="H218" s="155"/>
      <c r="I218" s="155"/>
      <c r="J218" s="155"/>
      <c r="K218" s="155"/>
      <c r="L218" s="155"/>
      <c r="M218" s="155"/>
      <c r="N218" s="260"/>
      <c r="O218" s="260"/>
      <c r="P218" s="260"/>
      <c r="Q218" s="260"/>
      <c r="R218" s="155"/>
      <c r="S218" s="155"/>
      <c r="T218" s="155"/>
      <c r="U218" s="155"/>
      <c r="V218" s="155"/>
      <c r="W218" s="155"/>
      <c r="X218" s="155"/>
      <c r="Y218" s="155"/>
      <c r="Z218" s="152"/>
      <c r="AA218" s="152"/>
      <c r="AB218" s="152"/>
      <c r="AC218" s="152"/>
      <c r="AD218" s="152"/>
      <c r="AE218" s="152"/>
      <c r="AF218" s="152"/>
      <c r="AG218" s="152" t="s">
        <v>467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>
      <c r="A219" s="249">
        <v>95</v>
      </c>
      <c r="B219" s="250" t="s">
        <v>324</v>
      </c>
      <c r="C219" s="251" t="s">
        <v>325</v>
      </c>
      <c r="D219" s="252" t="s">
        <v>173</v>
      </c>
      <c r="E219" s="253">
        <v>165.92500000000001</v>
      </c>
      <c r="F219" s="254"/>
      <c r="G219" s="255">
        <f>ROUND(E219*F219,2)</f>
        <v>0</v>
      </c>
      <c r="H219" s="254">
        <v>39.42</v>
      </c>
      <c r="I219" s="255">
        <f>ROUND(E219*H219,2)</f>
        <v>6540.76</v>
      </c>
      <c r="J219" s="254">
        <v>40.18</v>
      </c>
      <c r="K219" s="255">
        <f>ROUND(E219*J219,2)</f>
        <v>6666.87</v>
      </c>
      <c r="L219" s="255">
        <v>21</v>
      </c>
      <c r="M219" s="255">
        <f>G219*(1+L219/100)</f>
        <v>0</v>
      </c>
      <c r="N219" s="253">
        <v>0</v>
      </c>
      <c r="O219" s="253">
        <f>ROUND(E219*N219,2)</f>
        <v>0</v>
      </c>
      <c r="P219" s="253">
        <v>0</v>
      </c>
      <c r="Q219" s="253">
        <f>ROUND(E219*P219,2)</f>
        <v>0</v>
      </c>
      <c r="R219" s="255"/>
      <c r="S219" s="255" t="s">
        <v>1305</v>
      </c>
      <c r="T219" s="256" t="s">
        <v>1305</v>
      </c>
      <c r="U219" s="155">
        <v>7.0000000000000007E-2</v>
      </c>
      <c r="V219" s="155">
        <f>ROUND(E219*U219,2)</f>
        <v>11.61</v>
      </c>
      <c r="W219" s="155"/>
      <c r="X219" s="155" t="s">
        <v>1330</v>
      </c>
      <c r="Y219" s="155" t="s">
        <v>1331</v>
      </c>
      <c r="Z219" s="152"/>
      <c r="AA219" s="152"/>
      <c r="AB219" s="152"/>
      <c r="AC219" s="152"/>
      <c r="AD219" s="152"/>
      <c r="AE219" s="152"/>
      <c r="AF219" s="152"/>
      <c r="AG219" s="152" t="s">
        <v>1414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2">
      <c r="A220" s="154"/>
      <c r="B220" s="153"/>
      <c r="C220" s="257" t="s">
        <v>1422</v>
      </c>
      <c r="D220" s="258"/>
      <c r="E220" s="259"/>
      <c r="F220" s="155"/>
      <c r="G220" s="155"/>
      <c r="H220" s="155"/>
      <c r="I220" s="155"/>
      <c r="J220" s="155"/>
      <c r="K220" s="155"/>
      <c r="L220" s="155"/>
      <c r="M220" s="155"/>
      <c r="N220" s="260"/>
      <c r="O220" s="260"/>
      <c r="P220" s="260"/>
      <c r="Q220" s="260"/>
      <c r="R220" s="155"/>
      <c r="S220" s="155"/>
      <c r="T220" s="155"/>
      <c r="U220" s="155"/>
      <c r="V220" s="155"/>
      <c r="W220" s="155"/>
      <c r="X220" s="155"/>
      <c r="Y220" s="155"/>
      <c r="Z220" s="152"/>
      <c r="AA220" s="152"/>
      <c r="AB220" s="152"/>
      <c r="AC220" s="152"/>
      <c r="AD220" s="152"/>
      <c r="AE220" s="152"/>
      <c r="AF220" s="152"/>
      <c r="AG220" s="152" t="s">
        <v>467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ht="22.5" outlineLevel="3">
      <c r="A221" s="154"/>
      <c r="B221" s="153"/>
      <c r="C221" s="257" t="s">
        <v>1423</v>
      </c>
      <c r="D221" s="258"/>
      <c r="E221" s="259"/>
      <c r="F221" s="155"/>
      <c r="G221" s="155"/>
      <c r="H221" s="155"/>
      <c r="I221" s="155"/>
      <c r="J221" s="155"/>
      <c r="K221" s="155"/>
      <c r="L221" s="155"/>
      <c r="M221" s="155"/>
      <c r="N221" s="260"/>
      <c r="O221" s="260"/>
      <c r="P221" s="260"/>
      <c r="Q221" s="260"/>
      <c r="R221" s="155"/>
      <c r="S221" s="155"/>
      <c r="T221" s="155"/>
      <c r="U221" s="155"/>
      <c r="V221" s="155"/>
      <c r="W221" s="155"/>
      <c r="X221" s="155"/>
      <c r="Y221" s="155"/>
      <c r="Z221" s="152"/>
      <c r="AA221" s="152"/>
      <c r="AB221" s="152"/>
      <c r="AC221" s="152"/>
      <c r="AD221" s="152"/>
      <c r="AE221" s="152"/>
      <c r="AF221" s="152"/>
      <c r="AG221" s="152" t="s">
        <v>467</v>
      </c>
      <c r="AH221" s="152">
        <v>0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3">
      <c r="A222" s="154"/>
      <c r="B222" s="153"/>
      <c r="C222" s="257" t="s">
        <v>1424</v>
      </c>
      <c r="D222" s="258"/>
      <c r="E222" s="259"/>
      <c r="F222" s="155"/>
      <c r="G222" s="155"/>
      <c r="H222" s="155"/>
      <c r="I222" s="155"/>
      <c r="J222" s="155"/>
      <c r="K222" s="155"/>
      <c r="L222" s="155"/>
      <c r="M222" s="155"/>
      <c r="N222" s="260"/>
      <c r="O222" s="260"/>
      <c r="P222" s="260"/>
      <c r="Q222" s="260"/>
      <c r="R222" s="155"/>
      <c r="S222" s="155"/>
      <c r="T222" s="155"/>
      <c r="U222" s="155"/>
      <c r="V222" s="155"/>
      <c r="W222" s="155"/>
      <c r="X222" s="155"/>
      <c r="Y222" s="155"/>
      <c r="Z222" s="152"/>
      <c r="AA222" s="152"/>
      <c r="AB222" s="152"/>
      <c r="AC222" s="152"/>
      <c r="AD222" s="152"/>
      <c r="AE222" s="152"/>
      <c r="AF222" s="152"/>
      <c r="AG222" s="152" t="s">
        <v>467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3">
      <c r="A223" s="154"/>
      <c r="B223" s="153"/>
      <c r="C223" s="257" t="s">
        <v>1425</v>
      </c>
      <c r="D223" s="258"/>
      <c r="E223" s="259"/>
      <c r="F223" s="155"/>
      <c r="G223" s="155"/>
      <c r="H223" s="155"/>
      <c r="I223" s="155"/>
      <c r="J223" s="155"/>
      <c r="K223" s="155"/>
      <c r="L223" s="155"/>
      <c r="M223" s="155"/>
      <c r="N223" s="260"/>
      <c r="O223" s="260"/>
      <c r="P223" s="260"/>
      <c r="Q223" s="260"/>
      <c r="R223" s="155"/>
      <c r="S223" s="155"/>
      <c r="T223" s="155"/>
      <c r="U223" s="155"/>
      <c r="V223" s="155"/>
      <c r="W223" s="155"/>
      <c r="X223" s="155"/>
      <c r="Y223" s="155"/>
      <c r="Z223" s="152"/>
      <c r="AA223" s="152"/>
      <c r="AB223" s="152"/>
      <c r="AC223" s="152"/>
      <c r="AD223" s="152"/>
      <c r="AE223" s="152"/>
      <c r="AF223" s="152"/>
      <c r="AG223" s="152" t="s">
        <v>467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3">
      <c r="A224" s="154"/>
      <c r="B224" s="153"/>
      <c r="C224" s="257" t="s">
        <v>1426</v>
      </c>
      <c r="D224" s="258"/>
      <c r="E224" s="259"/>
      <c r="F224" s="155"/>
      <c r="G224" s="155"/>
      <c r="H224" s="155"/>
      <c r="I224" s="155"/>
      <c r="J224" s="155"/>
      <c r="K224" s="155"/>
      <c r="L224" s="155"/>
      <c r="M224" s="155"/>
      <c r="N224" s="260"/>
      <c r="O224" s="260"/>
      <c r="P224" s="260"/>
      <c r="Q224" s="260"/>
      <c r="R224" s="155"/>
      <c r="S224" s="155"/>
      <c r="T224" s="155"/>
      <c r="U224" s="155"/>
      <c r="V224" s="155"/>
      <c r="W224" s="155"/>
      <c r="X224" s="155"/>
      <c r="Y224" s="155"/>
      <c r="Z224" s="152"/>
      <c r="AA224" s="152"/>
      <c r="AB224" s="152"/>
      <c r="AC224" s="152"/>
      <c r="AD224" s="152"/>
      <c r="AE224" s="152"/>
      <c r="AF224" s="152"/>
      <c r="AG224" s="152" t="s">
        <v>467</v>
      </c>
      <c r="AH224" s="152">
        <v>0</v>
      </c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3">
      <c r="A225" s="154"/>
      <c r="B225" s="153"/>
      <c r="C225" s="257" t="s">
        <v>1427</v>
      </c>
      <c r="D225" s="258"/>
      <c r="E225" s="259">
        <v>165.93</v>
      </c>
      <c r="F225" s="155"/>
      <c r="G225" s="155"/>
      <c r="H225" s="155"/>
      <c r="I225" s="155"/>
      <c r="J225" s="155"/>
      <c r="K225" s="155"/>
      <c r="L225" s="155"/>
      <c r="M225" s="155"/>
      <c r="N225" s="260"/>
      <c r="O225" s="260"/>
      <c r="P225" s="260"/>
      <c r="Q225" s="260"/>
      <c r="R225" s="155"/>
      <c r="S225" s="155"/>
      <c r="T225" s="155"/>
      <c r="U225" s="155"/>
      <c r="V225" s="155"/>
      <c r="W225" s="155"/>
      <c r="X225" s="155"/>
      <c r="Y225" s="155"/>
      <c r="Z225" s="152"/>
      <c r="AA225" s="152"/>
      <c r="AB225" s="152"/>
      <c r="AC225" s="152"/>
      <c r="AD225" s="152"/>
      <c r="AE225" s="152"/>
      <c r="AF225" s="152"/>
      <c r="AG225" s="152" t="s">
        <v>467</v>
      </c>
      <c r="AH225" s="152">
        <v>0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>
      <c r="A226" s="244">
        <v>96</v>
      </c>
      <c r="B226" s="245" t="s">
        <v>327</v>
      </c>
      <c r="C226" s="246" t="s">
        <v>328</v>
      </c>
      <c r="D226" s="247" t="s">
        <v>183</v>
      </c>
      <c r="E226" s="248">
        <v>1.76494</v>
      </c>
      <c r="F226" s="230"/>
      <c r="G226" s="227">
        <f>ROUND(E226*F226,2)</f>
        <v>0</v>
      </c>
      <c r="H226" s="230">
        <v>0</v>
      </c>
      <c r="I226" s="227">
        <f>ROUND(E226*H226,2)</f>
        <v>0</v>
      </c>
      <c r="J226" s="230">
        <v>726</v>
      </c>
      <c r="K226" s="227">
        <f>ROUND(E226*J226,2)</f>
        <v>1281.3499999999999</v>
      </c>
      <c r="L226" s="227">
        <v>21</v>
      </c>
      <c r="M226" s="227">
        <f>G226*(1+L226/100)</f>
        <v>0</v>
      </c>
      <c r="N226" s="248">
        <v>0</v>
      </c>
      <c r="O226" s="248">
        <f>ROUND(E226*N226,2)</f>
        <v>0</v>
      </c>
      <c r="P226" s="248">
        <v>0</v>
      </c>
      <c r="Q226" s="248">
        <f>ROUND(E226*P226,2)</f>
        <v>0</v>
      </c>
      <c r="R226" s="227"/>
      <c r="S226" s="227" t="s">
        <v>1305</v>
      </c>
      <c r="T226" s="228" t="s">
        <v>1305</v>
      </c>
      <c r="U226" s="155">
        <v>1.5980000000000001</v>
      </c>
      <c r="V226" s="155">
        <f>ROUND(E226*U226,2)</f>
        <v>2.82</v>
      </c>
      <c r="W226" s="155"/>
      <c r="X226" s="155" t="s">
        <v>1330</v>
      </c>
      <c r="Y226" s="155" t="s">
        <v>1331</v>
      </c>
      <c r="Z226" s="152"/>
      <c r="AA226" s="152"/>
      <c r="AB226" s="152"/>
      <c r="AC226" s="152"/>
      <c r="AD226" s="152"/>
      <c r="AE226" s="152"/>
      <c r="AF226" s="152"/>
      <c r="AG226" s="152" t="s">
        <v>1414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>
      <c r="A227" s="244">
        <v>97</v>
      </c>
      <c r="B227" s="245" t="s">
        <v>329</v>
      </c>
      <c r="C227" s="246" t="s">
        <v>330</v>
      </c>
      <c r="D227" s="247" t="s">
        <v>138</v>
      </c>
      <c r="E227" s="248">
        <v>70</v>
      </c>
      <c r="F227" s="230"/>
      <c r="G227" s="227">
        <f>ROUND(E227*F227,2)</f>
        <v>0</v>
      </c>
      <c r="H227" s="230">
        <v>700</v>
      </c>
      <c r="I227" s="227">
        <f>ROUND(E227*H227,2)</f>
        <v>49000</v>
      </c>
      <c r="J227" s="230">
        <v>0</v>
      </c>
      <c r="K227" s="227">
        <f>ROUND(E227*J227,2)</f>
        <v>0</v>
      </c>
      <c r="L227" s="227">
        <v>21</v>
      </c>
      <c r="M227" s="227">
        <f>G227*(1+L227/100)</f>
        <v>0</v>
      </c>
      <c r="N227" s="248">
        <v>0</v>
      </c>
      <c r="O227" s="248">
        <f>ROUND(E227*N227,2)</f>
        <v>0</v>
      </c>
      <c r="P227" s="248">
        <v>0</v>
      </c>
      <c r="Q227" s="248">
        <f>ROUND(E227*P227,2)</f>
        <v>0</v>
      </c>
      <c r="R227" s="227"/>
      <c r="S227" s="227" t="s">
        <v>1306</v>
      </c>
      <c r="T227" s="228" t="s">
        <v>1307</v>
      </c>
      <c r="U227" s="155">
        <v>0</v>
      </c>
      <c r="V227" s="155">
        <f>ROUND(E227*U227,2)</f>
        <v>0</v>
      </c>
      <c r="W227" s="155"/>
      <c r="X227" s="155" t="s">
        <v>1341</v>
      </c>
      <c r="Y227" s="155" t="s">
        <v>1331</v>
      </c>
      <c r="Z227" s="152"/>
      <c r="AA227" s="152"/>
      <c r="AB227" s="152"/>
      <c r="AC227" s="152"/>
      <c r="AD227" s="152"/>
      <c r="AE227" s="152"/>
      <c r="AF227" s="152"/>
      <c r="AG227" s="152" t="s">
        <v>1342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>
      <c r="A228" s="244">
        <v>98</v>
      </c>
      <c r="B228" s="245" t="s">
        <v>331</v>
      </c>
      <c r="C228" s="246" t="s">
        <v>332</v>
      </c>
      <c r="D228" s="247" t="s">
        <v>173</v>
      </c>
      <c r="E228" s="248">
        <v>12.4</v>
      </c>
      <c r="F228" s="230"/>
      <c r="G228" s="227">
        <f>ROUND(E228*F228,2)</f>
        <v>0</v>
      </c>
      <c r="H228" s="230">
        <v>20</v>
      </c>
      <c r="I228" s="227">
        <f>ROUND(E228*H228,2)</f>
        <v>248</v>
      </c>
      <c r="J228" s="230">
        <v>0</v>
      </c>
      <c r="K228" s="227">
        <f>ROUND(E228*J228,2)</f>
        <v>0</v>
      </c>
      <c r="L228" s="227">
        <v>21</v>
      </c>
      <c r="M228" s="227">
        <f>G228*(1+L228/100)</f>
        <v>0</v>
      </c>
      <c r="N228" s="248">
        <v>0</v>
      </c>
      <c r="O228" s="248">
        <f>ROUND(E228*N228,2)</f>
        <v>0</v>
      </c>
      <c r="P228" s="248">
        <v>0</v>
      </c>
      <c r="Q228" s="248">
        <f>ROUND(E228*P228,2)</f>
        <v>0</v>
      </c>
      <c r="R228" s="227"/>
      <c r="S228" s="227" t="s">
        <v>1306</v>
      </c>
      <c r="T228" s="228" t="s">
        <v>1307</v>
      </c>
      <c r="U228" s="155">
        <v>0</v>
      </c>
      <c r="V228" s="155">
        <f>ROUND(E228*U228,2)</f>
        <v>0</v>
      </c>
      <c r="W228" s="155"/>
      <c r="X228" s="155" t="s">
        <v>1341</v>
      </c>
      <c r="Y228" s="155" t="s">
        <v>1331</v>
      </c>
      <c r="Z228" s="152"/>
      <c r="AA228" s="152"/>
      <c r="AB228" s="152"/>
      <c r="AC228" s="152"/>
      <c r="AD228" s="152"/>
      <c r="AE228" s="152"/>
      <c r="AF228" s="152"/>
      <c r="AG228" s="152" t="s">
        <v>1342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>
      <c r="A229" s="249">
        <v>99</v>
      </c>
      <c r="B229" s="250" t="s">
        <v>333</v>
      </c>
      <c r="C229" s="251" t="s">
        <v>334</v>
      </c>
      <c r="D229" s="252" t="s">
        <v>138</v>
      </c>
      <c r="E229" s="253">
        <v>1.425</v>
      </c>
      <c r="F229" s="254"/>
      <c r="G229" s="255">
        <f>ROUND(E229*F229,2)</f>
        <v>0</v>
      </c>
      <c r="H229" s="254">
        <v>1800</v>
      </c>
      <c r="I229" s="255">
        <f>ROUND(E229*H229,2)</f>
        <v>2565</v>
      </c>
      <c r="J229" s="254">
        <v>0</v>
      </c>
      <c r="K229" s="255">
        <f>ROUND(E229*J229,2)</f>
        <v>0</v>
      </c>
      <c r="L229" s="255">
        <v>21</v>
      </c>
      <c r="M229" s="255">
        <f>G229*(1+L229/100)</f>
        <v>0</v>
      </c>
      <c r="N229" s="253">
        <v>0</v>
      </c>
      <c r="O229" s="253">
        <f>ROUND(E229*N229,2)</f>
        <v>0</v>
      </c>
      <c r="P229" s="253">
        <v>0</v>
      </c>
      <c r="Q229" s="253">
        <f>ROUND(E229*P229,2)</f>
        <v>0</v>
      </c>
      <c r="R229" s="255"/>
      <c r="S229" s="255" t="s">
        <v>1306</v>
      </c>
      <c r="T229" s="256" t="s">
        <v>1307</v>
      </c>
      <c r="U229" s="155">
        <v>0</v>
      </c>
      <c r="V229" s="155">
        <f>ROUND(E229*U229,2)</f>
        <v>0</v>
      </c>
      <c r="W229" s="155"/>
      <c r="X229" s="155" t="s">
        <v>1341</v>
      </c>
      <c r="Y229" s="155" t="s">
        <v>1331</v>
      </c>
      <c r="Z229" s="152"/>
      <c r="AA229" s="152"/>
      <c r="AB229" s="152"/>
      <c r="AC229" s="152"/>
      <c r="AD229" s="152"/>
      <c r="AE229" s="152"/>
      <c r="AF229" s="152"/>
      <c r="AG229" s="152" t="s">
        <v>1342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2">
      <c r="A230" s="154"/>
      <c r="B230" s="153"/>
      <c r="C230" s="257" t="s">
        <v>1428</v>
      </c>
      <c r="D230" s="258"/>
      <c r="E230" s="259"/>
      <c r="F230" s="155"/>
      <c r="G230" s="155"/>
      <c r="H230" s="155"/>
      <c r="I230" s="155"/>
      <c r="J230" s="155"/>
      <c r="K230" s="155"/>
      <c r="L230" s="155"/>
      <c r="M230" s="155"/>
      <c r="N230" s="260"/>
      <c r="O230" s="260"/>
      <c r="P230" s="260"/>
      <c r="Q230" s="260"/>
      <c r="R230" s="155"/>
      <c r="S230" s="155"/>
      <c r="T230" s="155"/>
      <c r="U230" s="155"/>
      <c r="V230" s="155"/>
      <c r="W230" s="155"/>
      <c r="X230" s="155"/>
      <c r="Y230" s="155"/>
      <c r="Z230" s="152"/>
      <c r="AA230" s="152"/>
      <c r="AB230" s="152"/>
      <c r="AC230" s="152"/>
      <c r="AD230" s="152"/>
      <c r="AE230" s="152"/>
      <c r="AF230" s="152"/>
      <c r="AG230" s="152" t="s">
        <v>467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3">
      <c r="A231" s="154"/>
      <c r="B231" s="153"/>
      <c r="C231" s="257" t="s">
        <v>1429</v>
      </c>
      <c r="D231" s="258"/>
      <c r="E231" s="259">
        <v>1.43</v>
      </c>
      <c r="F231" s="155"/>
      <c r="G231" s="155"/>
      <c r="H231" s="155"/>
      <c r="I231" s="155"/>
      <c r="J231" s="155"/>
      <c r="K231" s="155"/>
      <c r="L231" s="155"/>
      <c r="M231" s="155"/>
      <c r="N231" s="260"/>
      <c r="O231" s="260"/>
      <c r="P231" s="260"/>
      <c r="Q231" s="260"/>
      <c r="R231" s="155"/>
      <c r="S231" s="155"/>
      <c r="T231" s="155"/>
      <c r="U231" s="155"/>
      <c r="V231" s="155"/>
      <c r="W231" s="155"/>
      <c r="X231" s="155"/>
      <c r="Y231" s="155"/>
      <c r="Z231" s="152"/>
      <c r="AA231" s="152"/>
      <c r="AB231" s="152"/>
      <c r="AC231" s="152"/>
      <c r="AD231" s="152"/>
      <c r="AE231" s="152"/>
      <c r="AF231" s="152"/>
      <c r="AG231" s="152" t="s">
        <v>467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>
      <c r="A232" s="238" t="s">
        <v>133</v>
      </c>
      <c r="B232" s="239" t="s">
        <v>64</v>
      </c>
      <c r="C232" s="240" t="s">
        <v>65</v>
      </c>
      <c r="D232" s="241"/>
      <c r="E232" s="242"/>
      <c r="F232" s="225"/>
      <c r="G232" s="225">
        <f>SUMIF(AG233:AG235,"&lt;&gt;NOR",G233:G235)</f>
        <v>0</v>
      </c>
      <c r="H232" s="225"/>
      <c r="I232" s="225">
        <f>SUM(I233:I235)</f>
        <v>104073.2</v>
      </c>
      <c r="J232" s="225"/>
      <c r="K232" s="225">
        <f>SUM(K233:K235)</f>
        <v>60614.3</v>
      </c>
      <c r="L232" s="225"/>
      <c r="M232" s="225">
        <f>SUM(M233:M235)</f>
        <v>0</v>
      </c>
      <c r="N232" s="242"/>
      <c r="O232" s="242">
        <f>SUM(O233:O235)</f>
        <v>0</v>
      </c>
      <c r="P232" s="242"/>
      <c r="Q232" s="242">
        <f>SUM(Q233:Q235)</f>
        <v>0</v>
      </c>
      <c r="R232" s="225"/>
      <c r="S232" s="225"/>
      <c r="T232" s="226"/>
      <c r="U232" s="243"/>
      <c r="V232" s="243">
        <f>SUM(V233:V235)</f>
        <v>101.11</v>
      </c>
      <c r="W232" s="243"/>
      <c r="X232" s="243"/>
      <c r="Y232" s="243"/>
      <c r="AG232" t="s">
        <v>1329</v>
      </c>
    </row>
    <row r="233" spans="1:60" outlineLevel="1">
      <c r="A233" s="249">
        <v>100</v>
      </c>
      <c r="B233" s="250" t="s">
        <v>1430</v>
      </c>
      <c r="C233" s="251" t="s">
        <v>335</v>
      </c>
      <c r="D233" s="252" t="s">
        <v>138</v>
      </c>
      <c r="E233" s="253">
        <v>77.5</v>
      </c>
      <c r="F233" s="254"/>
      <c r="G233" s="255">
        <f>ROUND(E233*F233,2)</f>
        <v>0</v>
      </c>
      <c r="H233" s="254">
        <v>1342.88</v>
      </c>
      <c r="I233" s="255">
        <f>ROUND(E233*H233,2)</f>
        <v>104073.2</v>
      </c>
      <c r="J233" s="254">
        <v>782.12</v>
      </c>
      <c r="K233" s="255">
        <f>ROUND(E233*J233,2)</f>
        <v>60614.3</v>
      </c>
      <c r="L233" s="255">
        <v>21</v>
      </c>
      <c r="M233" s="255">
        <f>G233*(1+L233/100)</f>
        <v>0</v>
      </c>
      <c r="N233" s="253">
        <v>0</v>
      </c>
      <c r="O233" s="253">
        <f>ROUND(E233*N233,2)</f>
        <v>0</v>
      </c>
      <c r="P233" s="253">
        <v>0</v>
      </c>
      <c r="Q233" s="253">
        <f>ROUND(E233*P233,2)</f>
        <v>0</v>
      </c>
      <c r="R233" s="255"/>
      <c r="S233" s="255" t="s">
        <v>1305</v>
      </c>
      <c r="T233" s="256" t="s">
        <v>1305</v>
      </c>
      <c r="U233" s="155">
        <v>1.3046599999999999</v>
      </c>
      <c r="V233" s="155">
        <f>ROUND(E233*U233,2)</f>
        <v>101.11</v>
      </c>
      <c r="W233" s="155"/>
      <c r="X233" s="155" t="s">
        <v>1407</v>
      </c>
      <c r="Y233" s="155" t="s">
        <v>1331</v>
      </c>
      <c r="Z233" s="152"/>
      <c r="AA233" s="152"/>
      <c r="AB233" s="152"/>
      <c r="AC233" s="152"/>
      <c r="AD233" s="152"/>
      <c r="AE233" s="152"/>
      <c r="AF233" s="152"/>
      <c r="AG233" s="152" t="s">
        <v>1408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2">
      <c r="A234" s="154"/>
      <c r="B234" s="153"/>
      <c r="C234" s="257" t="s">
        <v>1397</v>
      </c>
      <c r="D234" s="258"/>
      <c r="E234" s="259"/>
      <c r="F234" s="155"/>
      <c r="G234" s="155"/>
      <c r="H234" s="155"/>
      <c r="I234" s="155"/>
      <c r="J234" s="155"/>
      <c r="K234" s="155"/>
      <c r="L234" s="155"/>
      <c r="M234" s="155"/>
      <c r="N234" s="260"/>
      <c r="O234" s="260"/>
      <c r="P234" s="260"/>
      <c r="Q234" s="260"/>
      <c r="R234" s="155"/>
      <c r="S234" s="155"/>
      <c r="T234" s="155"/>
      <c r="U234" s="155"/>
      <c r="V234" s="155"/>
      <c r="W234" s="155"/>
      <c r="X234" s="155"/>
      <c r="Y234" s="155"/>
      <c r="Z234" s="152"/>
      <c r="AA234" s="152"/>
      <c r="AB234" s="152"/>
      <c r="AC234" s="152"/>
      <c r="AD234" s="152"/>
      <c r="AE234" s="152"/>
      <c r="AF234" s="152"/>
      <c r="AG234" s="152" t="s">
        <v>467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3">
      <c r="A235" s="154"/>
      <c r="B235" s="153"/>
      <c r="C235" s="257" t="s">
        <v>1398</v>
      </c>
      <c r="D235" s="258"/>
      <c r="E235" s="259">
        <v>77.5</v>
      </c>
      <c r="F235" s="155"/>
      <c r="G235" s="155"/>
      <c r="H235" s="155"/>
      <c r="I235" s="155"/>
      <c r="J235" s="155"/>
      <c r="K235" s="155"/>
      <c r="L235" s="155"/>
      <c r="M235" s="155"/>
      <c r="N235" s="260"/>
      <c r="O235" s="260"/>
      <c r="P235" s="260"/>
      <c r="Q235" s="260"/>
      <c r="R235" s="155"/>
      <c r="S235" s="155"/>
      <c r="T235" s="155"/>
      <c r="U235" s="155"/>
      <c r="V235" s="155"/>
      <c r="W235" s="155"/>
      <c r="X235" s="155"/>
      <c r="Y235" s="155"/>
      <c r="Z235" s="152"/>
      <c r="AA235" s="152"/>
      <c r="AB235" s="152"/>
      <c r="AC235" s="152"/>
      <c r="AD235" s="152"/>
      <c r="AE235" s="152"/>
      <c r="AF235" s="152"/>
      <c r="AG235" s="152" t="s">
        <v>467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>
      <c r="A236" s="238" t="s">
        <v>133</v>
      </c>
      <c r="B236" s="239" t="s">
        <v>66</v>
      </c>
      <c r="C236" s="240" t="s">
        <v>67</v>
      </c>
      <c r="D236" s="241"/>
      <c r="E236" s="242"/>
      <c r="F236" s="225"/>
      <c r="G236" s="225">
        <f>SUMIF(AG237:AG239,"&lt;&gt;NOR",G237:G239)</f>
        <v>0</v>
      </c>
      <c r="H236" s="225"/>
      <c r="I236" s="225">
        <f>SUM(I237:I239)</f>
        <v>40591.800000000003</v>
      </c>
      <c r="J236" s="225"/>
      <c r="K236" s="225">
        <f>SUM(K237:K239)</f>
        <v>28497.9</v>
      </c>
      <c r="L236" s="225"/>
      <c r="M236" s="225">
        <f>SUM(M237:M239)</f>
        <v>0</v>
      </c>
      <c r="N236" s="242"/>
      <c r="O236" s="242">
        <f>SUM(O237:O239)</f>
        <v>0</v>
      </c>
      <c r="P236" s="242"/>
      <c r="Q236" s="242">
        <f>SUM(Q237:Q239)</f>
        <v>0</v>
      </c>
      <c r="R236" s="225"/>
      <c r="S236" s="225"/>
      <c r="T236" s="226"/>
      <c r="U236" s="243"/>
      <c r="V236" s="243">
        <f>SUM(V237:V239)</f>
        <v>47.46</v>
      </c>
      <c r="W236" s="243"/>
      <c r="X236" s="243"/>
      <c r="Y236" s="243"/>
      <c r="AG236" t="s">
        <v>1329</v>
      </c>
    </row>
    <row r="237" spans="1:60" outlineLevel="1">
      <c r="A237" s="249">
        <v>101</v>
      </c>
      <c r="B237" s="250" t="s">
        <v>336</v>
      </c>
      <c r="C237" s="251" t="s">
        <v>337</v>
      </c>
      <c r="D237" s="252" t="s">
        <v>138</v>
      </c>
      <c r="E237" s="253">
        <v>71.3</v>
      </c>
      <c r="F237" s="254"/>
      <c r="G237" s="255">
        <f>ROUND(E237*F237,2)</f>
        <v>0</v>
      </c>
      <c r="H237" s="254">
        <v>569.30999999999995</v>
      </c>
      <c r="I237" s="255">
        <f>ROUND(E237*H237,2)</f>
        <v>40591.800000000003</v>
      </c>
      <c r="J237" s="254">
        <v>399.69</v>
      </c>
      <c r="K237" s="255">
        <f>ROUND(E237*J237,2)</f>
        <v>28497.9</v>
      </c>
      <c r="L237" s="255">
        <v>21</v>
      </c>
      <c r="M237" s="255">
        <f>G237*(1+L237/100)</f>
        <v>0</v>
      </c>
      <c r="N237" s="253">
        <v>0</v>
      </c>
      <c r="O237" s="253">
        <f>ROUND(E237*N237,2)</f>
        <v>0</v>
      </c>
      <c r="P237" s="253">
        <v>0</v>
      </c>
      <c r="Q237" s="253">
        <f>ROUND(E237*P237,2)</f>
        <v>0</v>
      </c>
      <c r="R237" s="255"/>
      <c r="S237" s="255" t="s">
        <v>1305</v>
      </c>
      <c r="T237" s="256" t="s">
        <v>1305</v>
      </c>
      <c r="U237" s="155">
        <v>0.66559000000000001</v>
      </c>
      <c r="V237" s="155">
        <f>ROUND(E237*U237,2)</f>
        <v>47.46</v>
      </c>
      <c r="W237" s="155"/>
      <c r="X237" s="155" t="s">
        <v>1407</v>
      </c>
      <c r="Y237" s="155" t="s">
        <v>1331</v>
      </c>
      <c r="Z237" s="152"/>
      <c r="AA237" s="152"/>
      <c r="AB237" s="152"/>
      <c r="AC237" s="152"/>
      <c r="AD237" s="152"/>
      <c r="AE237" s="152"/>
      <c r="AF237" s="152"/>
      <c r="AG237" s="152" t="s">
        <v>1408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2">
      <c r="A238" s="154"/>
      <c r="B238" s="153"/>
      <c r="C238" s="257" t="s">
        <v>1358</v>
      </c>
      <c r="D238" s="258"/>
      <c r="E238" s="259"/>
      <c r="F238" s="155"/>
      <c r="G238" s="155"/>
      <c r="H238" s="155"/>
      <c r="I238" s="155"/>
      <c r="J238" s="155"/>
      <c r="K238" s="155"/>
      <c r="L238" s="155"/>
      <c r="M238" s="155"/>
      <c r="N238" s="260"/>
      <c r="O238" s="260"/>
      <c r="P238" s="260"/>
      <c r="Q238" s="260"/>
      <c r="R238" s="155"/>
      <c r="S238" s="155"/>
      <c r="T238" s="155"/>
      <c r="U238" s="155"/>
      <c r="V238" s="155"/>
      <c r="W238" s="155"/>
      <c r="X238" s="155"/>
      <c r="Y238" s="155"/>
      <c r="Z238" s="152"/>
      <c r="AA238" s="152"/>
      <c r="AB238" s="152"/>
      <c r="AC238" s="152"/>
      <c r="AD238" s="152"/>
      <c r="AE238" s="152"/>
      <c r="AF238" s="152"/>
      <c r="AG238" s="152" t="s">
        <v>467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3">
      <c r="A239" s="154"/>
      <c r="B239" s="153"/>
      <c r="C239" s="257" t="s">
        <v>1401</v>
      </c>
      <c r="D239" s="258"/>
      <c r="E239" s="259">
        <v>71.3</v>
      </c>
      <c r="F239" s="155"/>
      <c r="G239" s="155"/>
      <c r="H239" s="155"/>
      <c r="I239" s="155"/>
      <c r="J239" s="155"/>
      <c r="K239" s="155"/>
      <c r="L239" s="155"/>
      <c r="M239" s="155"/>
      <c r="N239" s="260"/>
      <c r="O239" s="260"/>
      <c r="P239" s="260"/>
      <c r="Q239" s="260"/>
      <c r="R239" s="155"/>
      <c r="S239" s="155"/>
      <c r="T239" s="155"/>
      <c r="U239" s="155"/>
      <c r="V239" s="155"/>
      <c r="W239" s="155"/>
      <c r="X239" s="155"/>
      <c r="Y239" s="155"/>
      <c r="Z239" s="152"/>
      <c r="AA239" s="152"/>
      <c r="AB239" s="152"/>
      <c r="AC239" s="152"/>
      <c r="AD239" s="152"/>
      <c r="AE239" s="152"/>
      <c r="AF239" s="152"/>
      <c r="AG239" s="152" t="s">
        <v>467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>
      <c r="A240" s="238" t="s">
        <v>133</v>
      </c>
      <c r="B240" s="239" t="s">
        <v>68</v>
      </c>
      <c r="C240" s="240" t="s">
        <v>69</v>
      </c>
      <c r="D240" s="241"/>
      <c r="E240" s="242"/>
      <c r="F240" s="225"/>
      <c r="G240" s="225">
        <f>SUMIF(AG241:AG257,"&lt;&gt;NOR",G241:G257)</f>
        <v>0</v>
      </c>
      <c r="H240" s="225"/>
      <c r="I240" s="225">
        <f>SUM(I241:I257)</f>
        <v>95622.540000000008</v>
      </c>
      <c r="J240" s="225"/>
      <c r="K240" s="225">
        <f>SUM(K241:K257)</f>
        <v>83218.030000000013</v>
      </c>
      <c r="L240" s="225"/>
      <c r="M240" s="225">
        <f>SUM(M241:M257)</f>
        <v>0</v>
      </c>
      <c r="N240" s="242"/>
      <c r="O240" s="242">
        <f>SUM(O241:O257)</f>
        <v>0</v>
      </c>
      <c r="P240" s="242"/>
      <c r="Q240" s="242">
        <f>SUM(Q241:Q257)</f>
        <v>0</v>
      </c>
      <c r="R240" s="225"/>
      <c r="S240" s="225"/>
      <c r="T240" s="226"/>
      <c r="U240" s="243"/>
      <c r="V240" s="243">
        <f>SUM(V241:V257)</f>
        <v>144.02000000000001</v>
      </c>
      <c r="W240" s="243"/>
      <c r="X240" s="243"/>
      <c r="Y240" s="243"/>
      <c r="AG240" t="s">
        <v>1329</v>
      </c>
    </row>
    <row r="241" spans="1:60" outlineLevel="1">
      <c r="A241" s="244">
        <v>102</v>
      </c>
      <c r="B241" s="245" t="s">
        <v>338</v>
      </c>
      <c r="C241" s="246" t="s">
        <v>339</v>
      </c>
      <c r="D241" s="247" t="s">
        <v>138</v>
      </c>
      <c r="E241" s="248">
        <v>94.625</v>
      </c>
      <c r="F241" s="230"/>
      <c r="G241" s="227">
        <f>ROUND(E241*F241,2)</f>
        <v>0</v>
      </c>
      <c r="H241" s="230">
        <v>25.7</v>
      </c>
      <c r="I241" s="227">
        <f>ROUND(E241*H241,2)</f>
        <v>2431.86</v>
      </c>
      <c r="J241" s="230">
        <v>28.7</v>
      </c>
      <c r="K241" s="227">
        <f>ROUND(E241*J241,2)</f>
        <v>2715.74</v>
      </c>
      <c r="L241" s="227">
        <v>21</v>
      </c>
      <c r="M241" s="227">
        <f>G241*(1+L241/100)</f>
        <v>0</v>
      </c>
      <c r="N241" s="248">
        <v>0</v>
      </c>
      <c r="O241" s="248">
        <f>ROUND(E241*N241,2)</f>
        <v>0</v>
      </c>
      <c r="P241" s="248">
        <v>0</v>
      </c>
      <c r="Q241" s="248">
        <f>ROUND(E241*P241,2)</f>
        <v>0</v>
      </c>
      <c r="R241" s="227"/>
      <c r="S241" s="227" t="s">
        <v>1305</v>
      </c>
      <c r="T241" s="228" t="s">
        <v>1305</v>
      </c>
      <c r="U241" s="155">
        <v>0.05</v>
      </c>
      <c r="V241" s="155">
        <f>ROUND(E241*U241,2)</f>
        <v>4.7300000000000004</v>
      </c>
      <c r="W241" s="155"/>
      <c r="X241" s="155" t="s">
        <v>1330</v>
      </c>
      <c r="Y241" s="155" t="s">
        <v>1331</v>
      </c>
      <c r="Z241" s="152"/>
      <c r="AA241" s="152"/>
      <c r="AB241" s="152"/>
      <c r="AC241" s="152"/>
      <c r="AD241" s="152"/>
      <c r="AE241" s="152"/>
      <c r="AF241" s="152"/>
      <c r="AG241" s="152" t="s">
        <v>1414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>
      <c r="A242" s="249">
        <v>103</v>
      </c>
      <c r="B242" s="250" t="s">
        <v>340</v>
      </c>
      <c r="C242" s="251" t="s">
        <v>341</v>
      </c>
      <c r="D242" s="252" t="s">
        <v>173</v>
      </c>
      <c r="E242" s="253">
        <v>11.625</v>
      </c>
      <c r="F242" s="254"/>
      <c r="G242" s="255">
        <f>ROUND(E242*F242,2)</f>
        <v>0</v>
      </c>
      <c r="H242" s="254">
        <v>0</v>
      </c>
      <c r="I242" s="255">
        <f>ROUND(E242*H242,2)</f>
        <v>0</v>
      </c>
      <c r="J242" s="254">
        <v>74.7</v>
      </c>
      <c r="K242" s="255">
        <f>ROUND(E242*J242,2)</f>
        <v>868.39</v>
      </c>
      <c r="L242" s="255">
        <v>21</v>
      </c>
      <c r="M242" s="255">
        <f>G242*(1+L242/100)</f>
        <v>0</v>
      </c>
      <c r="N242" s="253">
        <v>0</v>
      </c>
      <c r="O242" s="253">
        <f>ROUND(E242*N242,2)</f>
        <v>0</v>
      </c>
      <c r="P242" s="253">
        <v>0</v>
      </c>
      <c r="Q242" s="253">
        <f>ROUND(E242*P242,2)</f>
        <v>0</v>
      </c>
      <c r="R242" s="255"/>
      <c r="S242" s="255" t="s">
        <v>1305</v>
      </c>
      <c r="T242" s="256" t="s">
        <v>1305</v>
      </c>
      <c r="U242" s="155">
        <v>0.13</v>
      </c>
      <c r="V242" s="155">
        <f>ROUND(E242*U242,2)</f>
        <v>1.51</v>
      </c>
      <c r="W242" s="155"/>
      <c r="X242" s="155" t="s">
        <v>1330</v>
      </c>
      <c r="Y242" s="155" t="s">
        <v>1331</v>
      </c>
      <c r="Z242" s="152"/>
      <c r="AA242" s="152"/>
      <c r="AB242" s="152"/>
      <c r="AC242" s="152"/>
      <c r="AD242" s="152"/>
      <c r="AE242" s="152"/>
      <c r="AF242" s="152"/>
      <c r="AG242" s="152" t="s">
        <v>1414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2">
      <c r="A243" s="154"/>
      <c r="B243" s="153"/>
      <c r="C243" s="257" t="s">
        <v>1431</v>
      </c>
      <c r="D243" s="258"/>
      <c r="E243" s="259"/>
      <c r="F243" s="155"/>
      <c r="G243" s="155"/>
      <c r="H243" s="155"/>
      <c r="I243" s="155"/>
      <c r="J243" s="155"/>
      <c r="K243" s="155"/>
      <c r="L243" s="155"/>
      <c r="M243" s="155"/>
      <c r="N243" s="260"/>
      <c r="O243" s="260"/>
      <c r="P243" s="260"/>
      <c r="Q243" s="260"/>
      <c r="R243" s="155"/>
      <c r="S243" s="155"/>
      <c r="T243" s="155"/>
      <c r="U243" s="155"/>
      <c r="V243" s="155"/>
      <c r="W243" s="155"/>
      <c r="X243" s="155"/>
      <c r="Y243" s="155"/>
      <c r="Z243" s="152"/>
      <c r="AA243" s="152"/>
      <c r="AB243" s="152"/>
      <c r="AC243" s="152"/>
      <c r="AD243" s="152"/>
      <c r="AE243" s="152"/>
      <c r="AF243" s="152"/>
      <c r="AG243" s="152" t="s">
        <v>467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3">
      <c r="A244" s="154"/>
      <c r="B244" s="153"/>
      <c r="C244" s="257" t="s">
        <v>1432</v>
      </c>
      <c r="D244" s="258"/>
      <c r="E244" s="259"/>
      <c r="F244" s="155"/>
      <c r="G244" s="155"/>
      <c r="H244" s="155"/>
      <c r="I244" s="155"/>
      <c r="J244" s="155"/>
      <c r="K244" s="155"/>
      <c r="L244" s="155"/>
      <c r="M244" s="155"/>
      <c r="N244" s="260"/>
      <c r="O244" s="260"/>
      <c r="P244" s="260"/>
      <c r="Q244" s="260"/>
      <c r="R244" s="155"/>
      <c r="S244" s="155"/>
      <c r="T244" s="155"/>
      <c r="U244" s="155"/>
      <c r="V244" s="155"/>
      <c r="W244" s="155"/>
      <c r="X244" s="155"/>
      <c r="Y244" s="155"/>
      <c r="Z244" s="152"/>
      <c r="AA244" s="152"/>
      <c r="AB244" s="152"/>
      <c r="AC244" s="152"/>
      <c r="AD244" s="152"/>
      <c r="AE244" s="152"/>
      <c r="AF244" s="152"/>
      <c r="AG244" s="152" t="s">
        <v>467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3">
      <c r="A245" s="154"/>
      <c r="B245" s="153"/>
      <c r="C245" s="257" t="s">
        <v>1433</v>
      </c>
      <c r="D245" s="258"/>
      <c r="E245" s="259">
        <v>11.63</v>
      </c>
      <c r="F245" s="155"/>
      <c r="G245" s="155"/>
      <c r="H245" s="155"/>
      <c r="I245" s="155"/>
      <c r="J245" s="155"/>
      <c r="K245" s="155"/>
      <c r="L245" s="155"/>
      <c r="M245" s="155"/>
      <c r="N245" s="260"/>
      <c r="O245" s="260"/>
      <c r="P245" s="260"/>
      <c r="Q245" s="260"/>
      <c r="R245" s="155"/>
      <c r="S245" s="155"/>
      <c r="T245" s="155"/>
      <c r="U245" s="155"/>
      <c r="V245" s="155"/>
      <c r="W245" s="155"/>
      <c r="X245" s="155"/>
      <c r="Y245" s="155"/>
      <c r="Z245" s="152"/>
      <c r="AA245" s="152"/>
      <c r="AB245" s="152"/>
      <c r="AC245" s="152"/>
      <c r="AD245" s="152"/>
      <c r="AE245" s="152"/>
      <c r="AF245" s="152"/>
      <c r="AG245" s="152" t="s">
        <v>467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>
      <c r="A246" s="249">
        <v>104</v>
      </c>
      <c r="B246" s="250" t="s">
        <v>342</v>
      </c>
      <c r="C246" s="251" t="s">
        <v>343</v>
      </c>
      <c r="D246" s="252" t="s">
        <v>138</v>
      </c>
      <c r="E246" s="253">
        <v>94.625</v>
      </c>
      <c r="F246" s="254"/>
      <c r="G246" s="255">
        <f>ROUND(E246*F246,2)</f>
        <v>0</v>
      </c>
      <c r="H246" s="254">
        <v>168.06</v>
      </c>
      <c r="I246" s="255">
        <f>ROUND(E246*H246,2)</f>
        <v>15902.68</v>
      </c>
      <c r="J246" s="254">
        <v>837.94</v>
      </c>
      <c r="K246" s="255">
        <f>ROUND(E246*J246,2)</f>
        <v>79290.070000000007</v>
      </c>
      <c r="L246" s="255">
        <v>21</v>
      </c>
      <c r="M246" s="255">
        <f>G246*(1+L246/100)</f>
        <v>0</v>
      </c>
      <c r="N246" s="253">
        <v>0</v>
      </c>
      <c r="O246" s="253">
        <f>ROUND(E246*N246,2)</f>
        <v>0</v>
      </c>
      <c r="P246" s="253">
        <v>0</v>
      </c>
      <c r="Q246" s="253">
        <f>ROUND(E246*P246,2)</f>
        <v>0</v>
      </c>
      <c r="R246" s="255"/>
      <c r="S246" s="255" t="s">
        <v>1305</v>
      </c>
      <c r="T246" s="256" t="s">
        <v>1305</v>
      </c>
      <c r="U246" s="155">
        <v>1.448</v>
      </c>
      <c r="V246" s="155">
        <f>ROUND(E246*U246,2)</f>
        <v>137.02000000000001</v>
      </c>
      <c r="W246" s="155"/>
      <c r="X246" s="155" t="s">
        <v>1330</v>
      </c>
      <c r="Y246" s="155" t="s">
        <v>1331</v>
      </c>
      <c r="Z246" s="152"/>
      <c r="AA246" s="152"/>
      <c r="AB246" s="152"/>
      <c r="AC246" s="152"/>
      <c r="AD246" s="152"/>
      <c r="AE246" s="152"/>
      <c r="AF246" s="152"/>
      <c r="AG246" s="152" t="s">
        <v>1414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2">
      <c r="A247" s="154"/>
      <c r="B247" s="153"/>
      <c r="C247" s="257" t="s">
        <v>1434</v>
      </c>
      <c r="D247" s="258"/>
      <c r="E247" s="259"/>
      <c r="F247" s="155"/>
      <c r="G247" s="155"/>
      <c r="H247" s="155"/>
      <c r="I247" s="155"/>
      <c r="J247" s="155"/>
      <c r="K247" s="155"/>
      <c r="L247" s="155"/>
      <c r="M247" s="155"/>
      <c r="N247" s="260"/>
      <c r="O247" s="260"/>
      <c r="P247" s="260"/>
      <c r="Q247" s="260"/>
      <c r="R247" s="155"/>
      <c r="S247" s="155"/>
      <c r="T247" s="155"/>
      <c r="U247" s="155"/>
      <c r="V247" s="155"/>
      <c r="W247" s="155"/>
      <c r="X247" s="155"/>
      <c r="Y247" s="155"/>
      <c r="Z247" s="152"/>
      <c r="AA247" s="152"/>
      <c r="AB247" s="152"/>
      <c r="AC247" s="152"/>
      <c r="AD247" s="152"/>
      <c r="AE247" s="152"/>
      <c r="AF247" s="152"/>
      <c r="AG247" s="152" t="s">
        <v>467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3">
      <c r="A248" s="154"/>
      <c r="B248" s="153"/>
      <c r="C248" s="257" t="s">
        <v>1384</v>
      </c>
      <c r="D248" s="258"/>
      <c r="E248" s="259"/>
      <c r="F248" s="155"/>
      <c r="G248" s="155"/>
      <c r="H248" s="155"/>
      <c r="I248" s="155"/>
      <c r="J248" s="155"/>
      <c r="K248" s="155"/>
      <c r="L248" s="155"/>
      <c r="M248" s="155"/>
      <c r="N248" s="260"/>
      <c r="O248" s="260"/>
      <c r="P248" s="260"/>
      <c r="Q248" s="260"/>
      <c r="R248" s="155"/>
      <c r="S248" s="155"/>
      <c r="T248" s="155"/>
      <c r="U248" s="155"/>
      <c r="V248" s="155"/>
      <c r="W248" s="155"/>
      <c r="X248" s="155"/>
      <c r="Y248" s="155"/>
      <c r="Z248" s="152"/>
      <c r="AA248" s="152"/>
      <c r="AB248" s="152"/>
      <c r="AC248" s="152"/>
      <c r="AD248" s="152"/>
      <c r="AE248" s="152"/>
      <c r="AF248" s="152"/>
      <c r="AG248" s="152" t="s">
        <v>467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3">
      <c r="A249" s="154"/>
      <c r="B249" s="153"/>
      <c r="C249" s="257" t="s">
        <v>1435</v>
      </c>
      <c r="D249" s="258"/>
      <c r="E249" s="259"/>
      <c r="F249" s="155"/>
      <c r="G249" s="155"/>
      <c r="H249" s="155"/>
      <c r="I249" s="155"/>
      <c r="J249" s="155"/>
      <c r="K249" s="155"/>
      <c r="L249" s="155"/>
      <c r="M249" s="155"/>
      <c r="N249" s="260"/>
      <c r="O249" s="260"/>
      <c r="P249" s="260"/>
      <c r="Q249" s="260"/>
      <c r="R249" s="155"/>
      <c r="S249" s="155"/>
      <c r="T249" s="155"/>
      <c r="U249" s="155"/>
      <c r="V249" s="155"/>
      <c r="W249" s="155"/>
      <c r="X249" s="155"/>
      <c r="Y249" s="155"/>
      <c r="Z249" s="152"/>
      <c r="AA249" s="152"/>
      <c r="AB249" s="152"/>
      <c r="AC249" s="152"/>
      <c r="AD249" s="152"/>
      <c r="AE249" s="152"/>
      <c r="AF249" s="152"/>
      <c r="AG249" s="152" t="s">
        <v>467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3">
      <c r="A250" s="154"/>
      <c r="B250" s="153"/>
      <c r="C250" s="257" t="s">
        <v>1436</v>
      </c>
      <c r="D250" s="258"/>
      <c r="E250" s="259"/>
      <c r="F250" s="155"/>
      <c r="G250" s="155"/>
      <c r="H250" s="155"/>
      <c r="I250" s="155"/>
      <c r="J250" s="155"/>
      <c r="K250" s="155"/>
      <c r="L250" s="155"/>
      <c r="M250" s="155"/>
      <c r="N250" s="260"/>
      <c r="O250" s="260"/>
      <c r="P250" s="260"/>
      <c r="Q250" s="260"/>
      <c r="R250" s="155"/>
      <c r="S250" s="155"/>
      <c r="T250" s="155"/>
      <c r="U250" s="155"/>
      <c r="V250" s="155"/>
      <c r="W250" s="155"/>
      <c r="X250" s="155"/>
      <c r="Y250" s="155"/>
      <c r="Z250" s="152"/>
      <c r="AA250" s="152"/>
      <c r="AB250" s="152"/>
      <c r="AC250" s="152"/>
      <c r="AD250" s="152"/>
      <c r="AE250" s="152"/>
      <c r="AF250" s="152"/>
      <c r="AG250" s="152" t="s">
        <v>467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3">
      <c r="A251" s="154"/>
      <c r="B251" s="153"/>
      <c r="C251" s="257" t="s">
        <v>1437</v>
      </c>
      <c r="D251" s="258"/>
      <c r="E251" s="259"/>
      <c r="F251" s="155"/>
      <c r="G251" s="155"/>
      <c r="H251" s="155"/>
      <c r="I251" s="155"/>
      <c r="J251" s="155"/>
      <c r="K251" s="155"/>
      <c r="L251" s="155"/>
      <c r="M251" s="155"/>
      <c r="N251" s="260"/>
      <c r="O251" s="260"/>
      <c r="P251" s="260"/>
      <c r="Q251" s="260"/>
      <c r="R251" s="155"/>
      <c r="S251" s="155"/>
      <c r="T251" s="155"/>
      <c r="U251" s="155"/>
      <c r="V251" s="155"/>
      <c r="W251" s="155"/>
      <c r="X251" s="155"/>
      <c r="Y251" s="155"/>
      <c r="Z251" s="152"/>
      <c r="AA251" s="152"/>
      <c r="AB251" s="152"/>
      <c r="AC251" s="152"/>
      <c r="AD251" s="152"/>
      <c r="AE251" s="152"/>
      <c r="AF251" s="152"/>
      <c r="AG251" s="152" t="s">
        <v>467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3">
      <c r="A252" s="154"/>
      <c r="B252" s="153"/>
      <c r="C252" s="257" t="s">
        <v>1388</v>
      </c>
      <c r="D252" s="258"/>
      <c r="E252" s="259"/>
      <c r="F252" s="155"/>
      <c r="G252" s="155"/>
      <c r="H252" s="155"/>
      <c r="I252" s="155"/>
      <c r="J252" s="155"/>
      <c r="K252" s="155"/>
      <c r="L252" s="155"/>
      <c r="M252" s="155"/>
      <c r="N252" s="260"/>
      <c r="O252" s="260"/>
      <c r="P252" s="260"/>
      <c r="Q252" s="260"/>
      <c r="R252" s="155"/>
      <c r="S252" s="155"/>
      <c r="T252" s="155"/>
      <c r="U252" s="155"/>
      <c r="V252" s="155"/>
      <c r="W252" s="155"/>
      <c r="X252" s="155"/>
      <c r="Y252" s="155"/>
      <c r="Z252" s="152"/>
      <c r="AA252" s="152"/>
      <c r="AB252" s="152"/>
      <c r="AC252" s="152"/>
      <c r="AD252" s="152"/>
      <c r="AE252" s="152"/>
      <c r="AF252" s="152"/>
      <c r="AG252" s="152" t="s">
        <v>467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3">
      <c r="A253" s="154"/>
      <c r="B253" s="153"/>
      <c r="C253" s="257" t="s">
        <v>1438</v>
      </c>
      <c r="D253" s="258"/>
      <c r="E253" s="259"/>
      <c r="F253" s="155"/>
      <c r="G253" s="155"/>
      <c r="H253" s="155"/>
      <c r="I253" s="155"/>
      <c r="J253" s="155"/>
      <c r="K253" s="155"/>
      <c r="L253" s="155"/>
      <c r="M253" s="155"/>
      <c r="N253" s="260"/>
      <c r="O253" s="260"/>
      <c r="P253" s="260"/>
      <c r="Q253" s="260"/>
      <c r="R253" s="155"/>
      <c r="S253" s="155"/>
      <c r="T253" s="155"/>
      <c r="U253" s="155"/>
      <c r="V253" s="155"/>
      <c r="W253" s="155"/>
      <c r="X253" s="155"/>
      <c r="Y253" s="155"/>
      <c r="Z253" s="152"/>
      <c r="AA253" s="152"/>
      <c r="AB253" s="152"/>
      <c r="AC253" s="152"/>
      <c r="AD253" s="152"/>
      <c r="AE253" s="152"/>
      <c r="AF253" s="152"/>
      <c r="AG253" s="152" t="s">
        <v>467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3">
      <c r="A254" s="154"/>
      <c r="B254" s="153"/>
      <c r="C254" s="257" t="s">
        <v>1439</v>
      </c>
      <c r="D254" s="258"/>
      <c r="E254" s="259">
        <v>94.63</v>
      </c>
      <c r="F254" s="155"/>
      <c r="G254" s="155"/>
      <c r="H254" s="155"/>
      <c r="I254" s="155"/>
      <c r="J254" s="155"/>
      <c r="K254" s="155"/>
      <c r="L254" s="155"/>
      <c r="M254" s="155"/>
      <c r="N254" s="260"/>
      <c r="O254" s="260"/>
      <c r="P254" s="260"/>
      <c r="Q254" s="260"/>
      <c r="R254" s="155"/>
      <c r="S254" s="155"/>
      <c r="T254" s="155"/>
      <c r="U254" s="155"/>
      <c r="V254" s="155"/>
      <c r="W254" s="155"/>
      <c r="X254" s="155"/>
      <c r="Y254" s="155"/>
      <c r="Z254" s="152"/>
      <c r="AA254" s="152"/>
      <c r="AB254" s="152"/>
      <c r="AC254" s="152"/>
      <c r="AD254" s="152"/>
      <c r="AE254" s="152"/>
      <c r="AF254" s="152"/>
      <c r="AG254" s="152" t="s">
        <v>467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>
      <c r="A255" s="244">
        <v>105</v>
      </c>
      <c r="B255" s="245" t="s">
        <v>344</v>
      </c>
      <c r="C255" s="246" t="s">
        <v>345</v>
      </c>
      <c r="D255" s="247" t="s">
        <v>183</v>
      </c>
      <c r="E255" s="248">
        <v>0.47359000000000001</v>
      </c>
      <c r="F255" s="230"/>
      <c r="G255" s="227">
        <f>ROUND(E255*F255,2)</f>
        <v>0</v>
      </c>
      <c r="H255" s="230">
        <v>0</v>
      </c>
      <c r="I255" s="227">
        <f>ROUND(E255*H255,2)</f>
        <v>0</v>
      </c>
      <c r="J255" s="230">
        <v>726</v>
      </c>
      <c r="K255" s="227">
        <f>ROUND(E255*J255,2)</f>
        <v>343.83</v>
      </c>
      <c r="L255" s="227">
        <v>21</v>
      </c>
      <c r="M255" s="227">
        <f>G255*(1+L255/100)</f>
        <v>0</v>
      </c>
      <c r="N255" s="248">
        <v>0</v>
      </c>
      <c r="O255" s="248">
        <f>ROUND(E255*N255,2)</f>
        <v>0</v>
      </c>
      <c r="P255" s="248">
        <v>0</v>
      </c>
      <c r="Q255" s="248">
        <f>ROUND(E255*P255,2)</f>
        <v>0</v>
      </c>
      <c r="R255" s="227"/>
      <c r="S255" s="227" t="s">
        <v>1305</v>
      </c>
      <c r="T255" s="228" t="s">
        <v>1305</v>
      </c>
      <c r="U255" s="155">
        <v>1.5980000000000001</v>
      </c>
      <c r="V255" s="155">
        <f>ROUND(E255*U255,2)</f>
        <v>0.76</v>
      </c>
      <c r="W255" s="155"/>
      <c r="X255" s="155" t="s">
        <v>1330</v>
      </c>
      <c r="Y255" s="155" t="s">
        <v>1331</v>
      </c>
      <c r="Z255" s="152"/>
      <c r="AA255" s="152"/>
      <c r="AB255" s="152"/>
      <c r="AC255" s="152"/>
      <c r="AD255" s="152"/>
      <c r="AE255" s="152"/>
      <c r="AF255" s="152"/>
      <c r="AG255" s="152" t="s">
        <v>1414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>
      <c r="A256" s="244">
        <v>106</v>
      </c>
      <c r="B256" s="245" t="s">
        <v>346</v>
      </c>
      <c r="C256" s="246" t="s">
        <v>347</v>
      </c>
      <c r="D256" s="247" t="s">
        <v>138</v>
      </c>
      <c r="E256" s="248">
        <v>110</v>
      </c>
      <c r="F256" s="230"/>
      <c r="G256" s="227">
        <f>ROUND(E256*F256,2)</f>
        <v>0</v>
      </c>
      <c r="H256" s="230">
        <v>700</v>
      </c>
      <c r="I256" s="227">
        <f>ROUND(E256*H256,2)</f>
        <v>77000</v>
      </c>
      <c r="J256" s="230">
        <v>0</v>
      </c>
      <c r="K256" s="227">
        <f>ROUND(E256*J256,2)</f>
        <v>0</v>
      </c>
      <c r="L256" s="227">
        <v>21</v>
      </c>
      <c r="M256" s="227">
        <f>G256*(1+L256/100)</f>
        <v>0</v>
      </c>
      <c r="N256" s="248">
        <v>0</v>
      </c>
      <c r="O256" s="248">
        <f>ROUND(E256*N256,2)</f>
        <v>0</v>
      </c>
      <c r="P256" s="248">
        <v>0</v>
      </c>
      <c r="Q256" s="248">
        <f>ROUND(E256*P256,2)</f>
        <v>0</v>
      </c>
      <c r="R256" s="227"/>
      <c r="S256" s="227" t="s">
        <v>1306</v>
      </c>
      <c r="T256" s="228" t="s">
        <v>1307</v>
      </c>
      <c r="U256" s="155">
        <v>0</v>
      </c>
      <c r="V256" s="155">
        <f>ROUND(E256*U256,2)</f>
        <v>0</v>
      </c>
      <c r="W256" s="155"/>
      <c r="X256" s="155" t="s">
        <v>1341</v>
      </c>
      <c r="Y256" s="155" t="s">
        <v>1331</v>
      </c>
      <c r="Z256" s="152"/>
      <c r="AA256" s="152"/>
      <c r="AB256" s="152"/>
      <c r="AC256" s="152"/>
      <c r="AD256" s="152"/>
      <c r="AE256" s="152"/>
      <c r="AF256" s="152"/>
      <c r="AG256" s="152" t="s">
        <v>1342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>
      <c r="A257" s="244">
        <v>107</v>
      </c>
      <c r="B257" s="245" t="s">
        <v>348</v>
      </c>
      <c r="C257" s="246" t="s">
        <v>349</v>
      </c>
      <c r="D257" s="247" t="s">
        <v>173</v>
      </c>
      <c r="E257" s="248">
        <v>15</v>
      </c>
      <c r="F257" s="230"/>
      <c r="G257" s="227">
        <f>ROUND(E257*F257,2)</f>
        <v>0</v>
      </c>
      <c r="H257" s="230">
        <v>19.2</v>
      </c>
      <c r="I257" s="227">
        <f>ROUND(E257*H257,2)</f>
        <v>288</v>
      </c>
      <c r="J257" s="230">
        <v>0</v>
      </c>
      <c r="K257" s="227">
        <f>ROUND(E257*J257,2)</f>
        <v>0</v>
      </c>
      <c r="L257" s="227">
        <v>21</v>
      </c>
      <c r="M257" s="227">
        <f>G257*(1+L257/100)</f>
        <v>0</v>
      </c>
      <c r="N257" s="248">
        <v>0</v>
      </c>
      <c r="O257" s="248">
        <f>ROUND(E257*N257,2)</f>
        <v>0</v>
      </c>
      <c r="P257" s="248">
        <v>0</v>
      </c>
      <c r="Q257" s="248">
        <f>ROUND(E257*P257,2)</f>
        <v>0</v>
      </c>
      <c r="R257" s="227" t="s">
        <v>1440</v>
      </c>
      <c r="S257" s="227" t="s">
        <v>1441</v>
      </c>
      <c r="T257" s="228" t="s">
        <v>1441</v>
      </c>
      <c r="U257" s="155">
        <v>0</v>
      </c>
      <c r="V257" s="155">
        <f>ROUND(E257*U257,2)</f>
        <v>0</v>
      </c>
      <c r="W257" s="155"/>
      <c r="X257" s="155" t="s">
        <v>1341</v>
      </c>
      <c r="Y257" s="155" t="s">
        <v>1331</v>
      </c>
      <c r="Z257" s="152"/>
      <c r="AA257" s="152"/>
      <c r="AB257" s="152"/>
      <c r="AC257" s="152"/>
      <c r="AD257" s="152"/>
      <c r="AE257" s="152"/>
      <c r="AF257" s="152"/>
      <c r="AG257" s="152" t="s">
        <v>1342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>
      <c r="A258" s="238" t="s">
        <v>133</v>
      </c>
      <c r="B258" s="239" t="s">
        <v>70</v>
      </c>
      <c r="C258" s="240" t="s">
        <v>71</v>
      </c>
      <c r="D258" s="241"/>
      <c r="E258" s="242"/>
      <c r="F258" s="225"/>
      <c r="G258" s="225">
        <f>SUMIF(AG259:AG272,"&lt;&gt;NOR",G259:G272)</f>
        <v>0</v>
      </c>
      <c r="H258" s="225"/>
      <c r="I258" s="225">
        <f>SUM(I259:I272)</f>
        <v>29706</v>
      </c>
      <c r="J258" s="225"/>
      <c r="K258" s="225">
        <f>SUM(K259:K272)</f>
        <v>53252.6</v>
      </c>
      <c r="L258" s="225"/>
      <c r="M258" s="225">
        <f>SUM(M259:M272)</f>
        <v>0</v>
      </c>
      <c r="N258" s="242"/>
      <c r="O258" s="242">
        <f>SUM(O259:O272)</f>
        <v>0</v>
      </c>
      <c r="P258" s="242"/>
      <c r="Q258" s="242">
        <f>SUM(Q259:Q272)</f>
        <v>0</v>
      </c>
      <c r="R258" s="225"/>
      <c r="S258" s="225"/>
      <c r="T258" s="226"/>
      <c r="U258" s="243"/>
      <c r="V258" s="243">
        <f>SUM(V259:V272)</f>
        <v>95.07</v>
      </c>
      <c r="W258" s="243"/>
      <c r="X258" s="243"/>
      <c r="Y258" s="243"/>
      <c r="AG258" t="s">
        <v>1329</v>
      </c>
    </row>
    <row r="259" spans="1:60" ht="22.5" outlineLevel="1">
      <c r="A259" s="249">
        <v>108</v>
      </c>
      <c r="B259" s="250" t="s">
        <v>350</v>
      </c>
      <c r="C259" s="251" t="s">
        <v>351</v>
      </c>
      <c r="D259" s="252" t="s">
        <v>138</v>
      </c>
      <c r="E259" s="253">
        <v>13.15</v>
      </c>
      <c r="F259" s="254"/>
      <c r="G259" s="255">
        <f>ROUND(E259*F259,2)</f>
        <v>0</v>
      </c>
      <c r="H259" s="254">
        <v>25.75</v>
      </c>
      <c r="I259" s="255">
        <f>ROUND(E259*H259,2)</f>
        <v>338.61</v>
      </c>
      <c r="J259" s="254">
        <v>172.75</v>
      </c>
      <c r="K259" s="255">
        <f>ROUND(E259*J259,2)</f>
        <v>2271.66</v>
      </c>
      <c r="L259" s="255">
        <v>21</v>
      </c>
      <c r="M259" s="255">
        <f>G259*(1+L259/100)</f>
        <v>0</v>
      </c>
      <c r="N259" s="253">
        <v>0</v>
      </c>
      <c r="O259" s="253">
        <f>ROUND(E259*N259,2)</f>
        <v>0</v>
      </c>
      <c r="P259" s="253">
        <v>0</v>
      </c>
      <c r="Q259" s="253">
        <f>ROUND(E259*P259,2)</f>
        <v>0</v>
      </c>
      <c r="R259" s="255"/>
      <c r="S259" s="255" t="s">
        <v>1305</v>
      </c>
      <c r="T259" s="256" t="s">
        <v>1305</v>
      </c>
      <c r="U259" s="155">
        <v>0.38100000000000001</v>
      </c>
      <c r="V259" s="155">
        <f>ROUND(E259*U259,2)</f>
        <v>5.01</v>
      </c>
      <c r="W259" s="155"/>
      <c r="X259" s="155" t="s">
        <v>1330</v>
      </c>
      <c r="Y259" s="155" t="s">
        <v>1331</v>
      </c>
      <c r="Z259" s="152"/>
      <c r="AA259" s="152"/>
      <c r="AB259" s="152"/>
      <c r="AC259" s="152"/>
      <c r="AD259" s="152"/>
      <c r="AE259" s="152"/>
      <c r="AF259" s="152"/>
      <c r="AG259" s="152" t="s">
        <v>1414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2">
      <c r="A260" s="154"/>
      <c r="B260" s="153"/>
      <c r="C260" s="257" t="s">
        <v>1793</v>
      </c>
      <c r="D260" s="258"/>
      <c r="E260" s="259"/>
      <c r="F260" s="155"/>
      <c r="G260" s="155"/>
      <c r="H260" s="155"/>
      <c r="I260" s="155"/>
      <c r="J260" s="155"/>
      <c r="K260" s="155"/>
      <c r="L260" s="155"/>
      <c r="M260" s="155"/>
      <c r="N260" s="260"/>
      <c r="O260" s="260"/>
      <c r="P260" s="260"/>
      <c r="Q260" s="260"/>
      <c r="R260" s="155"/>
      <c r="S260" s="155"/>
      <c r="T260" s="155"/>
      <c r="U260" s="155"/>
      <c r="V260" s="155"/>
      <c r="W260" s="155"/>
      <c r="X260" s="155"/>
      <c r="Y260" s="155"/>
      <c r="Z260" s="152"/>
      <c r="AA260" s="152"/>
      <c r="AB260" s="152"/>
      <c r="AC260" s="152"/>
      <c r="AD260" s="152"/>
      <c r="AE260" s="152"/>
      <c r="AF260" s="152"/>
      <c r="AG260" s="152" t="s">
        <v>467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3">
      <c r="A261" s="154"/>
      <c r="B261" s="153"/>
      <c r="C261" s="257" t="s">
        <v>1442</v>
      </c>
      <c r="D261" s="258"/>
      <c r="E261" s="259">
        <v>13.15</v>
      </c>
      <c r="F261" s="155"/>
      <c r="G261" s="155"/>
      <c r="H261" s="155"/>
      <c r="I261" s="155"/>
      <c r="J261" s="155"/>
      <c r="K261" s="155"/>
      <c r="L261" s="155"/>
      <c r="M261" s="155"/>
      <c r="N261" s="260"/>
      <c r="O261" s="260"/>
      <c r="P261" s="260"/>
      <c r="Q261" s="260"/>
      <c r="R261" s="155"/>
      <c r="S261" s="155"/>
      <c r="T261" s="155"/>
      <c r="U261" s="155"/>
      <c r="V261" s="155"/>
      <c r="W261" s="155"/>
      <c r="X261" s="155"/>
      <c r="Y261" s="155"/>
      <c r="Z261" s="152"/>
      <c r="AA261" s="152"/>
      <c r="AB261" s="152"/>
      <c r="AC261" s="152"/>
      <c r="AD261" s="152"/>
      <c r="AE261" s="152"/>
      <c r="AF261" s="152"/>
      <c r="AG261" s="152" t="s">
        <v>467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>
      <c r="A262" s="249">
        <v>110</v>
      </c>
      <c r="B262" s="250" t="s">
        <v>352</v>
      </c>
      <c r="C262" s="251" t="s">
        <v>353</v>
      </c>
      <c r="D262" s="252" t="s">
        <v>138</v>
      </c>
      <c r="E262" s="253">
        <v>58.5</v>
      </c>
      <c r="F262" s="254"/>
      <c r="G262" s="255">
        <f>ROUND(E262*F262,2)</f>
        <v>0</v>
      </c>
      <c r="H262" s="254">
        <v>61.97</v>
      </c>
      <c r="I262" s="255">
        <f>ROUND(E262*H262,2)</f>
        <v>3625.25</v>
      </c>
      <c r="J262" s="254">
        <v>227.53</v>
      </c>
      <c r="K262" s="255">
        <f>ROUND(E262*J262,2)</f>
        <v>13310.51</v>
      </c>
      <c r="L262" s="255">
        <v>21</v>
      </c>
      <c r="M262" s="255">
        <f>G262*(1+L262/100)</f>
        <v>0</v>
      </c>
      <c r="N262" s="253">
        <v>0</v>
      </c>
      <c r="O262" s="253">
        <f>ROUND(E262*N262,2)</f>
        <v>0</v>
      </c>
      <c r="P262" s="253">
        <v>0</v>
      </c>
      <c r="Q262" s="253">
        <f>ROUND(E262*P262,2)</f>
        <v>0</v>
      </c>
      <c r="R262" s="255"/>
      <c r="S262" s="255" t="s">
        <v>1305</v>
      </c>
      <c r="T262" s="256" t="s">
        <v>1305</v>
      </c>
      <c r="U262" s="155">
        <v>0.41299999999999998</v>
      </c>
      <c r="V262" s="155">
        <f>ROUND(E262*U262,2)</f>
        <v>24.16</v>
      </c>
      <c r="W262" s="155"/>
      <c r="X262" s="155" t="s">
        <v>1330</v>
      </c>
      <c r="Y262" s="155" t="s">
        <v>1331</v>
      </c>
      <c r="Z262" s="152"/>
      <c r="AA262" s="152"/>
      <c r="AB262" s="152"/>
      <c r="AC262" s="152"/>
      <c r="AD262" s="152"/>
      <c r="AE262" s="152"/>
      <c r="AF262" s="152"/>
      <c r="AG262" s="152" t="s">
        <v>1414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2">
      <c r="A263" s="154"/>
      <c r="B263" s="153"/>
      <c r="C263" s="257" t="s">
        <v>1443</v>
      </c>
      <c r="D263" s="258"/>
      <c r="E263" s="259"/>
      <c r="F263" s="155"/>
      <c r="G263" s="155"/>
      <c r="H263" s="155"/>
      <c r="I263" s="155"/>
      <c r="J263" s="155"/>
      <c r="K263" s="155"/>
      <c r="L263" s="155"/>
      <c r="M263" s="155"/>
      <c r="N263" s="260"/>
      <c r="O263" s="260"/>
      <c r="P263" s="260"/>
      <c r="Q263" s="260"/>
      <c r="R263" s="155"/>
      <c r="S263" s="155"/>
      <c r="T263" s="155"/>
      <c r="U263" s="155"/>
      <c r="V263" s="155"/>
      <c r="W263" s="155"/>
      <c r="X263" s="155"/>
      <c r="Y263" s="155"/>
      <c r="Z263" s="152"/>
      <c r="AA263" s="152"/>
      <c r="AB263" s="152"/>
      <c r="AC263" s="152"/>
      <c r="AD263" s="152"/>
      <c r="AE263" s="152"/>
      <c r="AF263" s="152"/>
      <c r="AG263" s="152" t="s">
        <v>467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3">
      <c r="A264" s="154"/>
      <c r="B264" s="153"/>
      <c r="C264" s="257" t="s">
        <v>1444</v>
      </c>
      <c r="D264" s="258"/>
      <c r="E264" s="259"/>
      <c r="F264" s="155"/>
      <c r="G264" s="155"/>
      <c r="H264" s="155"/>
      <c r="I264" s="155"/>
      <c r="J264" s="155"/>
      <c r="K264" s="155"/>
      <c r="L264" s="155"/>
      <c r="M264" s="155"/>
      <c r="N264" s="260"/>
      <c r="O264" s="260"/>
      <c r="P264" s="260"/>
      <c r="Q264" s="260"/>
      <c r="R264" s="155"/>
      <c r="S264" s="155"/>
      <c r="T264" s="155"/>
      <c r="U264" s="155"/>
      <c r="V264" s="155"/>
      <c r="W264" s="155"/>
      <c r="X264" s="155"/>
      <c r="Y264" s="155"/>
      <c r="Z264" s="152"/>
      <c r="AA264" s="152"/>
      <c r="AB264" s="152"/>
      <c r="AC264" s="152"/>
      <c r="AD264" s="152"/>
      <c r="AE264" s="152"/>
      <c r="AF264" s="152"/>
      <c r="AG264" s="152" t="s">
        <v>467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3">
      <c r="A265" s="154"/>
      <c r="B265" s="153"/>
      <c r="C265" s="257" t="s">
        <v>1445</v>
      </c>
      <c r="D265" s="258"/>
      <c r="E265" s="259"/>
      <c r="F265" s="155"/>
      <c r="G265" s="155"/>
      <c r="H265" s="155"/>
      <c r="I265" s="155"/>
      <c r="J265" s="155"/>
      <c r="K265" s="155"/>
      <c r="L265" s="155"/>
      <c r="M265" s="155"/>
      <c r="N265" s="260"/>
      <c r="O265" s="260"/>
      <c r="P265" s="260"/>
      <c r="Q265" s="260"/>
      <c r="R265" s="155"/>
      <c r="S265" s="155"/>
      <c r="T265" s="155"/>
      <c r="U265" s="155"/>
      <c r="V265" s="155"/>
      <c r="W265" s="155"/>
      <c r="X265" s="155"/>
      <c r="Y265" s="155"/>
      <c r="Z265" s="152"/>
      <c r="AA265" s="152"/>
      <c r="AB265" s="152"/>
      <c r="AC265" s="152"/>
      <c r="AD265" s="152"/>
      <c r="AE265" s="152"/>
      <c r="AF265" s="152"/>
      <c r="AG265" s="152" t="s">
        <v>467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3">
      <c r="A266" s="154"/>
      <c r="B266" s="153"/>
      <c r="C266" s="257" t="s">
        <v>1446</v>
      </c>
      <c r="D266" s="258"/>
      <c r="E266" s="259">
        <v>58.5</v>
      </c>
      <c r="F266" s="155"/>
      <c r="G266" s="155"/>
      <c r="H266" s="155"/>
      <c r="I266" s="155"/>
      <c r="J266" s="155"/>
      <c r="K266" s="155"/>
      <c r="L266" s="155"/>
      <c r="M266" s="155"/>
      <c r="N266" s="260"/>
      <c r="O266" s="260"/>
      <c r="P266" s="260"/>
      <c r="Q266" s="260"/>
      <c r="R266" s="155"/>
      <c r="S266" s="155"/>
      <c r="T266" s="155"/>
      <c r="U266" s="155"/>
      <c r="V266" s="155"/>
      <c r="W266" s="155"/>
      <c r="X266" s="155"/>
      <c r="Y266" s="155"/>
      <c r="Z266" s="152"/>
      <c r="AA266" s="152"/>
      <c r="AB266" s="152"/>
      <c r="AC266" s="152"/>
      <c r="AD266" s="152"/>
      <c r="AE266" s="152"/>
      <c r="AF266" s="152"/>
      <c r="AG266" s="152" t="s">
        <v>467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>
      <c r="A267" s="249">
        <v>111</v>
      </c>
      <c r="B267" s="250" t="s">
        <v>354</v>
      </c>
      <c r="C267" s="251" t="s">
        <v>355</v>
      </c>
      <c r="D267" s="252" t="s">
        <v>138</v>
      </c>
      <c r="E267" s="253">
        <v>13.15</v>
      </c>
      <c r="F267" s="254"/>
      <c r="G267" s="255">
        <f>ROUND(E267*F267,2)</f>
        <v>0</v>
      </c>
      <c r="H267" s="254">
        <v>55.56</v>
      </c>
      <c r="I267" s="255">
        <f>ROUND(E267*H267,2)</f>
        <v>730.61</v>
      </c>
      <c r="J267" s="254">
        <v>291.94</v>
      </c>
      <c r="K267" s="255">
        <f>ROUND(E267*J267,2)</f>
        <v>3839.01</v>
      </c>
      <c r="L267" s="255">
        <v>21</v>
      </c>
      <c r="M267" s="255">
        <f>G267*(1+L267/100)</f>
        <v>0</v>
      </c>
      <c r="N267" s="253">
        <v>0</v>
      </c>
      <c r="O267" s="253">
        <f>ROUND(E267*N267,2)</f>
        <v>0</v>
      </c>
      <c r="P267" s="253">
        <v>0</v>
      </c>
      <c r="Q267" s="253">
        <f>ROUND(E267*P267,2)</f>
        <v>0</v>
      </c>
      <c r="R267" s="255"/>
      <c r="S267" s="255" t="s">
        <v>1305</v>
      </c>
      <c r="T267" s="256" t="s">
        <v>1305</v>
      </c>
      <c r="U267" s="155">
        <v>0.52900000000000003</v>
      </c>
      <c r="V267" s="155">
        <f>ROUND(E267*U267,2)</f>
        <v>6.96</v>
      </c>
      <c r="W267" s="155"/>
      <c r="X267" s="155" t="s">
        <v>1330</v>
      </c>
      <c r="Y267" s="155" t="s">
        <v>1331</v>
      </c>
      <c r="Z267" s="152"/>
      <c r="AA267" s="152"/>
      <c r="AB267" s="152"/>
      <c r="AC267" s="152"/>
      <c r="AD267" s="152"/>
      <c r="AE267" s="152"/>
      <c r="AF267" s="152"/>
      <c r="AG267" s="152" t="s">
        <v>1414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2">
      <c r="A268" s="154"/>
      <c r="B268" s="153"/>
      <c r="C268" s="257" t="s">
        <v>1793</v>
      </c>
      <c r="D268" s="258"/>
      <c r="E268" s="259"/>
      <c r="F268" s="155"/>
      <c r="G268" s="155"/>
      <c r="H268" s="155"/>
      <c r="I268" s="155"/>
      <c r="J268" s="155"/>
      <c r="K268" s="155"/>
      <c r="L268" s="155"/>
      <c r="M268" s="155"/>
      <c r="N268" s="260"/>
      <c r="O268" s="260"/>
      <c r="P268" s="260"/>
      <c r="Q268" s="260"/>
      <c r="R268" s="155"/>
      <c r="S268" s="155"/>
      <c r="T268" s="155"/>
      <c r="U268" s="155"/>
      <c r="V268" s="155"/>
      <c r="W268" s="155"/>
      <c r="X268" s="155"/>
      <c r="Y268" s="155"/>
      <c r="Z268" s="152"/>
      <c r="AA268" s="152"/>
      <c r="AB268" s="152"/>
      <c r="AC268" s="152"/>
      <c r="AD268" s="152"/>
      <c r="AE268" s="152"/>
      <c r="AF268" s="152"/>
      <c r="AG268" s="152" t="s">
        <v>467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3">
      <c r="A269" s="154"/>
      <c r="B269" s="153"/>
      <c r="C269" s="257" t="s">
        <v>1442</v>
      </c>
      <c r="D269" s="258"/>
      <c r="E269" s="259">
        <v>13.15</v>
      </c>
      <c r="F269" s="155"/>
      <c r="G269" s="155"/>
      <c r="H269" s="155"/>
      <c r="I269" s="155"/>
      <c r="J269" s="155"/>
      <c r="K269" s="155"/>
      <c r="L269" s="155"/>
      <c r="M269" s="155"/>
      <c r="N269" s="260"/>
      <c r="O269" s="260"/>
      <c r="P269" s="260"/>
      <c r="Q269" s="260"/>
      <c r="R269" s="155"/>
      <c r="S269" s="155"/>
      <c r="T269" s="155"/>
      <c r="U269" s="155"/>
      <c r="V269" s="155"/>
      <c r="W269" s="155"/>
      <c r="X269" s="155"/>
      <c r="Y269" s="155"/>
      <c r="Z269" s="152"/>
      <c r="AA269" s="152"/>
      <c r="AB269" s="152"/>
      <c r="AC269" s="152"/>
      <c r="AD269" s="152"/>
      <c r="AE269" s="152"/>
      <c r="AF269" s="152"/>
      <c r="AG269" s="152" t="s">
        <v>467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>
      <c r="A270" s="249">
        <v>112</v>
      </c>
      <c r="B270" s="250" t="s">
        <v>356</v>
      </c>
      <c r="C270" s="251" t="s">
        <v>357</v>
      </c>
      <c r="D270" s="252" t="s">
        <v>138</v>
      </c>
      <c r="E270" s="253">
        <v>187.1</v>
      </c>
      <c r="F270" s="254"/>
      <c r="G270" s="255">
        <f>ROUND(E270*F270,2)</f>
        <v>0</v>
      </c>
      <c r="H270" s="254">
        <v>133.68</v>
      </c>
      <c r="I270" s="255">
        <f>ROUND(E270*H270,2)</f>
        <v>25011.53</v>
      </c>
      <c r="J270" s="254">
        <v>180.82</v>
      </c>
      <c r="K270" s="255">
        <f>ROUND(E270*J270,2)</f>
        <v>33831.42</v>
      </c>
      <c r="L270" s="255">
        <v>21</v>
      </c>
      <c r="M270" s="255">
        <f>G270*(1+L270/100)</f>
        <v>0</v>
      </c>
      <c r="N270" s="253">
        <v>0</v>
      </c>
      <c r="O270" s="253">
        <f>ROUND(E270*N270,2)</f>
        <v>0</v>
      </c>
      <c r="P270" s="253">
        <v>0</v>
      </c>
      <c r="Q270" s="253">
        <f>ROUND(E270*P270,2)</f>
        <v>0</v>
      </c>
      <c r="R270" s="255"/>
      <c r="S270" s="255" t="s">
        <v>1305</v>
      </c>
      <c r="T270" s="256" t="s">
        <v>1305</v>
      </c>
      <c r="U270" s="155">
        <v>0.315</v>
      </c>
      <c r="V270" s="155">
        <f>ROUND(E270*U270,2)</f>
        <v>58.94</v>
      </c>
      <c r="W270" s="155"/>
      <c r="X270" s="155" t="s">
        <v>1330</v>
      </c>
      <c r="Y270" s="155" t="s">
        <v>1331</v>
      </c>
      <c r="Z270" s="152"/>
      <c r="AA270" s="152"/>
      <c r="AB270" s="152"/>
      <c r="AC270" s="152"/>
      <c r="AD270" s="152"/>
      <c r="AE270" s="152"/>
      <c r="AF270" s="152"/>
      <c r="AG270" s="152" t="s">
        <v>1414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ht="22.5" outlineLevel="2">
      <c r="A271" s="154"/>
      <c r="B271" s="153"/>
      <c r="C271" s="257" t="s">
        <v>1447</v>
      </c>
      <c r="D271" s="258"/>
      <c r="E271" s="259"/>
      <c r="F271" s="155"/>
      <c r="G271" s="155"/>
      <c r="H271" s="155"/>
      <c r="I271" s="155"/>
      <c r="J271" s="155"/>
      <c r="K271" s="155"/>
      <c r="L271" s="155"/>
      <c r="M271" s="155"/>
      <c r="N271" s="260"/>
      <c r="O271" s="260"/>
      <c r="P271" s="260"/>
      <c r="Q271" s="260"/>
      <c r="R271" s="155"/>
      <c r="S271" s="155"/>
      <c r="T271" s="155"/>
      <c r="U271" s="155"/>
      <c r="V271" s="155"/>
      <c r="W271" s="155"/>
      <c r="X271" s="155"/>
      <c r="Y271" s="155"/>
      <c r="Z271" s="152"/>
      <c r="AA271" s="152"/>
      <c r="AB271" s="152"/>
      <c r="AC271" s="152"/>
      <c r="AD271" s="152"/>
      <c r="AE271" s="152"/>
      <c r="AF271" s="152"/>
      <c r="AG271" s="152" t="s">
        <v>467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3">
      <c r="A272" s="154"/>
      <c r="B272" s="153"/>
      <c r="C272" s="257" t="s">
        <v>1448</v>
      </c>
      <c r="D272" s="258"/>
      <c r="E272" s="259">
        <v>187.1</v>
      </c>
      <c r="F272" s="155"/>
      <c r="G272" s="155"/>
      <c r="H272" s="155"/>
      <c r="I272" s="155"/>
      <c r="J272" s="155"/>
      <c r="K272" s="155"/>
      <c r="L272" s="155"/>
      <c r="M272" s="155"/>
      <c r="N272" s="260"/>
      <c r="O272" s="260"/>
      <c r="P272" s="260"/>
      <c r="Q272" s="260"/>
      <c r="R272" s="155"/>
      <c r="S272" s="155"/>
      <c r="T272" s="155"/>
      <c r="U272" s="155"/>
      <c r="V272" s="155"/>
      <c r="W272" s="155"/>
      <c r="X272" s="155"/>
      <c r="Y272" s="155"/>
      <c r="Z272" s="152"/>
      <c r="AA272" s="152"/>
      <c r="AB272" s="152"/>
      <c r="AC272" s="152"/>
      <c r="AD272" s="152"/>
      <c r="AE272" s="152"/>
      <c r="AF272" s="152"/>
      <c r="AG272" s="152" t="s">
        <v>467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>
      <c r="A273" s="238" t="s">
        <v>133</v>
      </c>
      <c r="B273" s="239" t="s">
        <v>72</v>
      </c>
      <c r="C273" s="240" t="s">
        <v>73</v>
      </c>
      <c r="D273" s="241"/>
      <c r="E273" s="242"/>
      <c r="F273" s="225"/>
      <c r="G273" s="225">
        <f>SUMIF(AG274:AG289,"&lt;&gt;NOR",G274:G289)</f>
        <v>0</v>
      </c>
      <c r="H273" s="225"/>
      <c r="I273" s="225">
        <f>SUM(I274:I289)</f>
        <v>19613.47</v>
      </c>
      <c r="J273" s="225"/>
      <c r="K273" s="225">
        <f>SUM(K274:K289)</f>
        <v>188544.03</v>
      </c>
      <c r="L273" s="225"/>
      <c r="M273" s="225">
        <f>SUM(M274:M289)</f>
        <v>0</v>
      </c>
      <c r="N273" s="242"/>
      <c r="O273" s="242">
        <f>SUM(O274:O289)</f>
        <v>0</v>
      </c>
      <c r="P273" s="242"/>
      <c r="Q273" s="242">
        <f>SUM(Q274:Q289)</f>
        <v>0</v>
      </c>
      <c r="R273" s="225"/>
      <c r="S273" s="225"/>
      <c r="T273" s="226"/>
      <c r="U273" s="243"/>
      <c r="V273" s="243">
        <f>SUM(V274:V289)</f>
        <v>331.57000000000005</v>
      </c>
      <c r="W273" s="243"/>
      <c r="X273" s="243"/>
      <c r="Y273" s="243"/>
      <c r="AG273" t="s">
        <v>1329</v>
      </c>
    </row>
    <row r="274" spans="1:60" outlineLevel="1">
      <c r="A274" s="249">
        <v>113</v>
      </c>
      <c r="B274" s="250" t="s">
        <v>358</v>
      </c>
      <c r="C274" s="251" t="s">
        <v>359</v>
      </c>
      <c r="D274" s="252" t="s">
        <v>138</v>
      </c>
      <c r="E274" s="253">
        <v>1548.9749999999999</v>
      </c>
      <c r="F274" s="254"/>
      <c r="G274" s="255">
        <f>ROUND(E274*F274,2)</f>
        <v>0</v>
      </c>
      <c r="H274" s="254">
        <v>0.11</v>
      </c>
      <c r="I274" s="255">
        <f>ROUND(E274*H274,2)</f>
        <v>170.39</v>
      </c>
      <c r="J274" s="254">
        <v>42.79</v>
      </c>
      <c r="K274" s="255">
        <f>ROUND(E274*J274,2)</f>
        <v>66280.639999999999</v>
      </c>
      <c r="L274" s="255">
        <v>21</v>
      </c>
      <c r="M274" s="255">
        <f>G274*(1+L274/100)</f>
        <v>0</v>
      </c>
      <c r="N274" s="253">
        <v>0</v>
      </c>
      <c r="O274" s="253">
        <f>ROUND(E274*N274,2)</f>
        <v>0</v>
      </c>
      <c r="P274" s="253">
        <v>0</v>
      </c>
      <c r="Q274" s="253">
        <f>ROUND(E274*P274,2)</f>
        <v>0</v>
      </c>
      <c r="R274" s="255"/>
      <c r="S274" s="255" t="s">
        <v>1305</v>
      </c>
      <c r="T274" s="256" t="s">
        <v>1305</v>
      </c>
      <c r="U274" s="155">
        <v>7.6679999999999998E-2</v>
      </c>
      <c r="V274" s="155">
        <f>ROUND(E274*U274,2)</f>
        <v>118.78</v>
      </c>
      <c r="W274" s="155"/>
      <c r="X274" s="155" t="s">
        <v>1330</v>
      </c>
      <c r="Y274" s="155" t="s">
        <v>1331</v>
      </c>
      <c r="Z274" s="152"/>
      <c r="AA274" s="152"/>
      <c r="AB274" s="152"/>
      <c r="AC274" s="152"/>
      <c r="AD274" s="152"/>
      <c r="AE274" s="152"/>
      <c r="AF274" s="152"/>
      <c r="AG274" s="152" t="s">
        <v>1414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ht="22.5" outlineLevel="2">
      <c r="A275" s="154"/>
      <c r="B275" s="153"/>
      <c r="C275" s="257" t="s">
        <v>1345</v>
      </c>
      <c r="D275" s="258"/>
      <c r="E275" s="259"/>
      <c r="F275" s="155"/>
      <c r="G275" s="155"/>
      <c r="H275" s="155"/>
      <c r="I275" s="155"/>
      <c r="J275" s="155"/>
      <c r="K275" s="155"/>
      <c r="L275" s="155"/>
      <c r="M275" s="155"/>
      <c r="N275" s="260"/>
      <c r="O275" s="260"/>
      <c r="P275" s="260"/>
      <c r="Q275" s="260"/>
      <c r="R275" s="155"/>
      <c r="S275" s="155"/>
      <c r="T275" s="155"/>
      <c r="U275" s="155"/>
      <c r="V275" s="155"/>
      <c r="W275" s="155"/>
      <c r="X275" s="155"/>
      <c r="Y275" s="155"/>
      <c r="Z275" s="152"/>
      <c r="AA275" s="152"/>
      <c r="AB275" s="152"/>
      <c r="AC275" s="152"/>
      <c r="AD275" s="152"/>
      <c r="AE275" s="152"/>
      <c r="AF275" s="152"/>
      <c r="AG275" s="152" t="s">
        <v>467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ht="22.5" outlineLevel="3">
      <c r="A276" s="154"/>
      <c r="B276" s="153"/>
      <c r="C276" s="257" t="s">
        <v>1449</v>
      </c>
      <c r="D276" s="258"/>
      <c r="E276" s="259"/>
      <c r="F276" s="155"/>
      <c r="G276" s="155"/>
      <c r="H276" s="155"/>
      <c r="I276" s="155"/>
      <c r="J276" s="155"/>
      <c r="K276" s="155"/>
      <c r="L276" s="155"/>
      <c r="M276" s="155"/>
      <c r="N276" s="260"/>
      <c r="O276" s="260"/>
      <c r="P276" s="260"/>
      <c r="Q276" s="260"/>
      <c r="R276" s="155"/>
      <c r="S276" s="155"/>
      <c r="T276" s="155"/>
      <c r="U276" s="155"/>
      <c r="V276" s="155"/>
      <c r="W276" s="155"/>
      <c r="X276" s="155"/>
      <c r="Y276" s="155"/>
      <c r="Z276" s="152"/>
      <c r="AA276" s="152"/>
      <c r="AB276" s="152"/>
      <c r="AC276" s="152"/>
      <c r="AD276" s="152"/>
      <c r="AE276" s="152"/>
      <c r="AF276" s="152"/>
      <c r="AG276" s="152" t="s">
        <v>467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ht="22.5" outlineLevel="3">
      <c r="A277" s="154"/>
      <c r="B277" s="153"/>
      <c r="C277" s="257" t="s">
        <v>1349</v>
      </c>
      <c r="D277" s="258"/>
      <c r="E277" s="259"/>
      <c r="F277" s="155"/>
      <c r="G277" s="155"/>
      <c r="H277" s="155"/>
      <c r="I277" s="155"/>
      <c r="J277" s="155"/>
      <c r="K277" s="155"/>
      <c r="L277" s="155"/>
      <c r="M277" s="155"/>
      <c r="N277" s="260"/>
      <c r="O277" s="260"/>
      <c r="P277" s="260"/>
      <c r="Q277" s="260"/>
      <c r="R277" s="155"/>
      <c r="S277" s="155"/>
      <c r="T277" s="155"/>
      <c r="U277" s="155"/>
      <c r="V277" s="155"/>
      <c r="W277" s="155"/>
      <c r="X277" s="155"/>
      <c r="Y277" s="155"/>
      <c r="Z277" s="152"/>
      <c r="AA277" s="152"/>
      <c r="AB277" s="152"/>
      <c r="AC277" s="152"/>
      <c r="AD277" s="152"/>
      <c r="AE277" s="152"/>
      <c r="AF277" s="152"/>
      <c r="AG277" s="152" t="s">
        <v>467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ht="22.5" outlineLevel="3">
      <c r="A278" s="154"/>
      <c r="B278" s="153"/>
      <c r="C278" s="257" t="s">
        <v>1450</v>
      </c>
      <c r="D278" s="258"/>
      <c r="E278" s="259"/>
      <c r="F278" s="155"/>
      <c r="G278" s="155"/>
      <c r="H278" s="155"/>
      <c r="I278" s="155"/>
      <c r="J278" s="155"/>
      <c r="K278" s="155"/>
      <c r="L278" s="155"/>
      <c r="M278" s="155"/>
      <c r="N278" s="260"/>
      <c r="O278" s="260"/>
      <c r="P278" s="260"/>
      <c r="Q278" s="260"/>
      <c r="R278" s="155"/>
      <c r="S278" s="155"/>
      <c r="T278" s="155"/>
      <c r="U278" s="155"/>
      <c r="V278" s="155"/>
      <c r="W278" s="155"/>
      <c r="X278" s="155"/>
      <c r="Y278" s="155"/>
      <c r="Z278" s="152"/>
      <c r="AA278" s="152"/>
      <c r="AB278" s="152"/>
      <c r="AC278" s="152"/>
      <c r="AD278" s="152"/>
      <c r="AE278" s="152"/>
      <c r="AF278" s="152"/>
      <c r="AG278" s="152" t="s">
        <v>467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ht="22.5" outlineLevel="3">
      <c r="A279" s="154"/>
      <c r="B279" s="153"/>
      <c r="C279" s="257" t="s">
        <v>1350</v>
      </c>
      <c r="D279" s="258"/>
      <c r="E279" s="259"/>
      <c r="F279" s="155"/>
      <c r="G279" s="155"/>
      <c r="H279" s="155"/>
      <c r="I279" s="155"/>
      <c r="J279" s="155"/>
      <c r="K279" s="155"/>
      <c r="L279" s="155"/>
      <c r="M279" s="155"/>
      <c r="N279" s="260"/>
      <c r="O279" s="260"/>
      <c r="P279" s="260"/>
      <c r="Q279" s="260"/>
      <c r="R279" s="155"/>
      <c r="S279" s="155"/>
      <c r="T279" s="155"/>
      <c r="U279" s="155"/>
      <c r="V279" s="155"/>
      <c r="W279" s="155"/>
      <c r="X279" s="155"/>
      <c r="Y279" s="155"/>
      <c r="Z279" s="152"/>
      <c r="AA279" s="152"/>
      <c r="AB279" s="152"/>
      <c r="AC279" s="152"/>
      <c r="AD279" s="152"/>
      <c r="AE279" s="152"/>
      <c r="AF279" s="152"/>
      <c r="AG279" s="152" t="s">
        <v>467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ht="22.5" outlineLevel="3">
      <c r="A280" s="154"/>
      <c r="B280" s="153"/>
      <c r="C280" s="257" t="s">
        <v>1451</v>
      </c>
      <c r="D280" s="258"/>
      <c r="E280" s="259"/>
      <c r="F280" s="155"/>
      <c r="G280" s="155"/>
      <c r="H280" s="155"/>
      <c r="I280" s="155"/>
      <c r="J280" s="155"/>
      <c r="K280" s="155"/>
      <c r="L280" s="155"/>
      <c r="M280" s="155"/>
      <c r="N280" s="260"/>
      <c r="O280" s="260"/>
      <c r="P280" s="260"/>
      <c r="Q280" s="260"/>
      <c r="R280" s="155"/>
      <c r="S280" s="155"/>
      <c r="T280" s="155"/>
      <c r="U280" s="155"/>
      <c r="V280" s="155"/>
      <c r="W280" s="155"/>
      <c r="X280" s="155"/>
      <c r="Y280" s="155"/>
      <c r="Z280" s="152"/>
      <c r="AA280" s="152"/>
      <c r="AB280" s="152"/>
      <c r="AC280" s="152"/>
      <c r="AD280" s="152"/>
      <c r="AE280" s="152"/>
      <c r="AF280" s="152"/>
      <c r="AG280" s="152" t="s">
        <v>467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ht="22.5" outlineLevel="3">
      <c r="A281" s="154"/>
      <c r="B281" s="153"/>
      <c r="C281" s="257" t="s">
        <v>1452</v>
      </c>
      <c r="D281" s="258"/>
      <c r="E281" s="259"/>
      <c r="F281" s="155"/>
      <c r="G281" s="155"/>
      <c r="H281" s="155"/>
      <c r="I281" s="155"/>
      <c r="J281" s="155"/>
      <c r="K281" s="155"/>
      <c r="L281" s="155"/>
      <c r="M281" s="155"/>
      <c r="N281" s="260"/>
      <c r="O281" s="260"/>
      <c r="P281" s="260"/>
      <c r="Q281" s="260"/>
      <c r="R281" s="155"/>
      <c r="S281" s="155"/>
      <c r="T281" s="155"/>
      <c r="U281" s="155"/>
      <c r="V281" s="155"/>
      <c r="W281" s="155"/>
      <c r="X281" s="155"/>
      <c r="Y281" s="155"/>
      <c r="Z281" s="152"/>
      <c r="AA281" s="152"/>
      <c r="AB281" s="152"/>
      <c r="AC281" s="152"/>
      <c r="AD281" s="152"/>
      <c r="AE281" s="152"/>
      <c r="AF281" s="152"/>
      <c r="AG281" s="152" t="s">
        <v>467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3">
      <c r="A282" s="154"/>
      <c r="B282" s="153"/>
      <c r="C282" s="257" t="s">
        <v>1453</v>
      </c>
      <c r="D282" s="258"/>
      <c r="E282" s="259"/>
      <c r="F282" s="155"/>
      <c r="G282" s="155"/>
      <c r="H282" s="155"/>
      <c r="I282" s="155"/>
      <c r="J282" s="155"/>
      <c r="K282" s="155"/>
      <c r="L282" s="155"/>
      <c r="M282" s="155"/>
      <c r="N282" s="260"/>
      <c r="O282" s="260"/>
      <c r="P282" s="260"/>
      <c r="Q282" s="260"/>
      <c r="R282" s="155"/>
      <c r="S282" s="155"/>
      <c r="T282" s="155"/>
      <c r="U282" s="155"/>
      <c r="V282" s="155"/>
      <c r="W282" s="155"/>
      <c r="X282" s="155"/>
      <c r="Y282" s="155"/>
      <c r="Z282" s="152"/>
      <c r="AA282" s="152"/>
      <c r="AB282" s="152"/>
      <c r="AC282" s="152"/>
      <c r="AD282" s="152"/>
      <c r="AE282" s="152"/>
      <c r="AF282" s="152"/>
      <c r="AG282" s="152" t="s">
        <v>467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3">
      <c r="A283" s="154"/>
      <c r="B283" s="153"/>
      <c r="C283" s="257" t="s">
        <v>1454</v>
      </c>
      <c r="D283" s="258"/>
      <c r="E283" s="259">
        <v>1548.97</v>
      </c>
      <c r="F283" s="155"/>
      <c r="G283" s="155"/>
      <c r="H283" s="155"/>
      <c r="I283" s="155"/>
      <c r="J283" s="155"/>
      <c r="K283" s="155"/>
      <c r="L283" s="155"/>
      <c r="M283" s="155"/>
      <c r="N283" s="260"/>
      <c r="O283" s="260"/>
      <c r="P283" s="260"/>
      <c r="Q283" s="260"/>
      <c r="R283" s="155"/>
      <c r="S283" s="155"/>
      <c r="T283" s="155"/>
      <c r="U283" s="155"/>
      <c r="V283" s="155"/>
      <c r="W283" s="155"/>
      <c r="X283" s="155"/>
      <c r="Y283" s="155"/>
      <c r="Z283" s="152"/>
      <c r="AA283" s="152"/>
      <c r="AB283" s="152"/>
      <c r="AC283" s="152"/>
      <c r="AD283" s="152"/>
      <c r="AE283" s="152"/>
      <c r="AF283" s="152"/>
      <c r="AG283" s="152" t="s">
        <v>467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>
      <c r="A284" s="244">
        <v>114</v>
      </c>
      <c r="B284" s="245" t="s">
        <v>360</v>
      </c>
      <c r="C284" s="246" t="s">
        <v>361</v>
      </c>
      <c r="D284" s="247" t="s">
        <v>138</v>
      </c>
      <c r="E284" s="248">
        <v>1583.3125</v>
      </c>
      <c r="F284" s="230"/>
      <c r="G284" s="227">
        <f>ROUND(E284*F284,2)</f>
        <v>0</v>
      </c>
      <c r="H284" s="230">
        <v>5.59</v>
      </c>
      <c r="I284" s="227">
        <f>ROUND(E284*H284,2)</f>
        <v>8850.7199999999993</v>
      </c>
      <c r="J284" s="230">
        <v>18.71</v>
      </c>
      <c r="K284" s="227">
        <f>ROUND(E284*J284,2)</f>
        <v>29623.78</v>
      </c>
      <c r="L284" s="227">
        <v>21</v>
      </c>
      <c r="M284" s="227">
        <f>G284*(1+L284/100)</f>
        <v>0</v>
      </c>
      <c r="N284" s="248">
        <v>0</v>
      </c>
      <c r="O284" s="248">
        <f>ROUND(E284*N284,2)</f>
        <v>0</v>
      </c>
      <c r="P284" s="248">
        <v>0</v>
      </c>
      <c r="Q284" s="248">
        <f>ROUND(E284*P284,2)</f>
        <v>0</v>
      </c>
      <c r="R284" s="227"/>
      <c r="S284" s="227" t="s">
        <v>1305</v>
      </c>
      <c r="T284" s="228" t="s">
        <v>1305</v>
      </c>
      <c r="U284" s="155">
        <v>3.2480000000000002E-2</v>
      </c>
      <c r="V284" s="155">
        <f>ROUND(E284*U284,2)</f>
        <v>51.43</v>
      </c>
      <c r="W284" s="155"/>
      <c r="X284" s="155" t="s">
        <v>1330</v>
      </c>
      <c r="Y284" s="155" t="s">
        <v>1331</v>
      </c>
      <c r="Z284" s="152"/>
      <c r="AA284" s="152"/>
      <c r="AB284" s="152"/>
      <c r="AC284" s="152"/>
      <c r="AD284" s="152"/>
      <c r="AE284" s="152"/>
      <c r="AF284" s="152"/>
      <c r="AG284" s="152" t="s">
        <v>1414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>
      <c r="A285" s="249">
        <v>115</v>
      </c>
      <c r="B285" s="250" t="s">
        <v>362</v>
      </c>
      <c r="C285" s="251" t="s">
        <v>363</v>
      </c>
      <c r="D285" s="252" t="s">
        <v>138</v>
      </c>
      <c r="E285" s="253">
        <v>1583.3125</v>
      </c>
      <c r="F285" s="254"/>
      <c r="G285" s="255">
        <f>ROUND(E285*F285,2)</f>
        <v>0</v>
      </c>
      <c r="H285" s="254">
        <v>6.69</v>
      </c>
      <c r="I285" s="255">
        <f>ROUND(E285*H285,2)</f>
        <v>10592.36</v>
      </c>
      <c r="J285" s="254">
        <v>58.51</v>
      </c>
      <c r="K285" s="255">
        <f>ROUND(E285*J285,2)</f>
        <v>92639.61</v>
      </c>
      <c r="L285" s="255">
        <v>21</v>
      </c>
      <c r="M285" s="255">
        <f>G285*(1+L285/100)</f>
        <v>0</v>
      </c>
      <c r="N285" s="253">
        <v>0</v>
      </c>
      <c r="O285" s="253">
        <f>ROUND(E285*N285,2)</f>
        <v>0</v>
      </c>
      <c r="P285" s="253">
        <v>0</v>
      </c>
      <c r="Q285" s="253">
        <f>ROUND(E285*P285,2)</f>
        <v>0</v>
      </c>
      <c r="R285" s="255"/>
      <c r="S285" s="255" t="s">
        <v>1305</v>
      </c>
      <c r="T285" s="256" t="s">
        <v>1305</v>
      </c>
      <c r="U285" s="155">
        <v>0.10191</v>
      </c>
      <c r="V285" s="155">
        <f>ROUND(E285*U285,2)</f>
        <v>161.36000000000001</v>
      </c>
      <c r="W285" s="155"/>
      <c r="X285" s="155" t="s">
        <v>1330</v>
      </c>
      <c r="Y285" s="155" t="s">
        <v>1331</v>
      </c>
      <c r="Z285" s="152"/>
      <c r="AA285" s="152"/>
      <c r="AB285" s="152"/>
      <c r="AC285" s="152"/>
      <c r="AD285" s="152"/>
      <c r="AE285" s="152"/>
      <c r="AF285" s="152"/>
      <c r="AG285" s="152" t="s">
        <v>1414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2">
      <c r="A286" s="154"/>
      <c r="B286" s="153"/>
      <c r="C286" s="257" t="s">
        <v>1455</v>
      </c>
      <c r="D286" s="258"/>
      <c r="E286" s="259"/>
      <c r="F286" s="155"/>
      <c r="G286" s="155"/>
      <c r="H286" s="155"/>
      <c r="I286" s="155"/>
      <c r="J286" s="155"/>
      <c r="K286" s="155"/>
      <c r="L286" s="155"/>
      <c r="M286" s="155"/>
      <c r="N286" s="260"/>
      <c r="O286" s="260"/>
      <c r="P286" s="260"/>
      <c r="Q286" s="260"/>
      <c r="R286" s="155"/>
      <c r="S286" s="155"/>
      <c r="T286" s="155"/>
      <c r="U286" s="155"/>
      <c r="V286" s="155"/>
      <c r="W286" s="155"/>
      <c r="X286" s="155"/>
      <c r="Y286" s="155"/>
      <c r="Z286" s="152"/>
      <c r="AA286" s="152"/>
      <c r="AB286" s="152"/>
      <c r="AC286" s="152"/>
      <c r="AD286" s="152"/>
      <c r="AE286" s="152"/>
      <c r="AF286" s="152"/>
      <c r="AG286" s="152" t="s">
        <v>467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3">
      <c r="A287" s="154"/>
      <c r="B287" s="153"/>
      <c r="C287" s="257" t="s">
        <v>1456</v>
      </c>
      <c r="D287" s="258"/>
      <c r="E287" s="259"/>
      <c r="F287" s="155"/>
      <c r="G287" s="155"/>
      <c r="H287" s="155"/>
      <c r="I287" s="155"/>
      <c r="J287" s="155"/>
      <c r="K287" s="155"/>
      <c r="L287" s="155"/>
      <c r="M287" s="155"/>
      <c r="N287" s="260"/>
      <c r="O287" s="260"/>
      <c r="P287" s="260"/>
      <c r="Q287" s="260"/>
      <c r="R287" s="155"/>
      <c r="S287" s="155"/>
      <c r="T287" s="155"/>
      <c r="U287" s="155"/>
      <c r="V287" s="155"/>
      <c r="W287" s="155"/>
      <c r="X287" s="155"/>
      <c r="Y287" s="155"/>
      <c r="Z287" s="152"/>
      <c r="AA287" s="152"/>
      <c r="AB287" s="152"/>
      <c r="AC287" s="152"/>
      <c r="AD287" s="152"/>
      <c r="AE287" s="152"/>
      <c r="AF287" s="152"/>
      <c r="AG287" s="152" t="s">
        <v>467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3">
      <c r="A288" s="154"/>
      <c r="B288" s="153"/>
      <c r="C288" s="257" t="s">
        <v>1457</v>
      </c>
      <c r="D288" s="258"/>
      <c r="E288" s="259"/>
      <c r="F288" s="155"/>
      <c r="G288" s="155"/>
      <c r="H288" s="155"/>
      <c r="I288" s="155"/>
      <c r="J288" s="155"/>
      <c r="K288" s="155"/>
      <c r="L288" s="155"/>
      <c r="M288" s="155"/>
      <c r="N288" s="260"/>
      <c r="O288" s="260"/>
      <c r="P288" s="260"/>
      <c r="Q288" s="260"/>
      <c r="R288" s="155"/>
      <c r="S288" s="155"/>
      <c r="T288" s="155"/>
      <c r="U288" s="155"/>
      <c r="V288" s="155"/>
      <c r="W288" s="155"/>
      <c r="X288" s="155"/>
      <c r="Y288" s="155"/>
      <c r="Z288" s="152"/>
      <c r="AA288" s="152"/>
      <c r="AB288" s="152"/>
      <c r="AC288" s="152"/>
      <c r="AD288" s="152"/>
      <c r="AE288" s="152"/>
      <c r="AF288" s="152"/>
      <c r="AG288" s="152" t="s">
        <v>467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3">
      <c r="A289" s="154"/>
      <c r="B289" s="153"/>
      <c r="C289" s="257" t="s">
        <v>1458</v>
      </c>
      <c r="D289" s="258"/>
      <c r="E289" s="259">
        <v>1583.31</v>
      </c>
      <c r="F289" s="155"/>
      <c r="G289" s="155"/>
      <c r="H289" s="155"/>
      <c r="I289" s="155"/>
      <c r="J289" s="155"/>
      <c r="K289" s="155"/>
      <c r="L289" s="155"/>
      <c r="M289" s="155"/>
      <c r="N289" s="260"/>
      <c r="O289" s="260"/>
      <c r="P289" s="260"/>
      <c r="Q289" s="260"/>
      <c r="R289" s="155"/>
      <c r="S289" s="155"/>
      <c r="T289" s="155"/>
      <c r="U289" s="155"/>
      <c r="V289" s="155"/>
      <c r="W289" s="155"/>
      <c r="X289" s="155"/>
      <c r="Y289" s="155"/>
      <c r="Z289" s="152"/>
      <c r="AA289" s="152"/>
      <c r="AB289" s="152"/>
      <c r="AC289" s="152"/>
      <c r="AD289" s="152"/>
      <c r="AE289" s="152"/>
      <c r="AF289" s="152"/>
      <c r="AG289" s="152" t="s">
        <v>467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>
      <c r="A290" s="144"/>
      <c r="B290" s="145"/>
      <c r="C290" s="156"/>
      <c r="D290" s="149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AE290">
        <v>15</v>
      </c>
      <c r="AF290">
        <v>21</v>
      </c>
      <c r="AG290" t="s">
        <v>371</v>
      </c>
    </row>
    <row r="291" spans="1:60">
      <c r="A291" s="261"/>
      <c r="B291" s="262" t="s">
        <v>16</v>
      </c>
      <c r="C291" s="263"/>
      <c r="D291" s="264"/>
      <c r="E291" s="265"/>
      <c r="F291" s="265"/>
      <c r="G291" s="266">
        <f>G8+G32+G58+G168+G170+G177+G203+G209+G232+G236+G240+G258+G273</f>
        <v>0</v>
      </c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AE291">
        <f>SUMIF(L7:L289,AE290,G7:G289)</f>
        <v>0</v>
      </c>
      <c r="AF291">
        <f>SUMIF(L7:L289,AF290,G7:G289)</f>
        <v>0</v>
      </c>
      <c r="AG291" t="s">
        <v>1459</v>
      </c>
    </row>
    <row r="292" spans="1:60">
      <c r="A292" s="144"/>
      <c r="B292" s="145"/>
      <c r="C292" s="156"/>
      <c r="D292" s="149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</row>
    <row r="293" spans="1:60">
      <c r="A293" s="144"/>
      <c r="B293" s="145"/>
      <c r="C293" s="156"/>
      <c r="D293" s="149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</row>
    <row r="294" spans="1:60">
      <c r="A294" s="351" t="s">
        <v>1460</v>
      </c>
      <c r="B294" s="351"/>
      <c r="C294" s="351"/>
      <c r="D294" s="149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</row>
    <row r="295" spans="1:60">
      <c r="A295" s="352"/>
      <c r="B295" s="353"/>
      <c r="C295" s="353"/>
      <c r="D295" s="353"/>
      <c r="E295" s="353"/>
      <c r="F295" s="353"/>
      <c r="G295" s="35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AG295" t="s">
        <v>1461</v>
      </c>
    </row>
    <row r="296" spans="1:60">
      <c r="A296" s="355"/>
      <c r="B296" s="356"/>
      <c r="C296" s="356"/>
      <c r="D296" s="356"/>
      <c r="E296" s="356"/>
      <c r="F296" s="356"/>
      <c r="G296" s="357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</row>
    <row r="297" spans="1:60">
      <c r="A297" s="355"/>
      <c r="B297" s="356"/>
      <c r="C297" s="356"/>
      <c r="D297" s="356"/>
      <c r="E297" s="356"/>
      <c r="F297" s="356"/>
      <c r="G297" s="357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</row>
    <row r="298" spans="1:60">
      <c r="A298" s="355"/>
      <c r="B298" s="356"/>
      <c r="C298" s="356"/>
      <c r="D298" s="356"/>
      <c r="E298" s="356"/>
      <c r="F298" s="356"/>
      <c r="G298" s="357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</row>
    <row r="299" spans="1:60">
      <c r="A299" s="358"/>
      <c r="B299" s="359"/>
      <c r="C299" s="359"/>
      <c r="D299" s="359"/>
      <c r="E299" s="359"/>
      <c r="F299" s="359"/>
      <c r="G299" s="360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</row>
    <row r="300" spans="1:60">
      <c r="A300" s="144"/>
      <c r="B300" s="145"/>
      <c r="C300" s="156"/>
      <c r="D300" s="149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</row>
    <row r="301" spans="1:60">
      <c r="C301" s="147"/>
      <c r="D301" s="82"/>
      <c r="AG301" t="s">
        <v>1462</v>
      </c>
    </row>
    <row r="302" spans="1:60">
      <c r="D302" s="82"/>
    </row>
    <row r="303" spans="1:60">
      <c r="D303" s="82"/>
    </row>
    <row r="304" spans="1:60">
      <c r="D304" s="82"/>
    </row>
    <row r="305" spans="4:4">
      <c r="D305" s="82"/>
    </row>
    <row r="306" spans="4:4">
      <c r="D306" s="82"/>
    </row>
    <row r="307" spans="4:4">
      <c r="D307" s="82"/>
    </row>
    <row r="308" spans="4:4">
      <c r="D308" s="82"/>
    </row>
    <row r="309" spans="4:4">
      <c r="D309" s="82"/>
    </row>
    <row r="310" spans="4:4">
      <c r="D310" s="82"/>
    </row>
    <row r="311" spans="4:4">
      <c r="D311" s="82"/>
    </row>
    <row r="312" spans="4:4">
      <c r="D312" s="82"/>
    </row>
    <row r="313" spans="4:4">
      <c r="D313" s="82"/>
    </row>
    <row r="314" spans="4:4">
      <c r="D314" s="82"/>
    </row>
    <row r="315" spans="4:4">
      <c r="D315" s="82"/>
    </row>
    <row r="316" spans="4:4">
      <c r="D316" s="82"/>
    </row>
    <row r="317" spans="4:4">
      <c r="D317" s="82"/>
    </row>
    <row r="318" spans="4:4">
      <c r="D318" s="82"/>
    </row>
    <row r="319" spans="4:4">
      <c r="D319" s="82"/>
    </row>
    <row r="320" spans="4:4">
      <c r="D320" s="82"/>
    </row>
    <row r="321" spans="4:4">
      <c r="D321" s="82"/>
    </row>
    <row r="322" spans="4:4">
      <c r="D322" s="82"/>
    </row>
    <row r="323" spans="4:4">
      <c r="D323" s="82"/>
    </row>
    <row r="324" spans="4:4">
      <c r="D324" s="82"/>
    </row>
    <row r="325" spans="4:4">
      <c r="D325" s="82"/>
    </row>
    <row r="326" spans="4:4">
      <c r="D326" s="82"/>
    </row>
    <row r="327" spans="4:4">
      <c r="D327" s="82"/>
    </row>
    <row r="328" spans="4:4">
      <c r="D328" s="82"/>
    </row>
    <row r="329" spans="4:4">
      <c r="D329" s="82"/>
    </row>
    <row r="330" spans="4:4">
      <c r="D330" s="82"/>
    </row>
    <row r="331" spans="4:4">
      <c r="D331" s="82"/>
    </row>
    <row r="332" spans="4:4">
      <c r="D332" s="82"/>
    </row>
    <row r="333" spans="4:4">
      <c r="D333" s="82"/>
    </row>
    <row r="334" spans="4:4">
      <c r="D334" s="82"/>
    </row>
    <row r="335" spans="4:4">
      <c r="D335" s="82"/>
    </row>
    <row r="336" spans="4:4">
      <c r="D336" s="82"/>
    </row>
    <row r="337" spans="4:4">
      <c r="D337" s="82"/>
    </row>
    <row r="338" spans="4:4">
      <c r="D338" s="82"/>
    </row>
    <row r="339" spans="4:4">
      <c r="D339" s="82"/>
    </row>
    <row r="340" spans="4:4">
      <c r="D340" s="82"/>
    </row>
    <row r="341" spans="4:4">
      <c r="D341" s="82"/>
    </row>
    <row r="342" spans="4:4">
      <c r="D342" s="82"/>
    </row>
    <row r="343" spans="4:4">
      <c r="D343" s="82"/>
    </row>
    <row r="344" spans="4:4">
      <c r="D344" s="82"/>
    </row>
    <row r="345" spans="4:4">
      <c r="D345" s="82"/>
    </row>
    <row r="346" spans="4:4">
      <c r="D346" s="82"/>
    </row>
    <row r="347" spans="4:4">
      <c r="D347" s="82"/>
    </row>
    <row r="348" spans="4:4">
      <c r="D348" s="82"/>
    </row>
    <row r="349" spans="4:4">
      <c r="D349" s="82"/>
    </row>
    <row r="350" spans="4:4">
      <c r="D350" s="82"/>
    </row>
    <row r="351" spans="4:4">
      <c r="D351" s="82"/>
    </row>
    <row r="352" spans="4:4">
      <c r="D352" s="82"/>
    </row>
    <row r="353" spans="4:4">
      <c r="D353" s="82"/>
    </row>
    <row r="354" spans="4:4">
      <c r="D354" s="82"/>
    </row>
    <row r="355" spans="4:4">
      <c r="D355" s="82"/>
    </row>
    <row r="356" spans="4:4">
      <c r="D356" s="82"/>
    </row>
    <row r="357" spans="4:4">
      <c r="D357" s="82"/>
    </row>
    <row r="358" spans="4:4">
      <c r="D358" s="82"/>
    </row>
    <row r="359" spans="4:4">
      <c r="D359" s="82"/>
    </row>
    <row r="360" spans="4:4">
      <c r="D360" s="82"/>
    </row>
    <row r="361" spans="4:4">
      <c r="D361" s="82"/>
    </row>
    <row r="362" spans="4:4">
      <c r="D362" s="82"/>
    </row>
    <row r="363" spans="4:4">
      <c r="D363" s="82"/>
    </row>
    <row r="364" spans="4:4">
      <c r="D364" s="82"/>
    </row>
    <row r="365" spans="4:4">
      <c r="D365" s="82"/>
    </row>
    <row r="366" spans="4:4">
      <c r="D366" s="82"/>
    </row>
    <row r="367" spans="4:4">
      <c r="D367" s="82"/>
    </row>
    <row r="368" spans="4:4">
      <c r="D368" s="82"/>
    </row>
    <row r="369" spans="4:4">
      <c r="D369" s="82"/>
    </row>
    <row r="370" spans="4:4">
      <c r="D370" s="82"/>
    </row>
    <row r="371" spans="4:4">
      <c r="D371" s="82"/>
    </row>
    <row r="372" spans="4:4">
      <c r="D372" s="82"/>
    </row>
    <row r="373" spans="4:4">
      <c r="D373" s="82"/>
    </row>
    <row r="374" spans="4:4">
      <c r="D374" s="82"/>
    </row>
    <row r="375" spans="4:4">
      <c r="D375" s="82"/>
    </row>
    <row r="376" spans="4:4">
      <c r="D376" s="82"/>
    </row>
    <row r="377" spans="4:4">
      <c r="D377" s="82"/>
    </row>
    <row r="378" spans="4:4">
      <c r="D378" s="82"/>
    </row>
    <row r="379" spans="4:4">
      <c r="D379" s="82"/>
    </row>
    <row r="380" spans="4:4">
      <c r="D380" s="82"/>
    </row>
    <row r="381" spans="4:4">
      <c r="D381" s="82"/>
    </row>
    <row r="382" spans="4:4">
      <c r="D382" s="82"/>
    </row>
    <row r="383" spans="4:4">
      <c r="D383" s="82"/>
    </row>
    <row r="384" spans="4:4">
      <c r="D384" s="82"/>
    </row>
    <row r="385" spans="4:4">
      <c r="D385" s="82"/>
    </row>
    <row r="386" spans="4:4">
      <c r="D386" s="82"/>
    </row>
    <row r="387" spans="4:4">
      <c r="D387" s="82"/>
    </row>
    <row r="388" spans="4:4">
      <c r="D388" s="82"/>
    </row>
    <row r="389" spans="4:4">
      <c r="D389" s="82"/>
    </row>
    <row r="390" spans="4:4">
      <c r="D390" s="82"/>
    </row>
    <row r="391" spans="4:4">
      <c r="D391" s="82"/>
    </row>
    <row r="392" spans="4:4">
      <c r="D392" s="82"/>
    </row>
    <row r="393" spans="4:4">
      <c r="D393" s="82"/>
    </row>
    <row r="394" spans="4:4">
      <c r="D394" s="82"/>
    </row>
    <row r="395" spans="4:4">
      <c r="D395" s="82"/>
    </row>
    <row r="396" spans="4:4">
      <c r="D396" s="82"/>
    </row>
    <row r="397" spans="4:4">
      <c r="D397" s="82"/>
    </row>
    <row r="398" spans="4:4">
      <c r="D398" s="82"/>
    </row>
    <row r="399" spans="4:4">
      <c r="D399" s="82"/>
    </row>
    <row r="400" spans="4:4">
      <c r="D400" s="82"/>
    </row>
    <row r="401" spans="4:4">
      <c r="D401" s="82"/>
    </row>
    <row r="402" spans="4:4">
      <c r="D402" s="82"/>
    </row>
    <row r="403" spans="4:4">
      <c r="D403" s="82"/>
    </row>
    <row r="404" spans="4:4">
      <c r="D404" s="82"/>
    </row>
    <row r="405" spans="4:4">
      <c r="D405" s="82"/>
    </row>
    <row r="406" spans="4:4">
      <c r="D406" s="82"/>
    </row>
    <row r="407" spans="4:4">
      <c r="D407" s="82"/>
    </row>
    <row r="408" spans="4:4">
      <c r="D408" s="82"/>
    </row>
    <row r="409" spans="4:4">
      <c r="D409" s="82"/>
    </row>
    <row r="410" spans="4:4">
      <c r="D410" s="82"/>
    </row>
    <row r="411" spans="4:4">
      <c r="D411" s="82"/>
    </row>
    <row r="412" spans="4:4">
      <c r="D412" s="82"/>
    </row>
    <row r="413" spans="4:4">
      <c r="D413" s="82"/>
    </row>
    <row r="414" spans="4:4">
      <c r="D414" s="82"/>
    </row>
    <row r="415" spans="4:4">
      <c r="D415" s="82"/>
    </row>
    <row r="416" spans="4:4">
      <c r="D416" s="82"/>
    </row>
    <row r="417" spans="4:4">
      <c r="D417" s="82"/>
    </row>
    <row r="418" spans="4:4">
      <c r="D418" s="82"/>
    </row>
    <row r="419" spans="4:4">
      <c r="D419" s="82"/>
    </row>
    <row r="420" spans="4:4">
      <c r="D420" s="82"/>
    </row>
    <row r="421" spans="4:4">
      <c r="D421" s="82"/>
    </row>
    <row r="422" spans="4:4">
      <c r="D422" s="82"/>
    </row>
    <row r="423" spans="4:4">
      <c r="D423" s="82"/>
    </row>
    <row r="424" spans="4:4">
      <c r="D424" s="82"/>
    </row>
    <row r="425" spans="4:4">
      <c r="D425" s="82"/>
    </row>
    <row r="426" spans="4:4">
      <c r="D426" s="82"/>
    </row>
    <row r="427" spans="4:4">
      <c r="D427" s="82"/>
    </row>
    <row r="428" spans="4:4">
      <c r="D428" s="82"/>
    </row>
    <row r="429" spans="4:4">
      <c r="D429" s="82"/>
    </row>
    <row r="430" spans="4:4">
      <c r="D430" s="82"/>
    </row>
    <row r="431" spans="4:4">
      <c r="D431" s="82"/>
    </row>
    <row r="432" spans="4:4">
      <c r="D432" s="82"/>
    </row>
    <row r="433" spans="4:4">
      <c r="D433" s="82"/>
    </row>
    <row r="434" spans="4:4">
      <c r="D434" s="82"/>
    </row>
    <row r="435" spans="4:4">
      <c r="D435" s="82"/>
    </row>
    <row r="436" spans="4:4">
      <c r="D436" s="82"/>
    </row>
    <row r="437" spans="4:4">
      <c r="D437" s="82"/>
    </row>
    <row r="438" spans="4:4">
      <c r="D438" s="82"/>
    </row>
    <row r="439" spans="4:4">
      <c r="D439" s="82"/>
    </row>
    <row r="440" spans="4:4">
      <c r="D440" s="82"/>
    </row>
    <row r="441" spans="4:4">
      <c r="D441" s="82"/>
    </row>
    <row r="442" spans="4:4">
      <c r="D442" s="82"/>
    </row>
    <row r="443" spans="4:4">
      <c r="D443" s="82"/>
    </row>
    <row r="444" spans="4:4">
      <c r="D444" s="82"/>
    </row>
    <row r="445" spans="4:4">
      <c r="D445" s="82"/>
    </row>
    <row r="446" spans="4:4">
      <c r="D446" s="82"/>
    </row>
    <row r="447" spans="4:4">
      <c r="D447" s="82"/>
    </row>
    <row r="448" spans="4:4">
      <c r="D448" s="82"/>
    </row>
    <row r="449" spans="4:4">
      <c r="D449" s="82"/>
    </row>
    <row r="450" spans="4:4">
      <c r="D450" s="82"/>
    </row>
    <row r="451" spans="4:4">
      <c r="D451" s="82"/>
    </row>
    <row r="452" spans="4:4">
      <c r="D452" s="82"/>
    </row>
    <row r="453" spans="4:4">
      <c r="D453" s="82"/>
    </row>
    <row r="454" spans="4:4">
      <c r="D454" s="82"/>
    </row>
    <row r="455" spans="4:4">
      <c r="D455" s="82"/>
    </row>
    <row r="456" spans="4:4">
      <c r="D456" s="82"/>
    </row>
    <row r="457" spans="4:4">
      <c r="D457" s="82"/>
    </row>
    <row r="458" spans="4:4">
      <c r="D458" s="82"/>
    </row>
    <row r="459" spans="4:4">
      <c r="D459" s="82"/>
    </row>
    <row r="460" spans="4:4">
      <c r="D460" s="82"/>
    </row>
    <row r="461" spans="4:4">
      <c r="D461" s="82"/>
    </row>
    <row r="462" spans="4:4">
      <c r="D462" s="82"/>
    </row>
    <row r="463" spans="4:4">
      <c r="D463" s="82"/>
    </row>
    <row r="464" spans="4:4">
      <c r="D464" s="82"/>
    </row>
    <row r="465" spans="4:4">
      <c r="D465" s="82"/>
    </row>
    <row r="466" spans="4:4">
      <c r="D466" s="82"/>
    </row>
    <row r="467" spans="4:4">
      <c r="D467" s="82"/>
    </row>
    <row r="468" spans="4:4">
      <c r="D468" s="82"/>
    </row>
    <row r="469" spans="4:4">
      <c r="D469" s="82"/>
    </row>
    <row r="470" spans="4:4">
      <c r="D470" s="82"/>
    </row>
    <row r="471" spans="4:4">
      <c r="D471" s="82"/>
    </row>
    <row r="472" spans="4:4">
      <c r="D472" s="82"/>
    </row>
    <row r="473" spans="4:4">
      <c r="D473" s="82"/>
    </row>
    <row r="474" spans="4:4">
      <c r="D474" s="82"/>
    </row>
    <row r="475" spans="4:4">
      <c r="D475" s="82"/>
    </row>
    <row r="476" spans="4:4">
      <c r="D476" s="82"/>
    </row>
    <row r="477" spans="4:4">
      <c r="D477" s="82"/>
    </row>
    <row r="478" spans="4:4">
      <c r="D478" s="82"/>
    </row>
    <row r="479" spans="4:4">
      <c r="D479" s="82"/>
    </row>
    <row r="480" spans="4:4">
      <c r="D480" s="82"/>
    </row>
    <row r="481" spans="4:4">
      <c r="D481" s="82"/>
    </row>
    <row r="482" spans="4:4">
      <c r="D482" s="82"/>
    </row>
    <row r="483" spans="4:4">
      <c r="D483" s="82"/>
    </row>
    <row r="484" spans="4:4">
      <c r="D484" s="82"/>
    </row>
    <row r="485" spans="4:4">
      <c r="D485" s="82"/>
    </row>
    <row r="486" spans="4:4">
      <c r="D486" s="82"/>
    </row>
    <row r="487" spans="4:4">
      <c r="D487" s="82"/>
    </row>
    <row r="488" spans="4:4">
      <c r="D488" s="82"/>
    </row>
    <row r="489" spans="4:4">
      <c r="D489" s="82"/>
    </row>
    <row r="490" spans="4:4">
      <c r="D490" s="82"/>
    </row>
    <row r="491" spans="4:4">
      <c r="D491" s="82"/>
    </row>
    <row r="492" spans="4:4">
      <c r="D492" s="82"/>
    </row>
    <row r="493" spans="4:4">
      <c r="D493" s="82"/>
    </row>
    <row r="494" spans="4:4">
      <c r="D494" s="82"/>
    </row>
    <row r="495" spans="4:4">
      <c r="D495" s="82"/>
    </row>
    <row r="496" spans="4:4">
      <c r="D496" s="82"/>
    </row>
    <row r="497" spans="4:4">
      <c r="D497" s="82"/>
    </row>
    <row r="498" spans="4:4">
      <c r="D498" s="82"/>
    </row>
    <row r="499" spans="4:4">
      <c r="D499" s="82"/>
    </row>
    <row r="500" spans="4:4">
      <c r="D500" s="82"/>
    </row>
    <row r="501" spans="4:4">
      <c r="D501" s="82"/>
    </row>
    <row r="502" spans="4:4">
      <c r="D502" s="82"/>
    </row>
    <row r="503" spans="4:4">
      <c r="D503" s="82"/>
    </row>
    <row r="504" spans="4:4">
      <c r="D504" s="82"/>
    </row>
    <row r="505" spans="4:4">
      <c r="D505" s="82"/>
    </row>
    <row r="506" spans="4:4">
      <c r="D506" s="82"/>
    </row>
    <row r="507" spans="4:4">
      <c r="D507" s="82"/>
    </row>
    <row r="508" spans="4:4">
      <c r="D508" s="82"/>
    </row>
    <row r="509" spans="4:4">
      <c r="D509" s="82"/>
    </row>
    <row r="510" spans="4:4">
      <c r="D510" s="82"/>
    </row>
    <row r="511" spans="4:4">
      <c r="D511" s="82"/>
    </row>
    <row r="512" spans="4:4">
      <c r="D512" s="82"/>
    </row>
    <row r="513" spans="4:4">
      <c r="D513" s="82"/>
    </row>
    <row r="514" spans="4:4">
      <c r="D514" s="82"/>
    </row>
    <row r="515" spans="4:4">
      <c r="D515" s="82"/>
    </row>
    <row r="516" spans="4:4">
      <c r="D516" s="82"/>
    </row>
    <row r="517" spans="4:4">
      <c r="D517" s="82"/>
    </row>
    <row r="518" spans="4:4">
      <c r="D518" s="82"/>
    </row>
    <row r="519" spans="4:4">
      <c r="D519" s="82"/>
    </row>
    <row r="520" spans="4:4">
      <c r="D520" s="82"/>
    </row>
    <row r="521" spans="4:4">
      <c r="D521" s="82"/>
    </row>
    <row r="522" spans="4:4">
      <c r="D522" s="82"/>
    </row>
    <row r="523" spans="4:4">
      <c r="D523" s="82"/>
    </row>
    <row r="524" spans="4:4">
      <c r="D524" s="82"/>
    </row>
    <row r="525" spans="4:4">
      <c r="D525" s="82"/>
    </row>
    <row r="526" spans="4:4">
      <c r="D526" s="82"/>
    </row>
    <row r="527" spans="4:4">
      <c r="D527" s="82"/>
    </row>
    <row r="528" spans="4:4">
      <c r="D528" s="82"/>
    </row>
    <row r="529" spans="4:4">
      <c r="D529" s="82"/>
    </row>
    <row r="530" spans="4:4">
      <c r="D530" s="82"/>
    </row>
    <row r="531" spans="4:4">
      <c r="D531" s="82"/>
    </row>
    <row r="532" spans="4:4">
      <c r="D532" s="82"/>
    </row>
    <row r="533" spans="4:4">
      <c r="D533" s="82"/>
    </row>
    <row r="534" spans="4:4">
      <c r="D534" s="82"/>
    </row>
    <row r="535" spans="4:4">
      <c r="D535" s="82"/>
    </row>
    <row r="536" spans="4:4">
      <c r="D536" s="82"/>
    </row>
    <row r="537" spans="4:4">
      <c r="D537" s="82"/>
    </row>
    <row r="538" spans="4:4">
      <c r="D538" s="82"/>
    </row>
    <row r="539" spans="4:4">
      <c r="D539" s="82"/>
    </row>
    <row r="540" spans="4:4">
      <c r="D540" s="82"/>
    </row>
    <row r="541" spans="4:4">
      <c r="D541" s="82"/>
    </row>
    <row r="542" spans="4:4">
      <c r="D542" s="82"/>
    </row>
    <row r="543" spans="4:4">
      <c r="D543" s="82"/>
    </row>
    <row r="544" spans="4:4">
      <c r="D544" s="82"/>
    </row>
    <row r="545" spans="4:4">
      <c r="D545" s="82"/>
    </row>
    <row r="546" spans="4:4">
      <c r="D546" s="82"/>
    </row>
    <row r="547" spans="4:4">
      <c r="D547" s="82"/>
    </row>
    <row r="548" spans="4:4">
      <c r="D548" s="82"/>
    </row>
    <row r="549" spans="4:4">
      <c r="D549" s="82"/>
    </row>
    <row r="550" spans="4:4">
      <c r="D550" s="82"/>
    </row>
    <row r="551" spans="4:4">
      <c r="D551" s="82"/>
    </row>
    <row r="552" spans="4:4">
      <c r="D552" s="82"/>
    </row>
    <row r="553" spans="4:4">
      <c r="D553" s="82"/>
    </row>
    <row r="554" spans="4:4">
      <c r="D554" s="82"/>
    </row>
    <row r="555" spans="4:4">
      <c r="D555" s="82"/>
    </row>
    <row r="556" spans="4:4">
      <c r="D556" s="82"/>
    </row>
    <row r="557" spans="4:4">
      <c r="D557" s="82"/>
    </row>
    <row r="558" spans="4:4">
      <c r="D558" s="82"/>
    </row>
    <row r="559" spans="4:4">
      <c r="D559" s="82"/>
    </row>
    <row r="560" spans="4:4">
      <c r="D560" s="82"/>
    </row>
    <row r="561" spans="4:4">
      <c r="D561" s="82"/>
    </row>
    <row r="562" spans="4:4">
      <c r="D562" s="82"/>
    </row>
    <row r="563" spans="4:4">
      <c r="D563" s="82"/>
    </row>
    <row r="564" spans="4:4">
      <c r="D564" s="82"/>
    </row>
    <row r="565" spans="4:4">
      <c r="D565" s="82"/>
    </row>
    <row r="566" spans="4:4">
      <c r="D566" s="82"/>
    </row>
    <row r="567" spans="4:4">
      <c r="D567" s="82"/>
    </row>
    <row r="568" spans="4:4">
      <c r="D568" s="82"/>
    </row>
    <row r="569" spans="4:4">
      <c r="D569" s="82"/>
    </row>
    <row r="570" spans="4:4">
      <c r="D570" s="82"/>
    </row>
    <row r="571" spans="4:4">
      <c r="D571" s="82"/>
    </row>
    <row r="572" spans="4:4">
      <c r="D572" s="82"/>
    </row>
    <row r="573" spans="4:4">
      <c r="D573" s="82"/>
    </row>
    <row r="574" spans="4:4">
      <c r="D574" s="82"/>
    </row>
    <row r="575" spans="4:4">
      <c r="D575" s="82"/>
    </row>
    <row r="576" spans="4:4">
      <c r="D576" s="82"/>
    </row>
    <row r="577" spans="4:4">
      <c r="D577" s="82"/>
    </row>
    <row r="578" spans="4:4">
      <c r="D578" s="82"/>
    </row>
    <row r="579" spans="4:4">
      <c r="D579" s="82"/>
    </row>
    <row r="580" spans="4:4">
      <c r="D580" s="82"/>
    </row>
    <row r="581" spans="4:4">
      <c r="D581" s="82"/>
    </row>
    <row r="582" spans="4:4">
      <c r="D582" s="82"/>
    </row>
    <row r="583" spans="4:4">
      <c r="D583" s="82"/>
    </row>
    <row r="584" spans="4:4">
      <c r="D584" s="82"/>
    </row>
    <row r="585" spans="4:4">
      <c r="D585" s="82"/>
    </row>
    <row r="586" spans="4:4">
      <c r="D586" s="82"/>
    </row>
    <row r="587" spans="4:4">
      <c r="D587" s="82"/>
    </row>
    <row r="588" spans="4:4">
      <c r="D588" s="82"/>
    </row>
    <row r="589" spans="4:4">
      <c r="D589" s="82"/>
    </row>
    <row r="590" spans="4:4">
      <c r="D590" s="82"/>
    </row>
    <row r="591" spans="4:4">
      <c r="D591" s="82"/>
    </row>
    <row r="592" spans="4:4">
      <c r="D592" s="82"/>
    </row>
    <row r="593" spans="4:4">
      <c r="D593" s="82"/>
    </row>
    <row r="594" spans="4:4">
      <c r="D594" s="82"/>
    </row>
    <row r="595" spans="4:4">
      <c r="D595" s="82"/>
    </row>
    <row r="596" spans="4:4">
      <c r="D596" s="82"/>
    </row>
    <row r="597" spans="4:4">
      <c r="D597" s="82"/>
    </row>
    <row r="598" spans="4:4">
      <c r="D598" s="82"/>
    </row>
    <row r="599" spans="4:4">
      <c r="D599" s="82"/>
    </row>
    <row r="600" spans="4:4">
      <c r="D600" s="82"/>
    </row>
    <row r="601" spans="4:4">
      <c r="D601" s="82"/>
    </row>
    <row r="602" spans="4:4">
      <c r="D602" s="82"/>
    </row>
    <row r="603" spans="4:4">
      <c r="D603" s="82"/>
    </row>
    <row r="604" spans="4:4">
      <c r="D604" s="82"/>
    </row>
    <row r="605" spans="4:4">
      <c r="D605" s="82"/>
    </row>
    <row r="606" spans="4:4">
      <c r="D606" s="82"/>
    </row>
    <row r="607" spans="4:4">
      <c r="D607" s="82"/>
    </row>
    <row r="608" spans="4:4">
      <c r="D608" s="82"/>
    </row>
    <row r="609" spans="4:4">
      <c r="D609" s="82"/>
    </row>
    <row r="610" spans="4:4">
      <c r="D610" s="82"/>
    </row>
    <row r="611" spans="4:4">
      <c r="D611" s="82"/>
    </row>
    <row r="612" spans="4:4">
      <c r="D612" s="82"/>
    </row>
    <row r="613" spans="4:4">
      <c r="D613" s="82"/>
    </row>
    <row r="614" spans="4:4">
      <c r="D614" s="82"/>
    </row>
    <row r="615" spans="4:4">
      <c r="D615" s="82"/>
    </row>
    <row r="616" spans="4:4">
      <c r="D616" s="82"/>
    </row>
    <row r="617" spans="4:4">
      <c r="D617" s="82"/>
    </row>
    <row r="618" spans="4:4">
      <c r="D618" s="82"/>
    </row>
    <row r="619" spans="4:4">
      <c r="D619" s="82"/>
    </row>
    <row r="620" spans="4:4">
      <c r="D620" s="82"/>
    </row>
    <row r="621" spans="4:4">
      <c r="D621" s="82"/>
    </row>
    <row r="622" spans="4:4">
      <c r="D622" s="82"/>
    </row>
    <row r="623" spans="4:4">
      <c r="D623" s="82"/>
    </row>
    <row r="624" spans="4:4">
      <c r="D624" s="82"/>
    </row>
    <row r="625" spans="4:4">
      <c r="D625" s="82"/>
    </row>
    <row r="626" spans="4:4">
      <c r="D626" s="82"/>
    </row>
    <row r="627" spans="4:4">
      <c r="D627" s="82"/>
    </row>
    <row r="628" spans="4:4">
      <c r="D628" s="82"/>
    </row>
    <row r="629" spans="4:4">
      <c r="D629" s="82"/>
    </row>
    <row r="630" spans="4:4">
      <c r="D630" s="82"/>
    </row>
    <row r="631" spans="4:4">
      <c r="D631" s="82"/>
    </row>
    <row r="632" spans="4:4">
      <c r="D632" s="82"/>
    </row>
    <row r="633" spans="4:4">
      <c r="D633" s="82"/>
    </row>
    <row r="634" spans="4:4">
      <c r="D634" s="82"/>
    </row>
    <row r="635" spans="4:4">
      <c r="D635" s="82"/>
    </row>
    <row r="636" spans="4:4">
      <c r="D636" s="82"/>
    </row>
    <row r="637" spans="4:4">
      <c r="D637" s="82"/>
    </row>
    <row r="638" spans="4:4">
      <c r="D638" s="82"/>
    </row>
    <row r="639" spans="4:4">
      <c r="D639" s="82"/>
    </row>
    <row r="640" spans="4:4">
      <c r="D640" s="82"/>
    </row>
    <row r="641" spans="4:4">
      <c r="D641" s="82"/>
    </row>
    <row r="642" spans="4:4">
      <c r="D642" s="82"/>
    </row>
    <row r="643" spans="4:4">
      <c r="D643" s="82"/>
    </row>
    <row r="644" spans="4:4">
      <c r="D644" s="82"/>
    </row>
    <row r="645" spans="4:4">
      <c r="D645" s="82"/>
    </row>
    <row r="646" spans="4:4">
      <c r="D646" s="82"/>
    </row>
    <row r="647" spans="4:4">
      <c r="D647" s="82"/>
    </row>
    <row r="648" spans="4:4">
      <c r="D648" s="82"/>
    </row>
    <row r="649" spans="4:4">
      <c r="D649" s="82"/>
    </row>
    <row r="650" spans="4:4">
      <c r="D650" s="82"/>
    </row>
    <row r="651" spans="4:4">
      <c r="D651" s="82"/>
    </row>
    <row r="652" spans="4:4">
      <c r="D652" s="82"/>
    </row>
    <row r="653" spans="4:4">
      <c r="D653" s="82"/>
    </row>
    <row r="654" spans="4:4">
      <c r="D654" s="82"/>
    </row>
    <row r="655" spans="4:4">
      <c r="D655" s="82"/>
    </row>
    <row r="656" spans="4:4">
      <c r="D656" s="82"/>
    </row>
    <row r="657" spans="4:4">
      <c r="D657" s="82"/>
    </row>
    <row r="658" spans="4:4">
      <c r="D658" s="82"/>
    </row>
    <row r="659" spans="4:4">
      <c r="D659" s="82"/>
    </row>
    <row r="660" spans="4:4">
      <c r="D660" s="82"/>
    </row>
    <row r="661" spans="4:4">
      <c r="D661" s="82"/>
    </row>
    <row r="662" spans="4:4">
      <c r="D662" s="82"/>
    </row>
    <row r="663" spans="4:4">
      <c r="D663" s="82"/>
    </row>
    <row r="664" spans="4:4">
      <c r="D664" s="82"/>
    </row>
    <row r="665" spans="4:4">
      <c r="D665" s="82"/>
    </row>
    <row r="666" spans="4:4">
      <c r="D666" s="82"/>
    </row>
    <row r="667" spans="4:4">
      <c r="D667" s="82"/>
    </row>
    <row r="668" spans="4:4">
      <c r="D668" s="82"/>
    </row>
    <row r="669" spans="4:4">
      <c r="D669" s="82"/>
    </row>
    <row r="670" spans="4:4">
      <c r="D670" s="82"/>
    </row>
    <row r="671" spans="4:4">
      <c r="D671" s="82"/>
    </row>
    <row r="672" spans="4:4">
      <c r="D672" s="82"/>
    </row>
    <row r="673" spans="4:4">
      <c r="D673" s="82"/>
    </row>
    <row r="674" spans="4:4">
      <c r="D674" s="82"/>
    </row>
    <row r="675" spans="4:4">
      <c r="D675" s="82"/>
    </row>
    <row r="676" spans="4:4">
      <c r="D676" s="82"/>
    </row>
    <row r="677" spans="4:4">
      <c r="D677" s="82"/>
    </row>
    <row r="678" spans="4:4">
      <c r="D678" s="82"/>
    </row>
    <row r="679" spans="4:4">
      <c r="D679" s="82"/>
    </row>
    <row r="680" spans="4:4">
      <c r="D680" s="82"/>
    </row>
    <row r="681" spans="4:4">
      <c r="D681" s="82"/>
    </row>
    <row r="682" spans="4:4">
      <c r="D682" s="82"/>
    </row>
    <row r="683" spans="4:4">
      <c r="D683" s="82"/>
    </row>
    <row r="684" spans="4:4">
      <c r="D684" s="82"/>
    </row>
    <row r="685" spans="4:4">
      <c r="D685" s="82"/>
    </row>
    <row r="686" spans="4:4">
      <c r="D686" s="82"/>
    </row>
    <row r="687" spans="4:4">
      <c r="D687" s="82"/>
    </row>
    <row r="688" spans="4:4">
      <c r="D688" s="82"/>
    </row>
    <row r="689" spans="4:4">
      <c r="D689" s="82"/>
    </row>
    <row r="690" spans="4:4">
      <c r="D690" s="82"/>
    </row>
    <row r="691" spans="4:4">
      <c r="D691" s="82"/>
    </row>
    <row r="692" spans="4:4">
      <c r="D692" s="82"/>
    </row>
    <row r="693" spans="4:4">
      <c r="D693" s="82"/>
    </row>
    <row r="694" spans="4:4">
      <c r="D694" s="82"/>
    </row>
    <row r="695" spans="4:4">
      <c r="D695" s="82"/>
    </row>
    <row r="696" spans="4:4">
      <c r="D696" s="82"/>
    </row>
    <row r="697" spans="4:4">
      <c r="D697" s="82"/>
    </row>
    <row r="698" spans="4:4">
      <c r="D698" s="82"/>
    </row>
    <row r="699" spans="4:4">
      <c r="D699" s="82"/>
    </row>
    <row r="700" spans="4:4">
      <c r="D700" s="82"/>
    </row>
    <row r="701" spans="4:4">
      <c r="D701" s="82"/>
    </row>
    <row r="702" spans="4:4">
      <c r="D702" s="82"/>
    </row>
    <row r="703" spans="4:4">
      <c r="D703" s="82"/>
    </row>
    <row r="704" spans="4:4">
      <c r="D704" s="82"/>
    </row>
    <row r="705" spans="4:4">
      <c r="D705" s="82"/>
    </row>
    <row r="706" spans="4:4">
      <c r="D706" s="82"/>
    </row>
    <row r="707" spans="4:4">
      <c r="D707" s="82"/>
    </row>
    <row r="708" spans="4:4">
      <c r="D708" s="82"/>
    </row>
    <row r="709" spans="4:4">
      <c r="D709" s="82"/>
    </row>
    <row r="710" spans="4:4">
      <c r="D710" s="82"/>
    </row>
    <row r="711" spans="4:4">
      <c r="D711" s="82"/>
    </row>
    <row r="712" spans="4:4">
      <c r="D712" s="82"/>
    </row>
    <row r="713" spans="4:4">
      <c r="D713" s="82"/>
    </row>
    <row r="714" spans="4:4">
      <c r="D714" s="82"/>
    </row>
    <row r="715" spans="4:4">
      <c r="D715" s="82"/>
    </row>
    <row r="716" spans="4:4">
      <c r="D716" s="82"/>
    </row>
    <row r="717" spans="4:4">
      <c r="D717" s="82"/>
    </row>
    <row r="718" spans="4:4">
      <c r="D718" s="82"/>
    </row>
    <row r="719" spans="4:4">
      <c r="D719" s="82"/>
    </row>
    <row r="720" spans="4:4">
      <c r="D720" s="82"/>
    </row>
    <row r="721" spans="4:4">
      <c r="D721" s="82"/>
    </row>
    <row r="722" spans="4:4">
      <c r="D722" s="82"/>
    </row>
    <row r="723" spans="4:4">
      <c r="D723" s="82"/>
    </row>
    <row r="724" spans="4:4">
      <c r="D724" s="82"/>
    </row>
    <row r="725" spans="4:4">
      <c r="D725" s="82"/>
    </row>
    <row r="726" spans="4:4">
      <c r="D726" s="82"/>
    </row>
    <row r="727" spans="4:4">
      <c r="D727" s="82"/>
    </row>
    <row r="728" spans="4:4">
      <c r="D728" s="82"/>
    </row>
    <row r="729" spans="4:4">
      <c r="D729" s="82"/>
    </row>
    <row r="730" spans="4:4">
      <c r="D730" s="82"/>
    </row>
    <row r="731" spans="4:4">
      <c r="D731" s="82"/>
    </row>
    <row r="732" spans="4:4">
      <c r="D732" s="82"/>
    </row>
    <row r="733" spans="4:4">
      <c r="D733" s="82"/>
    </row>
    <row r="734" spans="4:4">
      <c r="D734" s="82"/>
    </row>
    <row r="735" spans="4:4">
      <c r="D735" s="82"/>
    </row>
    <row r="736" spans="4:4">
      <c r="D736" s="82"/>
    </row>
    <row r="737" spans="4:4">
      <c r="D737" s="82"/>
    </row>
    <row r="738" spans="4:4">
      <c r="D738" s="82"/>
    </row>
    <row r="739" spans="4:4">
      <c r="D739" s="82"/>
    </row>
    <row r="740" spans="4:4">
      <c r="D740" s="82"/>
    </row>
    <row r="741" spans="4:4">
      <c r="D741" s="82"/>
    </row>
    <row r="742" spans="4:4">
      <c r="D742" s="82"/>
    </row>
    <row r="743" spans="4:4">
      <c r="D743" s="82"/>
    </row>
    <row r="744" spans="4:4">
      <c r="D744" s="82"/>
    </row>
    <row r="745" spans="4:4">
      <c r="D745" s="82"/>
    </row>
    <row r="746" spans="4:4">
      <c r="D746" s="82"/>
    </row>
    <row r="747" spans="4:4">
      <c r="D747" s="82"/>
    </row>
    <row r="748" spans="4:4">
      <c r="D748" s="82"/>
    </row>
    <row r="749" spans="4:4">
      <c r="D749" s="82"/>
    </row>
    <row r="750" spans="4:4">
      <c r="D750" s="82"/>
    </row>
    <row r="751" spans="4:4">
      <c r="D751" s="82"/>
    </row>
    <row r="752" spans="4:4">
      <c r="D752" s="82"/>
    </row>
    <row r="753" spans="4:4">
      <c r="D753" s="82"/>
    </row>
    <row r="754" spans="4:4">
      <c r="D754" s="82"/>
    </row>
    <row r="755" spans="4:4">
      <c r="D755" s="82"/>
    </row>
    <row r="756" spans="4:4">
      <c r="D756" s="82"/>
    </row>
    <row r="757" spans="4:4">
      <c r="D757" s="82"/>
    </row>
    <row r="758" spans="4:4">
      <c r="D758" s="82"/>
    </row>
    <row r="759" spans="4:4">
      <c r="D759" s="82"/>
    </row>
    <row r="760" spans="4:4">
      <c r="D760" s="82"/>
    </row>
    <row r="761" spans="4:4">
      <c r="D761" s="82"/>
    </row>
    <row r="762" spans="4:4">
      <c r="D762" s="82"/>
    </row>
    <row r="763" spans="4:4">
      <c r="D763" s="82"/>
    </row>
    <row r="764" spans="4:4">
      <c r="D764" s="82"/>
    </row>
    <row r="765" spans="4:4">
      <c r="D765" s="82"/>
    </row>
    <row r="766" spans="4:4">
      <c r="D766" s="82"/>
    </row>
    <row r="767" spans="4:4">
      <c r="D767" s="82"/>
    </row>
    <row r="768" spans="4:4">
      <c r="D768" s="82"/>
    </row>
    <row r="769" spans="4:4">
      <c r="D769" s="82"/>
    </row>
    <row r="770" spans="4:4">
      <c r="D770" s="82"/>
    </row>
    <row r="771" spans="4:4">
      <c r="D771" s="82"/>
    </row>
    <row r="772" spans="4:4">
      <c r="D772" s="82"/>
    </row>
    <row r="773" spans="4:4">
      <c r="D773" s="82"/>
    </row>
    <row r="774" spans="4:4">
      <c r="D774" s="82"/>
    </row>
    <row r="775" spans="4:4">
      <c r="D775" s="82"/>
    </row>
    <row r="776" spans="4:4">
      <c r="D776" s="82"/>
    </row>
    <row r="777" spans="4:4">
      <c r="D777" s="82"/>
    </row>
    <row r="778" spans="4:4">
      <c r="D778" s="82"/>
    </row>
    <row r="779" spans="4:4">
      <c r="D779" s="82"/>
    </row>
    <row r="780" spans="4:4">
      <c r="D780" s="82"/>
    </row>
    <row r="781" spans="4:4">
      <c r="D781" s="82"/>
    </row>
    <row r="782" spans="4:4">
      <c r="D782" s="82"/>
    </row>
    <row r="783" spans="4:4">
      <c r="D783" s="82"/>
    </row>
    <row r="784" spans="4:4">
      <c r="D784" s="82"/>
    </row>
    <row r="785" spans="4:4">
      <c r="D785" s="82"/>
    </row>
    <row r="786" spans="4:4">
      <c r="D786" s="82"/>
    </row>
    <row r="787" spans="4:4">
      <c r="D787" s="82"/>
    </row>
    <row r="788" spans="4:4">
      <c r="D788" s="82"/>
    </row>
    <row r="789" spans="4:4">
      <c r="D789" s="82"/>
    </row>
    <row r="790" spans="4:4">
      <c r="D790" s="82"/>
    </row>
    <row r="791" spans="4:4">
      <c r="D791" s="82"/>
    </row>
    <row r="792" spans="4:4">
      <c r="D792" s="82"/>
    </row>
    <row r="793" spans="4:4">
      <c r="D793" s="82"/>
    </row>
    <row r="794" spans="4:4">
      <c r="D794" s="82"/>
    </row>
    <row r="795" spans="4:4">
      <c r="D795" s="82"/>
    </row>
    <row r="796" spans="4:4">
      <c r="D796" s="82"/>
    </row>
    <row r="797" spans="4:4">
      <c r="D797" s="82"/>
    </row>
    <row r="798" spans="4:4">
      <c r="D798" s="82"/>
    </row>
    <row r="799" spans="4:4">
      <c r="D799" s="82"/>
    </row>
    <row r="800" spans="4:4">
      <c r="D800" s="82"/>
    </row>
    <row r="801" spans="4:4">
      <c r="D801" s="82"/>
    </row>
    <row r="802" spans="4:4">
      <c r="D802" s="82"/>
    </row>
    <row r="803" spans="4:4">
      <c r="D803" s="82"/>
    </row>
    <row r="804" spans="4:4">
      <c r="D804" s="82"/>
    </row>
    <row r="805" spans="4:4">
      <c r="D805" s="82"/>
    </row>
    <row r="806" spans="4:4">
      <c r="D806" s="82"/>
    </row>
    <row r="807" spans="4:4">
      <c r="D807" s="82"/>
    </row>
    <row r="808" spans="4:4">
      <c r="D808" s="82"/>
    </row>
    <row r="809" spans="4:4">
      <c r="D809" s="82"/>
    </row>
    <row r="810" spans="4:4">
      <c r="D810" s="82"/>
    </row>
    <row r="811" spans="4:4">
      <c r="D811" s="82"/>
    </row>
    <row r="812" spans="4:4">
      <c r="D812" s="82"/>
    </row>
    <row r="813" spans="4:4">
      <c r="D813" s="82"/>
    </row>
    <row r="814" spans="4:4">
      <c r="D814" s="82"/>
    </row>
    <row r="815" spans="4:4">
      <c r="D815" s="82"/>
    </row>
    <row r="816" spans="4:4">
      <c r="D816" s="82"/>
    </row>
    <row r="817" spans="4:4">
      <c r="D817" s="82"/>
    </row>
    <row r="818" spans="4:4">
      <c r="D818" s="82"/>
    </row>
    <row r="819" spans="4:4">
      <c r="D819" s="82"/>
    </row>
    <row r="820" spans="4:4">
      <c r="D820" s="82"/>
    </row>
    <row r="821" spans="4:4">
      <c r="D821" s="82"/>
    </row>
    <row r="822" spans="4:4">
      <c r="D822" s="82"/>
    </row>
    <row r="823" spans="4:4">
      <c r="D823" s="82"/>
    </row>
    <row r="824" spans="4:4">
      <c r="D824" s="82"/>
    </row>
    <row r="825" spans="4:4">
      <c r="D825" s="82"/>
    </row>
    <row r="826" spans="4:4">
      <c r="D826" s="82"/>
    </row>
    <row r="827" spans="4:4">
      <c r="D827" s="82"/>
    </row>
    <row r="828" spans="4:4">
      <c r="D828" s="82"/>
    </row>
    <row r="829" spans="4:4">
      <c r="D829" s="82"/>
    </row>
    <row r="830" spans="4:4">
      <c r="D830" s="82"/>
    </row>
    <row r="831" spans="4:4">
      <c r="D831" s="82"/>
    </row>
    <row r="832" spans="4:4">
      <c r="D832" s="82"/>
    </row>
    <row r="833" spans="4:4">
      <c r="D833" s="82"/>
    </row>
    <row r="834" spans="4:4">
      <c r="D834" s="82"/>
    </row>
    <row r="835" spans="4:4">
      <c r="D835" s="82"/>
    </row>
    <row r="836" spans="4:4">
      <c r="D836" s="82"/>
    </row>
    <row r="837" spans="4:4">
      <c r="D837" s="82"/>
    </row>
    <row r="838" spans="4:4">
      <c r="D838" s="82"/>
    </row>
    <row r="839" spans="4:4">
      <c r="D839" s="82"/>
    </row>
    <row r="840" spans="4:4">
      <c r="D840" s="82"/>
    </row>
    <row r="841" spans="4:4">
      <c r="D841" s="82"/>
    </row>
    <row r="842" spans="4:4">
      <c r="D842" s="82"/>
    </row>
    <row r="843" spans="4:4">
      <c r="D843" s="82"/>
    </row>
    <row r="844" spans="4:4">
      <c r="D844" s="82"/>
    </row>
    <row r="845" spans="4:4">
      <c r="D845" s="82"/>
    </row>
    <row r="846" spans="4:4">
      <c r="D846" s="82"/>
    </row>
    <row r="847" spans="4:4">
      <c r="D847" s="82"/>
    </row>
    <row r="848" spans="4:4">
      <c r="D848" s="82"/>
    </row>
    <row r="849" spans="4:4">
      <c r="D849" s="82"/>
    </row>
    <row r="850" spans="4:4">
      <c r="D850" s="82"/>
    </row>
    <row r="851" spans="4:4">
      <c r="D851" s="82"/>
    </row>
    <row r="852" spans="4:4">
      <c r="D852" s="82"/>
    </row>
    <row r="853" spans="4:4">
      <c r="D853" s="82"/>
    </row>
    <row r="854" spans="4:4">
      <c r="D854" s="82"/>
    </row>
    <row r="855" spans="4:4">
      <c r="D855" s="82"/>
    </row>
    <row r="856" spans="4:4">
      <c r="D856" s="82"/>
    </row>
    <row r="857" spans="4:4">
      <c r="D857" s="82"/>
    </row>
    <row r="858" spans="4:4">
      <c r="D858" s="82"/>
    </row>
    <row r="859" spans="4:4">
      <c r="D859" s="82"/>
    </row>
    <row r="860" spans="4:4">
      <c r="D860" s="82"/>
    </row>
    <row r="861" spans="4:4">
      <c r="D861" s="82"/>
    </row>
    <row r="862" spans="4:4">
      <c r="D862" s="82"/>
    </row>
    <row r="863" spans="4:4">
      <c r="D863" s="82"/>
    </row>
    <row r="864" spans="4:4">
      <c r="D864" s="82"/>
    </row>
    <row r="865" spans="4:4">
      <c r="D865" s="82"/>
    </row>
    <row r="866" spans="4:4">
      <c r="D866" s="82"/>
    </row>
    <row r="867" spans="4:4">
      <c r="D867" s="82"/>
    </row>
    <row r="868" spans="4:4">
      <c r="D868" s="82"/>
    </row>
    <row r="869" spans="4:4">
      <c r="D869" s="82"/>
    </row>
    <row r="870" spans="4:4">
      <c r="D870" s="82"/>
    </row>
    <row r="871" spans="4:4">
      <c r="D871" s="82"/>
    </row>
    <row r="872" spans="4:4">
      <c r="D872" s="82"/>
    </row>
    <row r="873" spans="4:4">
      <c r="D873" s="82"/>
    </row>
    <row r="874" spans="4:4">
      <c r="D874" s="82"/>
    </row>
    <row r="875" spans="4:4">
      <c r="D875" s="82"/>
    </row>
    <row r="876" spans="4:4">
      <c r="D876" s="82"/>
    </row>
    <row r="877" spans="4:4">
      <c r="D877" s="82"/>
    </row>
    <row r="878" spans="4:4">
      <c r="D878" s="82"/>
    </row>
    <row r="879" spans="4:4">
      <c r="D879" s="82"/>
    </row>
    <row r="880" spans="4:4">
      <c r="D880" s="82"/>
    </row>
    <row r="881" spans="4:4">
      <c r="D881" s="82"/>
    </row>
    <row r="882" spans="4:4">
      <c r="D882" s="82"/>
    </row>
    <row r="883" spans="4:4">
      <c r="D883" s="82"/>
    </row>
    <row r="884" spans="4:4">
      <c r="D884" s="82"/>
    </row>
    <row r="885" spans="4:4">
      <c r="D885" s="82"/>
    </row>
    <row r="886" spans="4:4">
      <c r="D886" s="82"/>
    </row>
    <row r="887" spans="4:4">
      <c r="D887" s="82"/>
    </row>
    <row r="888" spans="4:4">
      <c r="D888" s="82"/>
    </row>
    <row r="889" spans="4:4">
      <c r="D889" s="82"/>
    </row>
    <row r="890" spans="4:4">
      <c r="D890" s="82"/>
    </row>
    <row r="891" spans="4:4">
      <c r="D891" s="82"/>
    </row>
    <row r="892" spans="4:4">
      <c r="D892" s="82"/>
    </row>
    <row r="893" spans="4:4">
      <c r="D893" s="82"/>
    </row>
    <row r="894" spans="4:4">
      <c r="D894" s="82"/>
    </row>
    <row r="895" spans="4:4">
      <c r="D895" s="82"/>
    </row>
    <row r="896" spans="4:4">
      <c r="D896" s="82"/>
    </row>
    <row r="897" spans="4:4">
      <c r="D897" s="82"/>
    </row>
    <row r="898" spans="4:4">
      <c r="D898" s="82"/>
    </row>
    <row r="899" spans="4:4">
      <c r="D899" s="82"/>
    </row>
    <row r="900" spans="4:4">
      <c r="D900" s="82"/>
    </row>
    <row r="901" spans="4:4">
      <c r="D901" s="82"/>
    </row>
    <row r="902" spans="4:4">
      <c r="D902" s="82"/>
    </row>
    <row r="903" spans="4:4">
      <c r="D903" s="82"/>
    </row>
    <row r="904" spans="4:4">
      <c r="D904" s="82"/>
    </row>
    <row r="905" spans="4:4">
      <c r="D905" s="82"/>
    </row>
    <row r="906" spans="4:4">
      <c r="D906" s="82"/>
    </row>
    <row r="907" spans="4:4">
      <c r="D907" s="82"/>
    </row>
    <row r="908" spans="4:4">
      <c r="D908" s="82"/>
    </row>
    <row r="909" spans="4:4">
      <c r="D909" s="82"/>
    </row>
    <row r="910" spans="4:4">
      <c r="D910" s="82"/>
    </row>
    <row r="911" spans="4:4">
      <c r="D911" s="82"/>
    </row>
    <row r="912" spans="4:4">
      <c r="D912" s="82"/>
    </row>
    <row r="913" spans="4:4">
      <c r="D913" s="82"/>
    </row>
    <row r="914" spans="4:4">
      <c r="D914" s="82"/>
    </row>
    <row r="915" spans="4:4">
      <c r="D915" s="82"/>
    </row>
    <row r="916" spans="4:4">
      <c r="D916" s="82"/>
    </row>
    <row r="917" spans="4:4">
      <c r="D917" s="82"/>
    </row>
    <row r="918" spans="4:4">
      <c r="D918" s="82"/>
    </row>
    <row r="919" spans="4:4">
      <c r="D919" s="82"/>
    </row>
    <row r="920" spans="4:4">
      <c r="D920" s="82"/>
    </row>
    <row r="921" spans="4:4">
      <c r="D921" s="82"/>
    </row>
    <row r="922" spans="4:4">
      <c r="D922" s="82"/>
    </row>
    <row r="923" spans="4:4">
      <c r="D923" s="82"/>
    </row>
    <row r="924" spans="4:4">
      <c r="D924" s="82"/>
    </row>
    <row r="925" spans="4:4">
      <c r="D925" s="82"/>
    </row>
    <row r="926" spans="4:4">
      <c r="D926" s="82"/>
    </row>
    <row r="927" spans="4:4">
      <c r="D927" s="82"/>
    </row>
    <row r="928" spans="4:4">
      <c r="D928" s="82"/>
    </row>
    <row r="929" spans="4:4">
      <c r="D929" s="82"/>
    </row>
    <row r="930" spans="4:4">
      <c r="D930" s="82"/>
    </row>
    <row r="931" spans="4:4">
      <c r="D931" s="82"/>
    </row>
    <row r="932" spans="4:4">
      <c r="D932" s="82"/>
    </row>
    <row r="933" spans="4:4">
      <c r="D933" s="82"/>
    </row>
    <row r="934" spans="4:4">
      <c r="D934" s="82"/>
    </row>
    <row r="935" spans="4:4">
      <c r="D935" s="82"/>
    </row>
    <row r="936" spans="4:4">
      <c r="D936" s="82"/>
    </row>
    <row r="937" spans="4:4">
      <c r="D937" s="82"/>
    </row>
    <row r="938" spans="4:4">
      <c r="D938" s="82"/>
    </row>
    <row r="939" spans="4:4">
      <c r="D939" s="82"/>
    </row>
    <row r="940" spans="4:4">
      <c r="D940" s="82"/>
    </row>
    <row r="941" spans="4:4">
      <c r="D941" s="82"/>
    </row>
    <row r="942" spans="4:4">
      <c r="D942" s="82"/>
    </row>
    <row r="943" spans="4:4">
      <c r="D943" s="82"/>
    </row>
    <row r="944" spans="4:4">
      <c r="D944" s="82"/>
    </row>
    <row r="945" spans="4:4">
      <c r="D945" s="82"/>
    </row>
    <row r="946" spans="4:4">
      <c r="D946" s="82"/>
    </row>
    <row r="947" spans="4:4">
      <c r="D947" s="82"/>
    </row>
    <row r="948" spans="4:4">
      <c r="D948" s="82"/>
    </row>
    <row r="949" spans="4:4">
      <c r="D949" s="82"/>
    </row>
    <row r="950" spans="4:4">
      <c r="D950" s="82"/>
    </row>
    <row r="951" spans="4:4">
      <c r="D951" s="82"/>
    </row>
    <row r="952" spans="4:4">
      <c r="D952" s="82"/>
    </row>
    <row r="953" spans="4:4">
      <c r="D953" s="82"/>
    </row>
    <row r="954" spans="4:4">
      <c r="D954" s="82"/>
    </row>
    <row r="955" spans="4:4">
      <c r="D955" s="82"/>
    </row>
    <row r="956" spans="4:4">
      <c r="D956" s="82"/>
    </row>
    <row r="957" spans="4:4">
      <c r="D957" s="82"/>
    </row>
    <row r="958" spans="4:4">
      <c r="D958" s="82"/>
    </row>
    <row r="959" spans="4:4">
      <c r="D959" s="82"/>
    </row>
    <row r="960" spans="4:4">
      <c r="D960" s="82"/>
    </row>
    <row r="961" spans="4:4">
      <c r="D961" s="82"/>
    </row>
    <row r="962" spans="4:4">
      <c r="D962" s="82"/>
    </row>
    <row r="963" spans="4:4">
      <c r="D963" s="82"/>
    </row>
    <row r="964" spans="4:4">
      <c r="D964" s="82"/>
    </row>
    <row r="965" spans="4:4">
      <c r="D965" s="82"/>
    </row>
    <row r="966" spans="4:4">
      <c r="D966" s="82"/>
    </row>
    <row r="967" spans="4:4">
      <c r="D967" s="82"/>
    </row>
    <row r="968" spans="4:4">
      <c r="D968" s="82"/>
    </row>
    <row r="969" spans="4:4">
      <c r="D969" s="82"/>
    </row>
    <row r="970" spans="4:4">
      <c r="D970" s="82"/>
    </row>
    <row r="971" spans="4:4">
      <c r="D971" s="82"/>
    </row>
    <row r="972" spans="4:4">
      <c r="D972" s="82"/>
    </row>
    <row r="973" spans="4:4">
      <c r="D973" s="82"/>
    </row>
    <row r="974" spans="4:4">
      <c r="D974" s="82"/>
    </row>
    <row r="975" spans="4:4">
      <c r="D975" s="82"/>
    </row>
    <row r="976" spans="4:4">
      <c r="D976" s="82"/>
    </row>
    <row r="977" spans="4:4">
      <c r="D977" s="82"/>
    </row>
    <row r="978" spans="4:4">
      <c r="D978" s="82"/>
    </row>
    <row r="979" spans="4:4">
      <c r="D979" s="82"/>
    </row>
    <row r="980" spans="4:4">
      <c r="D980" s="82"/>
    </row>
    <row r="981" spans="4:4">
      <c r="D981" s="82"/>
    </row>
    <row r="982" spans="4:4">
      <c r="D982" s="82"/>
    </row>
    <row r="983" spans="4:4">
      <c r="D983" s="82"/>
    </row>
    <row r="984" spans="4:4">
      <c r="D984" s="82"/>
    </row>
    <row r="985" spans="4:4">
      <c r="D985" s="82"/>
    </row>
    <row r="986" spans="4:4">
      <c r="D986" s="82"/>
    </row>
    <row r="987" spans="4:4">
      <c r="D987" s="82"/>
    </row>
    <row r="988" spans="4:4">
      <c r="D988" s="82"/>
    </row>
    <row r="989" spans="4:4">
      <c r="D989" s="82"/>
    </row>
    <row r="990" spans="4:4">
      <c r="D990" s="82"/>
    </row>
    <row r="991" spans="4:4">
      <c r="D991" s="82"/>
    </row>
    <row r="992" spans="4:4">
      <c r="D992" s="82"/>
    </row>
    <row r="993" spans="4:4">
      <c r="D993" s="82"/>
    </row>
    <row r="994" spans="4:4">
      <c r="D994" s="82"/>
    </row>
    <row r="995" spans="4:4">
      <c r="D995" s="82"/>
    </row>
    <row r="996" spans="4:4">
      <c r="D996" s="82"/>
    </row>
    <row r="997" spans="4:4">
      <c r="D997" s="82"/>
    </row>
    <row r="998" spans="4:4">
      <c r="D998" s="82"/>
    </row>
    <row r="999" spans="4:4">
      <c r="D999" s="82"/>
    </row>
    <row r="1000" spans="4:4">
      <c r="D1000" s="82"/>
    </row>
    <row r="1001" spans="4:4">
      <c r="D1001" s="82"/>
    </row>
    <row r="1002" spans="4:4">
      <c r="D1002" s="82"/>
    </row>
    <row r="1003" spans="4:4">
      <c r="D1003" s="82"/>
    </row>
    <row r="1004" spans="4:4">
      <c r="D1004" s="82"/>
    </row>
    <row r="1005" spans="4:4">
      <c r="D1005" s="82"/>
    </row>
    <row r="1006" spans="4:4">
      <c r="D1006" s="82"/>
    </row>
    <row r="1007" spans="4:4">
      <c r="D1007" s="82"/>
    </row>
    <row r="1008" spans="4:4">
      <c r="D1008" s="82"/>
    </row>
    <row r="1009" spans="4:4">
      <c r="D1009" s="82"/>
    </row>
    <row r="1010" spans="4:4">
      <c r="D1010" s="82"/>
    </row>
    <row r="1011" spans="4:4">
      <c r="D1011" s="82"/>
    </row>
    <row r="1012" spans="4:4">
      <c r="D1012" s="82"/>
    </row>
    <row r="1013" spans="4:4">
      <c r="D1013" s="82"/>
    </row>
    <row r="1014" spans="4:4">
      <c r="D1014" s="82"/>
    </row>
    <row r="1015" spans="4:4">
      <c r="D1015" s="82"/>
    </row>
    <row r="1016" spans="4:4">
      <c r="D1016" s="82"/>
    </row>
    <row r="1017" spans="4:4">
      <c r="D1017" s="82"/>
    </row>
    <row r="1018" spans="4:4">
      <c r="D1018" s="82"/>
    </row>
    <row r="1019" spans="4:4">
      <c r="D1019" s="82"/>
    </row>
    <row r="1020" spans="4:4">
      <c r="D1020" s="82"/>
    </row>
    <row r="1021" spans="4:4">
      <c r="D1021" s="82"/>
    </row>
    <row r="1022" spans="4:4">
      <c r="D1022" s="82"/>
    </row>
    <row r="1023" spans="4:4">
      <c r="D1023" s="82"/>
    </row>
    <row r="1024" spans="4:4">
      <c r="D1024" s="82"/>
    </row>
    <row r="1025" spans="4:4">
      <c r="D1025" s="82"/>
    </row>
    <row r="1026" spans="4:4">
      <c r="D1026" s="82"/>
    </row>
    <row r="1027" spans="4:4">
      <c r="D1027" s="82"/>
    </row>
    <row r="1028" spans="4:4">
      <c r="D1028" s="82"/>
    </row>
    <row r="1029" spans="4:4">
      <c r="D1029" s="82"/>
    </row>
    <row r="1030" spans="4:4">
      <c r="D1030" s="82"/>
    </row>
    <row r="1031" spans="4:4">
      <c r="D1031" s="82"/>
    </row>
    <row r="1032" spans="4:4">
      <c r="D1032" s="82"/>
    </row>
    <row r="1033" spans="4:4">
      <c r="D1033" s="82"/>
    </row>
    <row r="1034" spans="4:4">
      <c r="D1034" s="82"/>
    </row>
    <row r="1035" spans="4:4">
      <c r="D1035" s="82"/>
    </row>
    <row r="1036" spans="4:4">
      <c r="D1036" s="82"/>
    </row>
    <row r="1037" spans="4:4">
      <c r="D1037" s="82"/>
    </row>
    <row r="1038" spans="4:4">
      <c r="D1038" s="82"/>
    </row>
    <row r="1039" spans="4:4">
      <c r="D1039" s="82"/>
    </row>
    <row r="1040" spans="4:4">
      <c r="D1040" s="82"/>
    </row>
    <row r="1041" spans="4:4">
      <c r="D1041" s="82"/>
    </row>
    <row r="1042" spans="4:4">
      <c r="D1042" s="82"/>
    </row>
    <row r="1043" spans="4:4">
      <c r="D1043" s="82"/>
    </row>
    <row r="1044" spans="4:4">
      <c r="D1044" s="82"/>
    </row>
    <row r="1045" spans="4:4">
      <c r="D1045" s="82"/>
    </row>
    <row r="1046" spans="4:4">
      <c r="D1046" s="82"/>
    </row>
    <row r="1047" spans="4:4">
      <c r="D1047" s="82"/>
    </row>
    <row r="1048" spans="4:4">
      <c r="D1048" s="82"/>
    </row>
    <row r="1049" spans="4:4">
      <c r="D1049" s="82"/>
    </row>
    <row r="1050" spans="4:4">
      <c r="D1050" s="82"/>
    </row>
    <row r="1051" spans="4:4">
      <c r="D1051" s="82"/>
    </row>
    <row r="1052" spans="4:4">
      <c r="D1052" s="82"/>
    </row>
    <row r="1053" spans="4:4">
      <c r="D1053" s="82"/>
    </row>
    <row r="1054" spans="4:4">
      <c r="D1054" s="82"/>
    </row>
    <row r="1055" spans="4:4">
      <c r="D1055" s="82"/>
    </row>
    <row r="1056" spans="4:4">
      <c r="D1056" s="82"/>
    </row>
    <row r="1057" spans="4:4">
      <c r="D1057" s="82"/>
    </row>
    <row r="1058" spans="4:4">
      <c r="D1058" s="82"/>
    </row>
    <row r="1059" spans="4:4">
      <c r="D1059" s="82"/>
    </row>
    <row r="1060" spans="4:4">
      <c r="D1060" s="82"/>
    </row>
    <row r="1061" spans="4:4">
      <c r="D1061" s="82"/>
    </row>
    <row r="1062" spans="4:4">
      <c r="D1062" s="82"/>
    </row>
    <row r="1063" spans="4:4">
      <c r="D1063" s="82"/>
    </row>
    <row r="1064" spans="4:4">
      <c r="D1064" s="82"/>
    </row>
    <row r="1065" spans="4:4">
      <c r="D1065" s="82"/>
    </row>
    <row r="1066" spans="4:4">
      <c r="D1066" s="82"/>
    </row>
    <row r="1067" spans="4:4">
      <c r="D1067" s="82"/>
    </row>
    <row r="1068" spans="4:4">
      <c r="D1068" s="82"/>
    </row>
    <row r="1069" spans="4:4">
      <c r="D1069" s="82"/>
    </row>
    <row r="1070" spans="4:4">
      <c r="D1070" s="82"/>
    </row>
    <row r="1071" spans="4:4">
      <c r="D1071" s="82"/>
    </row>
    <row r="1072" spans="4:4">
      <c r="D1072" s="82"/>
    </row>
    <row r="1073" spans="4:4">
      <c r="D1073" s="82"/>
    </row>
    <row r="1074" spans="4:4">
      <c r="D1074" s="82"/>
    </row>
    <row r="1075" spans="4:4">
      <c r="D1075" s="82"/>
    </row>
    <row r="1076" spans="4:4">
      <c r="D1076" s="82"/>
    </row>
    <row r="1077" spans="4:4">
      <c r="D1077" s="82"/>
    </row>
    <row r="1078" spans="4:4">
      <c r="D1078" s="82"/>
    </row>
    <row r="1079" spans="4:4">
      <c r="D1079" s="82"/>
    </row>
    <row r="1080" spans="4:4">
      <c r="D1080" s="82"/>
    </row>
    <row r="1081" spans="4:4">
      <c r="D1081" s="82"/>
    </row>
    <row r="1082" spans="4:4">
      <c r="D1082" s="82"/>
    </row>
    <row r="1083" spans="4:4">
      <c r="D1083" s="82"/>
    </row>
    <row r="1084" spans="4:4">
      <c r="D1084" s="82"/>
    </row>
    <row r="1085" spans="4:4">
      <c r="D1085" s="82"/>
    </row>
    <row r="1086" spans="4:4">
      <c r="D1086" s="82"/>
    </row>
    <row r="1087" spans="4:4">
      <c r="D1087" s="82"/>
    </row>
    <row r="1088" spans="4:4">
      <c r="D1088" s="82"/>
    </row>
    <row r="1089" spans="4:4">
      <c r="D1089" s="82"/>
    </row>
    <row r="1090" spans="4:4">
      <c r="D1090" s="82"/>
    </row>
    <row r="1091" spans="4:4">
      <c r="D1091" s="82"/>
    </row>
    <row r="1092" spans="4:4">
      <c r="D1092" s="82"/>
    </row>
    <row r="1093" spans="4:4">
      <c r="D1093" s="82"/>
    </row>
    <row r="1094" spans="4:4">
      <c r="D1094" s="82"/>
    </row>
    <row r="1095" spans="4:4">
      <c r="D1095" s="82"/>
    </row>
    <row r="1096" spans="4:4">
      <c r="D1096" s="82"/>
    </row>
    <row r="1097" spans="4:4">
      <c r="D1097" s="82"/>
    </row>
    <row r="1098" spans="4:4">
      <c r="D1098" s="82"/>
    </row>
    <row r="1099" spans="4:4">
      <c r="D1099" s="82"/>
    </row>
    <row r="1100" spans="4:4">
      <c r="D1100" s="82"/>
    </row>
    <row r="1101" spans="4:4">
      <c r="D1101" s="82"/>
    </row>
    <row r="1102" spans="4:4">
      <c r="D1102" s="82"/>
    </row>
    <row r="1103" spans="4:4">
      <c r="D1103" s="82"/>
    </row>
    <row r="1104" spans="4:4">
      <c r="D1104" s="82"/>
    </row>
    <row r="1105" spans="4:4">
      <c r="D1105" s="82"/>
    </row>
    <row r="1106" spans="4:4">
      <c r="D1106" s="82"/>
    </row>
    <row r="1107" spans="4:4">
      <c r="D1107" s="82"/>
    </row>
    <row r="1108" spans="4:4">
      <c r="D1108" s="82"/>
    </row>
    <row r="1109" spans="4:4">
      <c r="D1109" s="82"/>
    </row>
    <row r="1110" spans="4:4">
      <c r="D1110" s="82"/>
    </row>
    <row r="1111" spans="4:4">
      <c r="D1111" s="82"/>
    </row>
    <row r="1112" spans="4:4">
      <c r="D1112" s="82"/>
    </row>
    <row r="1113" spans="4:4">
      <c r="D1113" s="82"/>
    </row>
    <row r="1114" spans="4:4">
      <c r="D1114" s="82"/>
    </row>
    <row r="1115" spans="4:4">
      <c r="D1115" s="82"/>
    </row>
    <row r="1116" spans="4:4">
      <c r="D1116" s="82"/>
    </row>
    <row r="1117" spans="4:4">
      <c r="D1117" s="82"/>
    </row>
    <row r="1118" spans="4:4">
      <c r="D1118" s="82"/>
    </row>
    <row r="1119" spans="4:4">
      <c r="D1119" s="82"/>
    </row>
    <row r="1120" spans="4:4">
      <c r="D1120" s="82"/>
    </row>
    <row r="1121" spans="4:4">
      <c r="D1121" s="82"/>
    </row>
    <row r="1122" spans="4:4">
      <c r="D1122" s="82"/>
    </row>
    <row r="1123" spans="4:4">
      <c r="D1123" s="82"/>
    </row>
    <row r="1124" spans="4:4">
      <c r="D1124" s="82"/>
    </row>
    <row r="1125" spans="4:4">
      <c r="D1125" s="82"/>
    </row>
    <row r="1126" spans="4:4">
      <c r="D1126" s="82"/>
    </row>
    <row r="1127" spans="4:4">
      <c r="D1127" s="82"/>
    </row>
    <row r="1128" spans="4:4">
      <c r="D1128" s="82"/>
    </row>
    <row r="1129" spans="4:4">
      <c r="D1129" s="82"/>
    </row>
    <row r="1130" spans="4:4">
      <c r="D1130" s="82"/>
    </row>
    <row r="1131" spans="4:4">
      <c r="D1131" s="82"/>
    </row>
    <row r="1132" spans="4:4">
      <c r="D1132" s="82"/>
    </row>
    <row r="1133" spans="4:4">
      <c r="D1133" s="82"/>
    </row>
    <row r="1134" spans="4:4">
      <c r="D1134" s="82"/>
    </row>
    <row r="1135" spans="4:4">
      <c r="D1135" s="82"/>
    </row>
    <row r="1136" spans="4:4">
      <c r="D1136" s="82"/>
    </row>
    <row r="1137" spans="4:4">
      <c r="D1137" s="82"/>
    </row>
    <row r="1138" spans="4:4">
      <c r="D1138" s="82"/>
    </row>
    <row r="1139" spans="4:4">
      <c r="D1139" s="82"/>
    </row>
    <row r="1140" spans="4:4">
      <c r="D1140" s="82"/>
    </row>
    <row r="1141" spans="4:4">
      <c r="D1141" s="82"/>
    </row>
    <row r="1142" spans="4:4">
      <c r="D1142" s="82"/>
    </row>
    <row r="1143" spans="4:4">
      <c r="D1143" s="82"/>
    </row>
    <row r="1144" spans="4:4">
      <c r="D1144" s="82"/>
    </row>
    <row r="1145" spans="4:4">
      <c r="D1145" s="82"/>
    </row>
    <row r="1146" spans="4:4">
      <c r="D1146" s="82"/>
    </row>
    <row r="1147" spans="4:4">
      <c r="D1147" s="82"/>
    </row>
    <row r="1148" spans="4:4">
      <c r="D1148" s="82"/>
    </row>
    <row r="1149" spans="4:4">
      <c r="D1149" s="82"/>
    </row>
    <row r="1150" spans="4:4">
      <c r="D1150" s="82"/>
    </row>
    <row r="1151" spans="4:4">
      <c r="D1151" s="82"/>
    </row>
    <row r="1152" spans="4:4">
      <c r="D1152" s="82"/>
    </row>
    <row r="1153" spans="4:4">
      <c r="D1153" s="82"/>
    </row>
    <row r="1154" spans="4:4">
      <c r="D1154" s="82"/>
    </row>
    <row r="1155" spans="4:4">
      <c r="D1155" s="82"/>
    </row>
    <row r="1156" spans="4:4">
      <c r="D1156" s="82"/>
    </row>
    <row r="1157" spans="4:4">
      <c r="D1157" s="82"/>
    </row>
    <row r="1158" spans="4:4">
      <c r="D1158" s="82"/>
    </row>
    <row r="1159" spans="4:4">
      <c r="D1159" s="82"/>
    </row>
    <row r="1160" spans="4:4">
      <c r="D1160" s="82"/>
    </row>
    <row r="1161" spans="4:4">
      <c r="D1161" s="82"/>
    </row>
    <row r="1162" spans="4:4">
      <c r="D1162" s="82"/>
    </row>
    <row r="1163" spans="4:4">
      <c r="D1163" s="82"/>
    </row>
    <row r="1164" spans="4:4">
      <c r="D1164" s="82"/>
    </row>
    <row r="1165" spans="4:4">
      <c r="D1165" s="82"/>
    </row>
    <row r="1166" spans="4:4">
      <c r="D1166" s="82"/>
    </row>
    <row r="1167" spans="4:4">
      <c r="D1167" s="82"/>
    </row>
    <row r="1168" spans="4:4">
      <c r="D1168" s="82"/>
    </row>
    <row r="1169" spans="4:4">
      <c r="D1169" s="82"/>
    </row>
    <row r="1170" spans="4:4">
      <c r="D1170" s="82"/>
    </row>
    <row r="1171" spans="4:4">
      <c r="D1171" s="82"/>
    </row>
    <row r="1172" spans="4:4">
      <c r="D1172" s="82"/>
    </row>
    <row r="1173" spans="4:4">
      <c r="D1173" s="82"/>
    </row>
    <row r="1174" spans="4:4">
      <c r="D1174" s="82"/>
    </row>
    <row r="1175" spans="4:4">
      <c r="D1175" s="82"/>
    </row>
    <row r="1176" spans="4:4">
      <c r="D1176" s="82"/>
    </row>
    <row r="1177" spans="4:4">
      <c r="D1177" s="82"/>
    </row>
    <row r="1178" spans="4:4">
      <c r="D1178" s="82"/>
    </row>
    <row r="1179" spans="4:4">
      <c r="D1179" s="82"/>
    </row>
    <row r="1180" spans="4:4">
      <c r="D1180" s="82"/>
    </row>
    <row r="1181" spans="4:4">
      <c r="D1181" s="82"/>
    </row>
    <row r="1182" spans="4:4">
      <c r="D1182" s="82"/>
    </row>
    <row r="1183" spans="4:4">
      <c r="D1183" s="82"/>
    </row>
    <row r="1184" spans="4:4">
      <c r="D1184" s="82"/>
    </row>
    <row r="1185" spans="4:4">
      <c r="D1185" s="82"/>
    </row>
    <row r="1186" spans="4:4">
      <c r="D1186" s="82"/>
    </row>
    <row r="1187" spans="4:4">
      <c r="D1187" s="82"/>
    </row>
    <row r="1188" spans="4:4">
      <c r="D1188" s="82"/>
    </row>
    <row r="1189" spans="4:4">
      <c r="D1189" s="82"/>
    </row>
    <row r="1190" spans="4:4">
      <c r="D1190" s="82"/>
    </row>
    <row r="1191" spans="4:4">
      <c r="D1191" s="82"/>
    </row>
    <row r="1192" spans="4:4">
      <c r="D1192" s="82"/>
    </row>
    <row r="1193" spans="4:4">
      <c r="D1193" s="82"/>
    </row>
    <row r="1194" spans="4:4">
      <c r="D1194" s="82"/>
    </row>
    <row r="1195" spans="4:4">
      <c r="D1195" s="82"/>
    </row>
    <row r="1196" spans="4:4">
      <c r="D1196" s="82"/>
    </row>
    <row r="1197" spans="4:4">
      <c r="D1197" s="82"/>
    </row>
    <row r="1198" spans="4:4">
      <c r="D1198" s="82"/>
    </row>
    <row r="1199" spans="4:4">
      <c r="D1199" s="82"/>
    </row>
    <row r="1200" spans="4:4">
      <c r="D1200" s="82"/>
    </row>
    <row r="1201" spans="4:4">
      <c r="D1201" s="82"/>
    </row>
    <row r="1202" spans="4:4">
      <c r="D1202" s="82"/>
    </row>
    <row r="1203" spans="4:4">
      <c r="D1203" s="82"/>
    </row>
    <row r="1204" spans="4:4">
      <c r="D1204" s="82"/>
    </row>
    <row r="1205" spans="4:4">
      <c r="D1205" s="82"/>
    </row>
    <row r="1206" spans="4:4">
      <c r="D1206" s="82"/>
    </row>
    <row r="1207" spans="4:4">
      <c r="D1207" s="82"/>
    </row>
    <row r="1208" spans="4:4">
      <c r="D1208" s="82"/>
    </row>
    <row r="1209" spans="4:4">
      <c r="D1209" s="82"/>
    </row>
    <row r="1210" spans="4:4">
      <c r="D1210" s="82"/>
    </row>
    <row r="1211" spans="4:4">
      <c r="D1211" s="82"/>
    </row>
    <row r="1212" spans="4:4">
      <c r="D1212" s="82"/>
    </row>
    <row r="1213" spans="4:4">
      <c r="D1213" s="82"/>
    </row>
    <row r="1214" spans="4:4">
      <c r="D1214" s="82"/>
    </row>
    <row r="1215" spans="4:4">
      <c r="D1215" s="82"/>
    </row>
    <row r="1216" spans="4:4">
      <c r="D1216" s="82"/>
    </row>
    <row r="1217" spans="4:4">
      <c r="D1217" s="82"/>
    </row>
    <row r="1218" spans="4:4">
      <c r="D1218" s="82"/>
    </row>
    <row r="1219" spans="4:4">
      <c r="D1219" s="82"/>
    </row>
    <row r="1220" spans="4:4">
      <c r="D1220" s="82"/>
    </row>
    <row r="1221" spans="4:4">
      <c r="D1221" s="82"/>
    </row>
    <row r="1222" spans="4:4">
      <c r="D1222" s="82"/>
    </row>
    <row r="1223" spans="4:4">
      <c r="D1223" s="82"/>
    </row>
    <row r="1224" spans="4:4">
      <c r="D1224" s="82"/>
    </row>
    <row r="1225" spans="4:4">
      <c r="D1225" s="82"/>
    </row>
    <row r="1226" spans="4:4">
      <c r="D1226" s="82"/>
    </row>
    <row r="1227" spans="4:4">
      <c r="D1227" s="82"/>
    </row>
    <row r="1228" spans="4:4">
      <c r="D1228" s="82"/>
    </row>
    <row r="1229" spans="4:4">
      <c r="D1229" s="82"/>
    </row>
    <row r="1230" spans="4:4">
      <c r="D1230" s="82"/>
    </row>
    <row r="1231" spans="4:4">
      <c r="D1231" s="82"/>
    </row>
    <row r="1232" spans="4:4">
      <c r="D1232" s="82"/>
    </row>
    <row r="1233" spans="4:4">
      <c r="D1233" s="82"/>
    </row>
    <row r="1234" spans="4:4">
      <c r="D1234" s="82"/>
    </row>
    <row r="1235" spans="4:4">
      <c r="D1235" s="82"/>
    </row>
    <row r="1236" spans="4:4">
      <c r="D1236" s="82"/>
    </row>
    <row r="1237" spans="4:4">
      <c r="D1237" s="82"/>
    </row>
    <row r="1238" spans="4:4">
      <c r="D1238" s="82"/>
    </row>
    <row r="1239" spans="4:4">
      <c r="D1239" s="82"/>
    </row>
    <row r="1240" spans="4:4">
      <c r="D1240" s="82"/>
    </row>
    <row r="1241" spans="4:4">
      <c r="D1241" s="82"/>
    </row>
    <row r="1242" spans="4:4">
      <c r="D1242" s="82"/>
    </row>
    <row r="1243" spans="4:4">
      <c r="D1243" s="82"/>
    </row>
    <row r="1244" spans="4:4">
      <c r="D1244" s="82"/>
    </row>
    <row r="1245" spans="4:4">
      <c r="D1245" s="82"/>
    </row>
    <row r="1246" spans="4:4">
      <c r="D1246" s="82"/>
    </row>
    <row r="1247" spans="4:4">
      <c r="D1247" s="82"/>
    </row>
    <row r="1248" spans="4:4">
      <c r="D1248" s="82"/>
    </row>
    <row r="1249" spans="4:4">
      <c r="D1249" s="82"/>
    </row>
    <row r="1250" spans="4:4">
      <c r="D1250" s="82"/>
    </row>
    <row r="1251" spans="4:4">
      <c r="D1251" s="82"/>
    </row>
    <row r="1252" spans="4:4">
      <c r="D1252" s="82"/>
    </row>
    <row r="1253" spans="4:4">
      <c r="D1253" s="82"/>
    </row>
    <row r="1254" spans="4:4">
      <c r="D1254" s="82"/>
    </row>
    <row r="1255" spans="4:4">
      <c r="D1255" s="82"/>
    </row>
    <row r="1256" spans="4:4">
      <c r="D1256" s="82"/>
    </row>
    <row r="1257" spans="4:4">
      <c r="D1257" s="82"/>
    </row>
    <row r="1258" spans="4:4">
      <c r="D1258" s="82"/>
    </row>
    <row r="1259" spans="4:4">
      <c r="D1259" s="82"/>
    </row>
    <row r="1260" spans="4:4">
      <c r="D1260" s="82"/>
    </row>
    <row r="1261" spans="4:4">
      <c r="D1261" s="82"/>
    </row>
    <row r="1262" spans="4:4">
      <c r="D1262" s="82"/>
    </row>
    <row r="1263" spans="4:4">
      <c r="D1263" s="82"/>
    </row>
    <row r="1264" spans="4:4">
      <c r="D1264" s="82"/>
    </row>
    <row r="1265" spans="4:4">
      <c r="D1265" s="82"/>
    </row>
    <row r="1266" spans="4:4">
      <c r="D1266" s="82"/>
    </row>
    <row r="1267" spans="4:4">
      <c r="D1267" s="82"/>
    </row>
    <row r="1268" spans="4:4">
      <c r="D1268" s="82"/>
    </row>
    <row r="1269" spans="4:4">
      <c r="D1269" s="82"/>
    </row>
    <row r="1270" spans="4:4">
      <c r="D1270" s="82"/>
    </row>
    <row r="1271" spans="4:4">
      <c r="D1271" s="82"/>
    </row>
    <row r="1272" spans="4:4">
      <c r="D1272" s="82"/>
    </row>
    <row r="1273" spans="4:4">
      <c r="D1273" s="82"/>
    </row>
    <row r="1274" spans="4:4">
      <c r="D1274" s="82"/>
    </row>
    <row r="1275" spans="4:4">
      <c r="D1275" s="82"/>
    </row>
    <row r="1276" spans="4:4">
      <c r="D1276" s="82"/>
    </row>
    <row r="1277" spans="4:4">
      <c r="D1277" s="82"/>
    </row>
    <row r="1278" spans="4:4">
      <c r="D1278" s="82"/>
    </row>
    <row r="1279" spans="4:4">
      <c r="D1279" s="82"/>
    </row>
    <row r="1280" spans="4:4">
      <c r="D1280" s="82"/>
    </row>
    <row r="1281" spans="4:4">
      <c r="D1281" s="82"/>
    </row>
    <row r="1282" spans="4:4">
      <c r="D1282" s="82"/>
    </row>
    <row r="1283" spans="4:4">
      <c r="D1283" s="82"/>
    </row>
    <row r="1284" spans="4:4">
      <c r="D1284" s="82"/>
    </row>
    <row r="1285" spans="4:4">
      <c r="D1285" s="82"/>
    </row>
    <row r="1286" spans="4:4">
      <c r="D1286" s="82"/>
    </row>
    <row r="1287" spans="4:4">
      <c r="D1287" s="82"/>
    </row>
    <row r="1288" spans="4:4">
      <c r="D1288" s="82"/>
    </row>
    <row r="1289" spans="4:4">
      <c r="D1289" s="82"/>
    </row>
    <row r="1290" spans="4:4">
      <c r="D1290" s="82"/>
    </row>
    <row r="1291" spans="4:4">
      <c r="D1291" s="82"/>
    </row>
    <row r="1292" spans="4:4">
      <c r="D1292" s="82"/>
    </row>
    <row r="1293" spans="4:4">
      <c r="D1293" s="82"/>
    </row>
    <row r="1294" spans="4:4">
      <c r="D1294" s="82"/>
    </row>
    <row r="1295" spans="4:4">
      <c r="D1295" s="82"/>
    </row>
    <row r="1296" spans="4:4">
      <c r="D1296" s="82"/>
    </row>
    <row r="1297" spans="4:4">
      <c r="D1297" s="82"/>
    </row>
    <row r="1298" spans="4:4">
      <c r="D1298" s="82"/>
    </row>
    <row r="1299" spans="4:4">
      <c r="D1299" s="82"/>
    </row>
    <row r="1300" spans="4:4">
      <c r="D1300" s="82"/>
    </row>
    <row r="1301" spans="4:4">
      <c r="D1301" s="82"/>
    </row>
    <row r="1302" spans="4:4">
      <c r="D1302" s="82"/>
    </row>
    <row r="1303" spans="4:4">
      <c r="D1303" s="82"/>
    </row>
    <row r="1304" spans="4:4">
      <c r="D1304" s="82"/>
    </row>
    <row r="1305" spans="4:4">
      <c r="D1305" s="82"/>
    </row>
    <row r="1306" spans="4:4">
      <c r="D1306" s="82"/>
    </row>
    <row r="1307" spans="4:4">
      <c r="D1307" s="82"/>
    </row>
    <row r="1308" spans="4:4">
      <c r="D1308" s="82"/>
    </row>
    <row r="1309" spans="4:4">
      <c r="D1309" s="82"/>
    </row>
    <row r="1310" spans="4:4">
      <c r="D1310" s="82"/>
    </row>
    <row r="1311" spans="4:4">
      <c r="D1311" s="82"/>
    </row>
    <row r="1312" spans="4:4">
      <c r="D1312" s="82"/>
    </row>
    <row r="1313" spans="4:4">
      <c r="D1313" s="82"/>
    </row>
    <row r="1314" spans="4:4">
      <c r="D1314" s="82"/>
    </row>
    <row r="1315" spans="4:4">
      <c r="D1315" s="82"/>
    </row>
    <row r="1316" spans="4:4">
      <c r="D1316" s="82"/>
    </row>
    <row r="1317" spans="4:4">
      <c r="D1317" s="82"/>
    </row>
    <row r="1318" spans="4:4">
      <c r="D1318" s="82"/>
    </row>
    <row r="1319" spans="4:4">
      <c r="D1319" s="82"/>
    </row>
    <row r="1320" spans="4:4">
      <c r="D1320" s="82"/>
    </row>
    <row r="1321" spans="4:4">
      <c r="D1321" s="82"/>
    </row>
    <row r="1322" spans="4:4">
      <c r="D1322" s="82"/>
    </row>
    <row r="1323" spans="4:4">
      <c r="D1323" s="82"/>
    </row>
    <row r="1324" spans="4:4">
      <c r="D1324" s="82"/>
    </row>
    <row r="1325" spans="4:4">
      <c r="D1325" s="82"/>
    </row>
    <row r="1326" spans="4:4">
      <c r="D1326" s="82"/>
    </row>
    <row r="1327" spans="4:4">
      <c r="D1327" s="82"/>
    </row>
    <row r="1328" spans="4:4">
      <c r="D1328" s="82"/>
    </row>
    <row r="1329" spans="4:4">
      <c r="D1329" s="82"/>
    </row>
    <row r="1330" spans="4:4">
      <c r="D1330" s="82"/>
    </row>
    <row r="1331" spans="4:4">
      <c r="D1331" s="82"/>
    </row>
    <row r="1332" spans="4:4">
      <c r="D1332" s="82"/>
    </row>
    <row r="1333" spans="4:4">
      <c r="D1333" s="82"/>
    </row>
    <row r="1334" spans="4:4">
      <c r="D1334" s="82"/>
    </row>
    <row r="1335" spans="4:4">
      <c r="D1335" s="82"/>
    </row>
    <row r="1336" spans="4:4">
      <c r="D1336" s="82"/>
    </row>
    <row r="1337" spans="4:4">
      <c r="D1337" s="82"/>
    </row>
    <row r="1338" spans="4:4">
      <c r="D1338" s="82"/>
    </row>
    <row r="1339" spans="4:4">
      <c r="D1339" s="82"/>
    </row>
    <row r="1340" spans="4:4">
      <c r="D1340" s="82"/>
    </row>
    <row r="1341" spans="4:4">
      <c r="D1341" s="82"/>
    </row>
    <row r="1342" spans="4:4">
      <c r="D1342" s="82"/>
    </row>
    <row r="1343" spans="4:4">
      <c r="D1343" s="82"/>
    </row>
    <row r="1344" spans="4:4">
      <c r="D1344" s="82"/>
    </row>
    <row r="1345" spans="4:4">
      <c r="D1345" s="82"/>
    </row>
    <row r="1346" spans="4:4">
      <c r="D1346" s="82"/>
    </row>
    <row r="1347" spans="4:4">
      <c r="D1347" s="82"/>
    </row>
    <row r="1348" spans="4:4">
      <c r="D1348" s="82"/>
    </row>
    <row r="1349" spans="4:4">
      <c r="D1349" s="82"/>
    </row>
    <row r="1350" spans="4:4">
      <c r="D1350" s="82"/>
    </row>
    <row r="1351" spans="4:4">
      <c r="D1351" s="82"/>
    </row>
    <row r="1352" spans="4:4">
      <c r="D1352" s="82"/>
    </row>
    <row r="1353" spans="4:4">
      <c r="D1353" s="82"/>
    </row>
    <row r="1354" spans="4:4">
      <c r="D1354" s="82"/>
    </row>
    <row r="1355" spans="4:4">
      <c r="D1355" s="82"/>
    </row>
    <row r="1356" spans="4:4">
      <c r="D1356" s="82"/>
    </row>
    <row r="1357" spans="4:4">
      <c r="D1357" s="82"/>
    </row>
    <row r="1358" spans="4:4">
      <c r="D1358" s="82"/>
    </row>
    <row r="1359" spans="4:4">
      <c r="D1359" s="82"/>
    </row>
    <row r="1360" spans="4:4">
      <c r="D1360" s="82"/>
    </row>
    <row r="1361" spans="4:4">
      <c r="D1361" s="82"/>
    </row>
    <row r="1362" spans="4:4">
      <c r="D1362" s="82"/>
    </row>
    <row r="1363" spans="4:4">
      <c r="D1363" s="82"/>
    </row>
    <row r="1364" spans="4:4">
      <c r="D1364" s="82"/>
    </row>
    <row r="1365" spans="4:4">
      <c r="D1365" s="82"/>
    </row>
    <row r="1366" spans="4:4">
      <c r="D1366" s="82"/>
    </row>
    <row r="1367" spans="4:4">
      <c r="D1367" s="82"/>
    </row>
    <row r="1368" spans="4:4">
      <c r="D1368" s="82"/>
    </row>
    <row r="1369" spans="4:4">
      <c r="D1369" s="82"/>
    </row>
    <row r="1370" spans="4:4">
      <c r="D1370" s="82"/>
    </row>
    <row r="1371" spans="4:4">
      <c r="D1371" s="82"/>
    </row>
    <row r="1372" spans="4:4">
      <c r="D1372" s="82"/>
    </row>
    <row r="1373" spans="4:4">
      <c r="D1373" s="82"/>
    </row>
    <row r="1374" spans="4:4">
      <c r="D1374" s="82"/>
    </row>
    <row r="1375" spans="4:4">
      <c r="D1375" s="82"/>
    </row>
    <row r="1376" spans="4:4">
      <c r="D1376" s="82"/>
    </row>
    <row r="1377" spans="4:4">
      <c r="D1377" s="82"/>
    </row>
    <row r="1378" spans="4:4">
      <c r="D1378" s="82"/>
    </row>
    <row r="1379" spans="4:4">
      <c r="D1379" s="82"/>
    </row>
    <row r="1380" spans="4:4">
      <c r="D1380" s="82"/>
    </row>
    <row r="1381" spans="4:4">
      <c r="D1381" s="82"/>
    </row>
    <row r="1382" spans="4:4">
      <c r="D1382" s="82"/>
    </row>
    <row r="1383" spans="4:4">
      <c r="D1383" s="82"/>
    </row>
    <row r="1384" spans="4:4">
      <c r="D1384" s="82"/>
    </row>
    <row r="1385" spans="4:4">
      <c r="D1385" s="82"/>
    </row>
    <row r="1386" spans="4:4">
      <c r="D1386" s="82"/>
    </row>
    <row r="1387" spans="4:4">
      <c r="D1387" s="82"/>
    </row>
    <row r="1388" spans="4:4">
      <c r="D1388" s="82"/>
    </row>
    <row r="1389" spans="4:4">
      <c r="D1389" s="82"/>
    </row>
    <row r="1390" spans="4:4">
      <c r="D1390" s="82"/>
    </row>
    <row r="1391" spans="4:4">
      <c r="D1391" s="82"/>
    </row>
    <row r="1392" spans="4:4">
      <c r="D1392" s="82"/>
    </row>
    <row r="1393" spans="4:4">
      <c r="D1393" s="82"/>
    </row>
    <row r="1394" spans="4:4">
      <c r="D1394" s="82"/>
    </row>
    <row r="1395" spans="4:4">
      <c r="D1395" s="82"/>
    </row>
    <row r="1396" spans="4:4">
      <c r="D1396" s="82"/>
    </row>
    <row r="1397" spans="4:4">
      <c r="D1397" s="82"/>
    </row>
    <row r="1398" spans="4:4">
      <c r="D1398" s="82"/>
    </row>
    <row r="1399" spans="4:4">
      <c r="D1399" s="82"/>
    </row>
    <row r="1400" spans="4:4">
      <c r="D1400" s="82"/>
    </row>
    <row r="1401" spans="4:4">
      <c r="D1401" s="82"/>
    </row>
    <row r="1402" spans="4:4">
      <c r="D1402" s="82"/>
    </row>
    <row r="1403" spans="4:4">
      <c r="D1403" s="82"/>
    </row>
    <row r="1404" spans="4:4">
      <c r="D1404" s="82"/>
    </row>
    <row r="1405" spans="4:4">
      <c r="D1405" s="82"/>
    </row>
    <row r="1406" spans="4:4">
      <c r="D1406" s="82"/>
    </row>
    <row r="1407" spans="4:4">
      <c r="D1407" s="82"/>
    </row>
    <row r="1408" spans="4:4">
      <c r="D1408" s="82"/>
    </row>
    <row r="1409" spans="4:4">
      <c r="D1409" s="82"/>
    </row>
    <row r="1410" spans="4:4">
      <c r="D1410" s="82"/>
    </row>
    <row r="1411" spans="4:4">
      <c r="D1411" s="82"/>
    </row>
    <row r="1412" spans="4:4">
      <c r="D1412" s="82"/>
    </row>
    <row r="1413" spans="4:4">
      <c r="D1413" s="82"/>
    </row>
    <row r="1414" spans="4:4">
      <c r="D1414" s="82"/>
    </row>
    <row r="1415" spans="4:4">
      <c r="D1415" s="82"/>
    </row>
    <row r="1416" spans="4:4">
      <c r="D1416" s="82"/>
    </row>
    <row r="1417" spans="4:4">
      <c r="D1417" s="82"/>
    </row>
    <row r="1418" spans="4:4">
      <c r="D1418" s="82"/>
    </row>
    <row r="1419" spans="4:4">
      <c r="D1419" s="82"/>
    </row>
    <row r="1420" spans="4:4">
      <c r="D1420" s="82"/>
    </row>
    <row r="1421" spans="4:4">
      <c r="D1421" s="82"/>
    </row>
    <row r="1422" spans="4:4">
      <c r="D1422" s="82"/>
    </row>
    <row r="1423" spans="4:4">
      <c r="D1423" s="82"/>
    </row>
    <row r="1424" spans="4:4">
      <c r="D1424" s="82"/>
    </row>
    <row r="1425" spans="4:4">
      <c r="D1425" s="82"/>
    </row>
    <row r="1426" spans="4:4">
      <c r="D1426" s="82"/>
    </row>
    <row r="1427" spans="4:4">
      <c r="D1427" s="82"/>
    </row>
    <row r="1428" spans="4:4">
      <c r="D1428" s="82"/>
    </row>
    <row r="1429" spans="4:4">
      <c r="D1429" s="82"/>
    </row>
    <row r="1430" spans="4:4">
      <c r="D1430" s="82"/>
    </row>
    <row r="1431" spans="4:4">
      <c r="D1431" s="82"/>
    </row>
    <row r="1432" spans="4:4">
      <c r="D1432" s="82"/>
    </row>
    <row r="1433" spans="4:4">
      <c r="D1433" s="82"/>
    </row>
    <row r="1434" spans="4:4">
      <c r="D1434" s="82"/>
    </row>
    <row r="1435" spans="4:4">
      <c r="D1435" s="82"/>
    </row>
    <row r="1436" spans="4:4">
      <c r="D1436" s="82"/>
    </row>
    <row r="1437" spans="4:4">
      <c r="D1437" s="82"/>
    </row>
    <row r="1438" spans="4:4">
      <c r="D1438" s="82"/>
    </row>
    <row r="1439" spans="4:4">
      <c r="D1439" s="82"/>
    </row>
    <row r="1440" spans="4:4">
      <c r="D1440" s="82"/>
    </row>
    <row r="1441" spans="4:4">
      <c r="D1441" s="82"/>
    </row>
    <row r="1442" spans="4:4">
      <c r="D1442" s="82"/>
    </row>
    <row r="1443" spans="4:4">
      <c r="D1443" s="82"/>
    </row>
    <row r="1444" spans="4:4">
      <c r="D1444" s="82"/>
    </row>
    <row r="1445" spans="4:4">
      <c r="D1445" s="82"/>
    </row>
    <row r="1446" spans="4:4">
      <c r="D1446" s="82"/>
    </row>
    <row r="1447" spans="4:4">
      <c r="D1447" s="82"/>
    </row>
    <row r="1448" spans="4:4">
      <c r="D1448" s="82"/>
    </row>
    <row r="1449" spans="4:4">
      <c r="D1449" s="82"/>
    </row>
    <row r="1450" spans="4:4">
      <c r="D1450" s="82"/>
    </row>
    <row r="1451" spans="4:4">
      <c r="D1451" s="82"/>
    </row>
    <row r="1452" spans="4:4">
      <c r="D1452" s="82"/>
    </row>
    <row r="1453" spans="4:4">
      <c r="D1453" s="82"/>
    </row>
    <row r="1454" spans="4:4">
      <c r="D1454" s="82"/>
    </row>
    <row r="1455" spans="4:4">
      <c r="D1455" s="82"/>
    </row>
    <row r="1456" spans="4:4">
      <c r="D1456" s="82"/>
    </row>
    <row r="1457" spans="4:4">
      <c r="D1457" s="82"/>
    </row>
    <row r="1458" spans="4:4">
      <c r="D1458" s="82"/>
    </row>
    <row r="1459" spans="4:4">
      <c r="D1459" s="82"/>
    </row>
    <row r="1460" spans="4:4">
      <c r="D1460" s="82"/>
    </row>
    <row r="1461" spans="4:4">
      <c r="D1461" s="82"/>
    </row>
    <row r="1462" spans="4:4">
      <c r="D1462" s="82"/>
    </row>
    <row r="1463" spans="4:4">
      <c r="D1463" s="82"/>
    </row>
    <row r="1464" spans="4:4">
      <c r="D1464" s="82"/>
    </row>
    <row r="1465" spans="4:4">
      <c r="D1465" s="82"/>
    </row>
    <row r="1466" spans="4:4">
      <c r="D1466" s="82"/>
    </row>
    <row r="1467" spans="4:4">
      <c r="D1467" s="82"/>
    </row>
    <row r="1468" spans="4:4">
      <c r="D1468" s="82"/>
    </row>
    <row r="1469" spans="4:4">
      <c r="D1469" s="82"/>
    </row>
    <row r="1470" spans="4:4">
      <c r="D1470" s="82"/>
    </row>
    <row r="1471" spans="4:4">
      <c r="D1471" s="82"/>
    </row>
    <row r="1472" spans="4:4">
      <c r="D1472" s="82"/>
    </row>
    <row r="1473" spans="4:4">
      <c r="D1473" s="82"/>
    </row>
    <row r="1474" spans="4:4">
      <c r="D1474" s="82"/>
    </row>
    <row r="1475" spans="4:4">
      <c r="D1475" s="82"/>
    </row>
    <row r="1476" spans="4:4">
      <c r="D1476" s="82"/>
    </row>
    <row r="1477" spans="4:4">
      <c r="D1477" s="82"/>
    </row>
    <row r="1478" spans="4:4">
      <c r="D1478" s="82"/>
    </row>
    <row r="1479" spans="4:4">
      <c r="D1479" s="82"/>
    </row>
    <row r="1480" spans="4:4">
      <c r="D1480" s="82"/>
    </row>
    <row r="1481" spans="4:4">
      <c r="D1481" s="82"/>
    </row>
    <row r="1482" spans="4:4">
      <c r="D1482" s="82"/>
    </row>
    <row r="1483" spans="4:4">
      <c r="D1483" s="82"/>
    </row>
    <row r="1484" spans="4:4">
      <c r="D1484" s="82"/>
    </row>
    <row r="1485" spans="4:4">
      <c r="D1485" s="82"/>
    </row>
    <row r="1486" spans="4:4">
      <c r="D1486" s="82"/>
    </row>
    <row r="1487" spans="4:4">
      <c r="D1487" s="82"/>
    </row>
    <row r="1488" spans="4:4">
      <c r="D1488" s="82"/>
    </row>
    <row r="1489" spans="4:4">
      <c r="D1489" s="82"/>
    </row>
    <row r="1490" spans="4:4">
      <c r="D1490" s="82"/>
    </row>
    <row r="1491" spans="4:4">
      <c r="D1491" s="82"/>
    </row>
    <row r="1492" spans="4:4">
      <c r="D1492" s="82"/>
    </row>
    <row r="1493" spans="4:4">
      <c r="D1493" s="82"/>
    </row>
    <row r="1494" spans="4:4">
      <c r="D1494" s="82"/>
    </row>
    <row r="1495" spans="4:4">
      <c r="D1495" s="82"/>
    </row>
    <row r="1496" spans="4:4">
      <c r="D1496" s="82"/>
    </row>
    <row r="1497" spans="4:4">
      <c r="D1497" s="82"/>
    </row>
    <row r="1498" spans="4:4">
      <c r="D1498" s="82"/>
    </row>
    <row r="1499" spans="4:4">
      <c r="D1499" s="82"/>
    </row>
    <row r="1500" spans="4:4">
      <c r="D1500" s="82"/>
    </row>
    <row r="1501" spans="4:4">
      <c r="D1501" s="82"/>
    </row>
    <row r="1502" spans="4:4">
      <c r="D1502" s="82"/>
    </row>
    <row r="1503" spans="4:4">
      <c r="D1503" s="82"/>
    </row>
    <row r="1504" spans="4:4">
      <c r="D1504" s="82"/>
    </row>
    <row r="1505" spans="4:4">
      <c r="D1505" s="82"/>
    </row>
    <row r="1506" spans="4:4">
      <c r="D1506" s="82"/>
    </row>
    <row r="1507" spans="4:4">
      <c r="D1507" s="82"/>
    </row>
    <row r="1508" spans="4:4">
      <c r="D1508" s="82"/>
    </row>
    <row r="1509" spans="4:4">
      <c r="D1509" s="82"/>
    </row>
    <row r="1510" spans="4:4">
      <c r="D1510" s="82"/>
    </row>
    <row r="1511" spans="4:4">
      <c r="D1511" s="82"/>
    </row>
    <row r="1512" spans="4:4">
      <c r="D1512" s="82"/>
    </row>
    <row r="1513" spans="4:4">
      <c r="D1513" s="82"/>
    </row>
    <row r="1514" spans="4:4">
      <c r="D1514" s="82"/>
    </row>
    <row r="1515" spans="4:4">
      <c r="D1515" s="82"/>
    </row>
    <row r="1516" spans="4:4">
      <c r="D1516" s="82"/>
    </row>
    <row r="1517" spans="4:4">
      <c r="D1517" s="82"/>
    </row>
    <row r="1518" spans="4:4">
      <c r="D1518" s="82"/>
    </row>
    <row r="1519" spans="4:4">
      <c r="D1519" s="82"/>
    </row>
    <row r="1520" spans="4:4">
      <c r="D1520" s="82"/>
    </row>
    <row r="1521" spans="4:4">
      <c r="D1521" s="82"/>
    </row>
    <row r="1522" spans="4:4">
      <c r="D1522" s="82"/>
    </row>
    <row r="1523" spans="4:4">
      <c r="D1523" s="82"/>
    </row>
    <row r="1524" spans="4:4">
      <c r="D1524" s="82"/>
    </row>
    <row r="1525" spans="4:4">
      <c r="D1525" s="82"/>
    </row>
    <row r="1526" spans="4:4">
      <c r="D1526" s="82"/>
    </row>
    <row r="1527" spans="4:4">
      <c r="D1527" s="82"/>
    </row>
    <row r="1528" spans="4:4">
      <c r="D1528" s="82"/>
    </row>
    <row r="1529" spans="4:4">
      <c r="D1529" s="82"/>
    </row>
    <row r="1530" spans="4:4">
      <c r="D1530" s="82"/>
    </row>
    <row r="1531" spans="4:4">
      <c r="D1531" s="82"/>
    </row>
    <row r="1532" spans="4:4">
      <c r="D1532" s="82"/>
    </row>
    <row r="1533" spans="4:4">
      <c r="D1533" s="82"/>
    </row>
    <row r="1534" spans="4:4">
      <c r="D1534" s="82"/>
    </row>
    <row r="1535" spans="4:4">
      <c r="D1535" s="82"/>
    </row>
    <row r="1536" spans="4:4">
      <c r="D1536" s="82"/>
    </row>
    <row r="1537" spans="4:4">
      <c r="D1537" s="82"/>
    </row>
    <row r="1538" spans="4:4">
      <c r="D1538" s="82"/>
    </row>
    <row r="1539" spans="4:4">
      <c r="D1539" s="82"/>
    </row>
    <row r="1540" spans="4:4">
      <c r="D1540" s="82"/>
    </row>
    <row r="1541" spans="4:4">
      <c r="D1541" s="82"/>
    </row>
    <row r="1542" spans="4:4">
      <c r="D1542" s="82"/>
    </row>
    <row r="1543" spans="4:4">
      <c r="D1543" s="82"/>
    </row>
    <row r="1544" spans="4:4">
      <c r="D1544" s="82"/>
    </row>
    <row r="1545" spans="4:4">
      <c r="D1545" s="82"/>
    </row>
    <row r="1546" spans="4:4">
      <c r="D1546" s="82"/>
    </row>
    <row r="1547" spans="4:4">
      <c r="D1547" s="82"/>
    </row>
    <row r="1548" spans="4:4">
      <c r="D1548" s="82"/>
    </row>
    <row r="1549" spans="4:4">
      <c r="D1549" s="82"/>
    </row>
    <row r="1550" spans="4:4">
      <c r="D1550" s="82"/>
    </row>
    <row r="1551" spans="4:4">
      <c r="D1551" s="82"/>
    </row>
    <row r="1552" spans="4:4">
      <c r="D1552" s="82"/>
    </row>
    <row r="1553" spans="4:4">
      <c r="D1553" s="82"/>
    </row>
    <row r="1554" spans="4:4">
      <c r="D1554" s="82"/>
    </row>
    <row r="1555" spans="4:4">
      <c r="D1555" s="82"/>
    </row>
    <row r="1556" spans="4:4">
      <c r="D1556" s="82"/>
    </row>
    <row r="1557" spans="4:4">
      <c r="D1557" s="82"/>
    </row>
    <row r="1558" spans="4:4">
      <c r="D1558" s="82"/>
    </row>
    <row r="1559" spans="4:4">
      <c r="D1559" s="82"/>
    </row>
    <row r="1560" spans="4:4">
      <c r="D1560" s="82"/>
    </row>
    <row r="1561" spans="4:4">
      <c r="D1561" s="82"/>
    </row>
    <row r="1562" spans="4:4">
      <c r="D1562" s="82"/>
    </row>
    <row r="1563" spans="4:4">
      <c r="D1563" s="82"/>
    </row>
    <row r="1564" spans="4:4">
      <c r="D1564" s="82"/>
    </row>
    <row r="1565" spans="4:4">
      <c r="D1565" s="82"/>
    </row>
    <row r="1566" spans="4:4">
      <c r="D1566" s="82"/>
    </row>
    <row r="1567" spans="4:4">
      <c r="D1567" s="82"/>
    </row>
    <row r="1568" spans="4:4">
      <c r="D1568" s="82"/>
    </row>
    <row r="1569" spans="4:4">
      <c r="D1569" s="82"/>
    </row>
    <row r="1570" spans="4:4">
      <c r="D1570" s="82"/>
    </row>
    <row r="1571" spans="4:4">
      <c r="D1571" s="82"/>
    </row>
    <row r="1572" spans="4:4">
      <c r="D1572" s="82"/>
    </row>
    <row r="1573" spans="4:4">
      <c r="D1573" s="82"/>
    </row>
    <row r="1574" spans="4:4">
      <c r="D1574" s="82"/>
    </row>
    <row r="1575" spans="4:4">
      <c r="D1575" s="82"/>
    </row>
    <row r="1576" spans="4:4">
      <c r="D1576" s="82"/>
    </row>
    <row r="1577" spans="4:4">
      <c r="D1577" s="82"/>
    </row>
    <row r="1578" spans="4:4">
      <c r="D1578" s="82"/>
    </row>
    <row r="1579" spans="4:4">
      <c r="D1579" s="82"/>
    </row>
    <row r="1580" spans="4:4">
      <c r="D1580" s="82"/>
    </row>
    <row r="1581" spans="4:4">
      <c r="D1581" s="82"/>
    </row>
    <row r="1582" spans="4:4">
      <c r="D1582" s="82"/>
    </row>
    <row r="1583" spans="4:4">
      <c r="D1583" s="82"/>
    </row>
    <row r="1584" spans="4:4">
      <c r="D1584" s="82"/>
    </row>
    <row r="1585" spans="4:4">
      <c r="D1585" s="82"/>
    </row>
    <row r="1586" spans="4:4">
      <c r="D1586" s="82"/>
    </row>
    <row r="1587" spans="4:4">
      <c r="D1587" s="82"/>
    </row>
    <row r="1588" spans="4:4">
      <c r="D1588" s="82"/>
    </row>
    <row r="1589" spans="4:4">
      <c r="D1589" s="82"/>
    </row>
    <row r="1590" spans="4:4">
      <c r="D1590" s="82"/>
    </row>
    <row r="1591" spans="4:4">
      <c r="D1591" s="82"/>
    </row>
    <row r="1592" spans="4:4">
      <c r="D1592" s="82"/>
    </row>
    <row r="1593" spans="4:4">
      <c r="D1593" s="82"/>
    </row>
    <row r="1594" spans="4:4">
      <c r="D1594" s="82"/>
    </row>
    <row r="1595" spans="4:4">
      <c r="D1595" s="82"/>
    </row>
    <row r="1596" spans="4:4">
      <c r="D1596" s="82"/>
    </row>
    <row r="1597" spans="4:4">
      <c r="D1597" s="82"/>
    </row>
    <row r="1598" spans="4:4">
      <c r="D1598" s="82"/>
    </row>
    <row r="1599" spans="4:4">
      <c r="D1599" s="82"/>
    </row>
    <row r="1600" spans="4:4">
      <c r="D1600" s="82"/>
    </row>
    <row r="1601" spans="4:4">
      <c r="D1601" s="82"/>
    </row>
    <row r="1602" spans="4:4">
      <c r="D1602" s="82"/>
    </row>
    <row r="1603" spans="4:4">
      <c r="D1603" s="82"/>
    </row>
    <row r="1604" spans="4:4">
      <c r="D1604" s="82"/>
    </row>
    <row r="1605" spans="4:4">
      <c r="D1605" s="82"/>
    </row>
    <row r="1606" spans="4:4">
      <c r="D1606" s="82"/>
    </row>
    <row r="1607" spans="4:4">
      <c r="D1607" s="82"/>
    </row>
    <row r="1608" spans="4:4">
      <c r="D1608" s="82"/>
    </row>
    <row r="1609" spans="4:4">
      <c r="D1609" s="82"/>
    </row>
    <row r="1610" spans="4:4">
      <c r="D1610" s="82"/>
    </row>
    <row r="1611" spans="4:4">
      <c r="D1611" s="82"/>
    </row>
    <row r="1612" spans="4:4">
      <c r="D1612" s="82"/>
    </row>
    <row r="1613" spans="4:4">
      <c r="D1613" s="82"/>
    </row>
    <row r="1614" spans="4:4">
      <c r="D1614" s="82"/>
    </row>
    <row r="1615" spans="4:4">
      <c r="D1615" s="82"/>
    </row>
    <row r="1616" spans="4:4">
      <c r="D1616" s="82"/>
    </row>
    <row r="1617" spans="4:4">
      <c r="D1617" s="82"/>
    </row>
    <row r="1618" spans="4:4">
      <c r="D1618" s="82"/>
    </row>
    <row r="1619" spans="4:4">
      <c r="D1619" s="82"/>
    </row>
    <row r="1620" spans="4:4">
      <c r="D1620" s="82"/>
    </row>
    <row r="1621" spans="4:4">
      <c r="D1621" s="82"/>
    </row>
    <row r="1622" spans="4:4">
      <c r="D1622" s="82"/>
    </row>
    <row r="1623" spans="4:4">
      <c r="D1623" s="82"/>
    </row>
    <row r="1624" spans="4:4">
      <c r="D1624" s="82"/>
    </row>
    <row r="1625" spans="4:4">
      <c r="D1625" s="82"/>
    </row>
    <row r="1626" spans="4:4">
      <c r="D1626" s="82"/>
    </row>
    <row r="1627" spans="4:4">
      <c r="D1627" s="82"/>
    </row>
    <row r="1628" spans="4:4">
      <c r="D1628" s="82"/>
    </row>
    <row r="1629" spans="4:4">
      <c r="D1629" s="82"/>
    </row>
    <row r="1630" spans="4:4">
      <c r="D1630" s="82"/>
    </row>
    <row r="1631" spans="4:4">
      <c r="D1631" s="82"/>
    </row>
    <row r="1632" spans="4:4">
      <c r="D1632" s="82"/>
    </row>
    <row r="1633" spans="4:4">
      <c r="D1633" s="82"/>
    </row>
    <row r="1634" spans="4:4">
      <c r="D1634" s="82"/>
    </row>
    <row r="1635" spans="4:4">
      <c r="D1635" s="82"/>
    </row>
    <row r="1636" spans="4:4">
      <c r="D1636" s="82"/>
    </row>
    <row r="1637" spans="4:4">
      <c r="D1637" s="82"/>
    </row>
    <row r="1638" spans="4:4">
      <c r="D1638" s="82"/>
    </row>
    <row r="1639" spans="4:4">
      <c r="D1639" s="82"/>
    </row>
    <row r="1640" spans="4:4">
      <c r="D1640" s="82"/>
    </row>
    <row r="1641" spans="4:4">
      <c r="D1641" s="82"/>
    </row>
    <row r="1642" spans="4:4">
      <c r="D1642" s="82"/>
    </row>
    <row r="1643" spans="4:4">
      <c r="D1643" s="82"/>
    </row>
    <row r="1644" spans="4:4">
      <c r="D1644" s="82"/>
    </row>
    <row r="1645" spans="4:4">
      <c r="D1645" s="82"/>
    </row>
    <row r="1646" spans="4:4">
      <c r="D1646" s="82"/>
    </row>
    <row r="1647" spans="4:4">
      <c r="D1647" s="82"/>
    </row>
    <row r="1648" spans="4:4">
      <c r="D1648" s="82"/>
    </row>
    <row r="1649" spans="4:4">
      <c r="D1649" s="82"/>
    </row>
    <row r="1650" spans="4:4">
      <c r="D1650" s="82"/>
    </row>
    <row r="1651" spans="4:4">
      <c r="D1651" s="82"/>
    </row>
    <row r="1652" spans="4:4">
      <c r="D1652" s="82"/>
    </row>
    <row r="1653" spans="4:4">
      <c r="D1653" s="82"/>
    </row>
    <row r="1654" spans="4:4">
      <c r="D1654" s="82"/>
    </row>
    <row r="1655" spans="4:4">
      <c r="D1655" s="82"/>
    </row>
    <row r="1656" spans="4:4">
      <c r="D1656" s="82"/>
    </row>
    <row r="1657" spans="4:4">
      <c r="D1657" s="82"/>
    </row>
    <row r="1658" spans="4:4">
      <c r="D1658" s="82"/>
    </row>
    <row r="1659" spans="4:4">
      <c r="D1659" s="82"/>
    </row>
    <row r="1660" spans="4:4">
      <c r="D1660" s="82"/>
    </row>
    <row r="1661" spans="4:4">
      <c r="D1661" s="82"/>
    </row>
    <row r="1662" spans="4:4">
      <c r="D1662" s="82"/>
    </row>
    <row r="1663" spans="4:4">
      <c r="D1663" s="82"/>
    </row>
    <row r="1664" spans="4:4">
      <c r="D1664" s="82"/>
    </row>
    <row r="1665" spans="4:4">
      <c r="D1665" s="82"/>
    </row>
    <row r="1666" spans="4:4">
      <c r="D1666" s="82"/>
    </row>
    <row r="1667" spans="4:4">
      <c r="D1667" s="82"/>
    </row>
    <row r="1668" spans="4:4">
      <c r="D1668" s="82"/>
    </row>
    <row r="1669" spans="4:4">
      <c r="D1669" s="82"/>
    </row>
    <row r="1670" spans="4:4">
      <c r="D1670" s="82"/>
    </row>
    <row r="1671" spans="4:4">
      <c r="D1671" s="82"/>
    </row>
    <row r="1672" spans="4:4">
      <c r="D1672" s="82"/>
    </row>
    <row r="1673" spans="4:4">
      <c r="D1673" s="82"/>
    </row>
    <row r="1674" spans="4:4">
      <c r="D1674" s="82"/>
    </row>
    <row r="1675" spans="4:4">
      <c r="D1675" s="82"/>
    </row>
    <row r="1676" spans="4:4">
      <c r="D1676" s="82"/>
    </row>
    <row r="1677" spans="4:4">
      <c r="D1677" s="82"/>
    </row>
    <row r="1678" spans="4:4">
      <c r="D1678" s="82"/>
    </row>
    <row r="1679" spans="4:4">
      <c r="D1679" s="82"/>
    </row>
    <row r="1680" spans="4:4">
      <c r="D1680" s="82"/>
    </row>
    <row r="1681" spans="4:4">
      <c r="D1681" s="82"/>
    </row>
    <row r="1682" spans="4:4">
      <c r="D1682" s="82"/>
    </row>
    <row r="1683" spans="4:4">
      <c r="D1683" s="82"/>
    </row>
    <row r="1684" spans="4:4">
      <c r="D1684" s="82"/>
    </row>
    <row r="1685" spans="4:4">
      <c r="D1685" s="82"/>
    </row>
    <row r="1686" spans="4:4">
      <c r="D1686" s="82"/>
    </row>
    <row r="1687" spans="4:4">
      <c r="D1687" s="82"/>
    </row>
    <row r="1688" spans="4:4">
      <c r="D1688" s="82"/>
    </row>
    <row r="1689" spans="4:4">
      <c r="D1689" s="82"/>
    </row>
    <row r="1690" spans="4:4">
      <c r="D1690" s="82"/>
    </row>
    <row r="1691" spans="4:4">
      <c r="D1691" s="82"/>
    </row>
    <row r="1692" spans="4:4">
      <c r="D1692" s="82"/>
    </row>
    <row r="1693" spans="4:4">
      <c r="D1693" s="82"/>
    </row>
    <row r="1694" spans="4:4">
      <c r="D1694" s="82"/>
    </row>
    <row r="1695" spans="4:4">
      <c r="D1695" s="82"/>
    </row>
    <row r="1696" spans="4:4">
      <c r="D1696" s="82"/>
    </row>
    <row r="1697" spans="4:4">
      <c r="D1697" s="82"/>
    </row>
    <row r="1698" spans="4:4">
      <c r="D1698" s="82"/>
    </row>
    <row r="1699" spans="4:4">
      <c r="D1699" s="82"/>
    </row>
    <row r="1700" spans="4:4">
      <c r="D1700" s="82"/>
    </row>
    <row r="1701" spans="4:4">
      <c r="D1701" s="82"/>
    </row>
    <row r="1702" spans="4:4">
      <c r="D1702" s="82"/>
    </row>
    <row r="1703" spans="4:4">
      <c r="D1703" s="82"/>
    </row>
    <row r="1704" spans="4:4">
      <c r="D1704" s="82"/>
    </row>
    <row r="1705" spans="4:4">
      <c r="D1705" s="82"/>
    </row>
    <row r="1706" spans="4:4">
      <c r="D1706" s="82"/>
    </row>
    <row r="1707" spans="4:4">
      <c r="D1707" s="82"/>
    </row>
    <row r="1708" spans="4:4">
      <c r="D1708" s="82"/>
    </row>
    <row r="1709" spans="4:4">
      <c r="D1709" s="82"/>
    </row>
    <row r="1710" spans="4:4">
      <c r="D1710" s="82"/>
    </row>
    <row r="1711" spans="4:4">
      <c r="D1711" s="82"/>
    </row>
    <row r="1712" spans="4:4">
      <c r="D1712" s="82"/>
    </row>
    <row r="1713" spans="4:4">
      <c r="D1713" s="82"/>
    </row>
    <row r="1714" spans="4:4">
      <c r="D1714" s="82"/>
    </row>
    <row r="1715" spans="4:4">
      <c r="D1715" s="82"/>
    </row>
    <row r="1716" spans="4:4">
      <c r="D1716" s="82"/>
    </row>
    <row r="1717" spans="4:4">
      <c r="D1717" s="82"/>
    </row>
    <row r="1718" spans="4:4">
      <c r="D1718" s="82"/>
    </row>
    <row r="1719" spans="4:4">
      <c r="D1719" s="82"/>
    </row>
    <row r="1720" spans="4:4">
      <c r="D1720" s="82"/>
    </row>
    <row r="1721" spans="4:4">
      <c r="D1721" s="82"/>
    </row>
    <row r="1722" spans="4:4">
      <c r="D1722" s="82"/>
    </row>
    <row r="1723" spans="4:4">
      <c r="D1723" s="82"/>
    </row>
    <row r="1724" spans="4:4">
      <c r="D1724" s="82"/>
    </row>
    <row r="1725" spans="4:4">
      <c r="D1725" s="82"/>
    </row>
    <row r="1726" spans="4:4">
      <c r="D1726" s="82"/>
    </row>
    <row r="1727" spans="4:4">
      <c r="D1727" s="82"/>
    </row>
    <row r="1728" spans="4:4">
      <c r="D1728" s="82"/>
    </row>
    <row r="1729" spans="4:4">
      <c r="D1729" s="82"/>
    </row>
    <row r="1730" spans="4:4">
      <c r="D1730" s="82"/>
    </row>
    <row r="1731" spans="4:4">
      <c r="D1731" s="82"/>
    </row>
    <row r="1732" spans="4:4">
      <c r="D1732" s="82"/>
    </row>
    <row r="1733" spans="4:4">
      <c r="D1733" s="82"/>
    </row>
    <row r="1734" spans="4:4">
      <c r="D1734" s="82"/>
    </row>
    <row r="1735" spans="4:4">
      <c r="D1735" s="82"/>
    </row>
    <row r="1736" spans="4:4">
      <c r="D1736" s="82"/>
    </row>
    <row r="1737" spans="4:4">
      <c r="D1737" s="82"/>
    </row>
    <row r="1738" spans="4:4">
      <c r="D1738" s="82"/>
    </row>
    <row r="1739" spans="4:4">
      <c r="D1739" s="82"/>
    </row>
    <row r="1740" spans="4:4">
      <c r="D1740" s="82"/>
    </row>
    <row r="1741" spans="4:4">
      <c r="D1741" s="82"/>
    </row>
    <row r="1742" spans="4:4">
      <c r="D1742" s="82"/>
    </row>
    <row r="1743" spans="4:4">
      <c r="D1743" s="82"/>
    </row>
    <row r="1744" spans="4:4">
      <c r="D1744" s="82"/>
    </row>
    <row r="1745" spans="4:4">
      <c r="D1745" s="82"/>
    </row>
    <row r="1746" spans="4:4">
      <c r="D1746" s="82"/>
    </row>
    <row r="1747" spans="4:4">
      <c r="D1747" s="82"/>
    </row>
    <row r="1748" spans="4:4">
      <c r="D1748" s="82"/>
    </row>
    <row r="1749" spans="4:4">
      <c r="D1749" s="82"/>
    </row>
    <row r="1750" spans="4:4">
      <c r="D1750" s="82"/>
    </row>
    <row r="1751" spans="4:4">
      <c r="D1751" s="82"/>
    </row>
    <row r="1752" spans="4:4">
      <c r="D1752" s="82"/>
    </row>
    <row r="1753" spans="4:4">
      <c r="D1753" s="82"/>
    </row>
    <row r="1754" spans="4:4">
      <c r="D1754" s="82"/>
    </row>
    <row r="1755" spans="4:4">
      <c r="D1755" s="82"/>
    </row>
    <row r="1756" spans="4:4">
      <c r="D1756" s="82"/>
    </row>
    <row r="1757" spans="4:4">
      <c r="D1757" s="82"/>
    </row>
    <row r="1758" spans="4:4">
      <c r="D1758" s="82"/>
    </row>
    <row r="1759" spans="4:4">
      <c r="D1759" s="82"/>
    </row>
    <row r="1760" spans="4:4">
      <c r="D1760" s="82"/>
    </row>
    <row r="1761" spans="4:4">
      <c r="D1761" s="82"/>
    </row>
    <row r="1762" spans="4:4">
      <c r="D1762" s="82"/>
    </row>
    <row r="1763" spans="4:4">
      <c r="D1763" s="82"/>
    </row>
    <row r="1764" spans="4:4">
      <c r="D1764" s="82"/>
    </row>
    <row r="1765" spans="4:4">
      <c r="D1765" s="82"/>
    </row>
    <row r="1766" spans="4:4">
      <c r="D1766" s="82"/>
    </row>
    <row r="1767" spans="4:4">
      <c r="D1767" s="82"/>
    </row>
    <row r="1768" spans="4:4">
      <c r="D1768" s="82"/>
    </row>
    <row r="1769" spans="4:4">
      <c r="D1769" s="82"/>
    </row>
    <row r="1770" spans="4:4">
      <c r="D1770" s="82"/>
    </row>
    <row r="1771" spans="4:4">
      <c r="D1771" s="82"/>
    </row>
    <row r="1772" spans="4:4">
      <c r="D1772" s="82"/>
    </row>
    <row r="1773" spans="4:4">
      <c r="D1773" s="82"/>
    </row>
    <row r="1774" spans="4:4">
      <c r="D1774" s="82"/>
    </row>
    <row r="1775" spans="4:4">
      <c r="D1775" s="82"/>
    </row>
    <row r="1776" spans="4:4">
      <c r="D1776" s="82"/>
    </row>
    <row r="1777" spans="4:4">
      <c r="D1777" s="82"/>
    </row>
    <row r="1778" spans="4:4">
      <c r="D1778" s="82"/>
    </row>
    <row r="1779" spans="4:4">
      <c r="D1779" s="82"/>
    </row>
    <row r="1780" spans="4:4">
      <c r="D1780" s="82"/>
    </row>
    <row r="1781" spans="4:4">
      <c r="D1781" s="82"/>
    </row>
    <row r="1782" spans="4:4">
      <c r="D1782" s="82"/>
    </row>
    <row r="1783" spans="4:4">
      <c r="D1783" s="82"/>
    </row>
    <row r="1784" spans="4:4">
      <c r="D1784" s="82"/>
    </row>
    <row r="1785" spans="4:4">
      <c r="D1785" s="82"/>
    </row>
    <row r="1786" spans="4:4">
      <c r="D1786" s="82"/>
    </row>
    <row r="1787" spans="4:4">
      <c r="D1787" s="82"/>
    </row>
    <row r="1788" spans="4:4">
      <c r="D1788" s="82"/>
    </row>
    <row r="1789" spans="4:4">
      <c r="D1789" s="82"/>
    </row>
    <row r="1790" spans="4:4">
      <c r="D1790" s="82"/>
    </row>
    <row r="1791" spans="4:4">
      <c r="D1791" s="82"/>
    </row>
    <row r="1792" spans="4:4">
      <c r="D1792" s="82"/>
    </row>
    <row r="1793" spans="4:4">
      <c r="D1793" s="82"/>
    </row>
    <row r="1794" spans="4:4">
      <c r="D1794" s="82"/>
    </row>
    <row r="1795" spans="4:4">
      <c r="D1795" s="82"/>
    </row>
    <row r="1796" spans="4:4">
      <c r="D1796" s="82"/>
    </row>
    <row r="1797" spans="4:4">
      <c r="D1797" s="82"/>
    </row>
    <row r="1798" spans="4:4">
      <c r="D1798" s="82"/>
    </row>
    <row r="1799" spans="4:4">
      <c r="D1799" s="82"/>
    </row>
    <row r="1800" spans="4:4">
      <c r="D1800" s="82"/>
    </row>
    <row r="1801" spans="4:4">
      <c r="D1801" s="82"/>
    </row>
    <row r="1802" spans="4:4">
      <c r="D1802" s="82"/>
    </row>
    <row r="1803" spans="4:4">
      <c r="D1803" s="82"/>
    </row>
    <row r="1804" spans="4:4">
      <c r="D1804" s="82"/>
    </row>
    <row r="1805" spans="4:4">
      <c r="D1805" s="82"/>
    </row>
    <row r="1806" spans="4:4">
      <c r="D1806" s="82"/>
    </row>
    <row r="1807" spans="4:4">
      <c r="D1807" s="82"/>
    </row>
    <row r="1808" spans="4:4">
      <c r="D1808" s="82"/>
    </row>
    <row r="1809" spans="4:4">
      <c r="D1809" s="82"/>
    </row>
    <row r="1810" spans="4:4">
      <c r="D1810" s="82"/>
    </row>
    <row r="1811" spans="4:4">
      <c r="D1811" s="82"/>
    </row>
    <row r="1812" spans="4:4">
      <c r="D1812" s="82"/>
    </row>
    <row r="1813" spans="4:4">
      <c r="D1813" s="82"/>
    </row>
    <row r="1814" spans="4:4">
      <c r="D1814" s="82"/>
    </row>
    <row r="1815" spans="4:4">
      <c r="D1815" s="82"/>
    </row>
    <row r="1816" spans="4:4">
      <c r="D1816" s="82"/>
    </row>
    <row r="1817" spans="4:4">
      <c r="D1817" s="82"/>
    </row>
    <row r="1818" spans="4:4">
      <c r="D1818" s="82"/>
    </row>
    <row r="1819" spans="4:4">
      <c r="D1819" s="82"/>
    </row>
    <row r="1820" spans="4:4">
      <c r="D1820" s="82"/>
    </row>
    <row r="1821" spans="4:4">
      <c r="D1821" s="82"/>
    </row>
    <row r="1822" spans="4:4">
      <c r="D1822" s="82"/>
    </row>
    <row r="1823" spans="4:4">
      <c r="D1823" s="82"/>
    </row>
    <row r="1824" spans="4:4">
      <c r="D1824" s="82"/>
    </row>
    <row r="1825" spans="4:4">
      <c r="D1825" s="82"/>
    </row>
    <row r="1826" spans="4:4">
      <c r="D1826" s="82"/>
    </row>
    <row r="1827" spans="4:4">
      <c r="D1827" s="82"/>
    </row>
    <row r="1828" spans="4:4">
      <c r="D1828" s="82"/>
    </row>
    <row r="1829" spans="4:4">
      <c r="D1829" s="82"/>
    </row>
    <row r="1830" spans="4:4">
      <c r="D1830" s="82"/>
    </row>
    <row r="1831" spans="4:4">
      <c r="D1831" s="82"/>
    </row>
    <row r="1832" spans="4:4">
      <c r="D1832" s="82"/>
    </row>
    <row r="1833" spans="4:4">
      <c r="D1833" s="82"/>
    </row>
    <row r="1834" spans="4:4">
      <c r="D1834" s="82"/>
    </row>
    <row r="1835" spans="4:4">
      <c r="D1835" s="82"/>
    </row>
    <row r="1836" spans="4:4">
      <c r="D1836" s="82"/>
    </row>
    <row r="1837" spans="4:4">
      <c r="D1837" s="82"/>
    </row>
    <row r="1838" spans="4:4">
      <c r="D1838" s="82"/>
    </row>
    <row r="1839" spans="4:4">
      <c r="D1839" s="82"/>
    </row>
    <row r="1840" spans="4:4">
      <c r="D1840" s="82"/>
    </row>
    <row r="1841" spans="4:4">
      <c r="D1841" s="82"/>
    </row>
    <row r="1842" spans="4:4">
      <c r="D1842" s="82"/>
    </row>
    <row r="1843" spans="4:4">
      <c r="D1843" s="82"/>
    </row>
    <row r="1844" spans="4:4">
      <c r="D1844" s="82"/>
    </row>
    <row r="1845" spans="4:4">
      <c r="D1845" s="82"/>
    </row>
    <row r="1846" spans="4:4">
      <c r="D1846" s="82"/>
    </row>
    <row r="1847" spans="4:4">
      <c r="D1847" s="82"/>
    </row>
    <row r="1848" spans="4:4">
      <c r="D1848" s="82"/>
    </row>
    <row r="1849" spans="4:4">
      <c r="D1849" s="82"/>
    </row>
    <row r="1850" spans="4:4">
      <c r="D1850" s="82"/>
    </row>
    <row r="1851" spans="4:4">
      <c r="D1851" s="82"/>
    </row>
    <row r="1852" spans="4:4">
      <c r="D1852" s="82"/>
    </row>
    <row r="1853" spans="4:4">
      <c r="D1853" s="82"/>
    </row>
    <row r="1854" spans="4:4">
      <c r="D1854" s="82"/>
    </row>
    <row r="1855" spans="4:4">
      <c r="D1855" s="82"/>
    </row>
    <row r="1856" spans="4:4">
      <c r="D1856" s="82"/>
    </row>
    <row r="1857" spans="4:4">
      <c r="D1857" s="82"/>
    </row>
    <row r="1858" spans="4:4">
      <c r="D1858" s="82"/>
    </row>
    <row r="1859" spans="4:4">
      <c r="D1859" s="82"/>
    </row>
    <row r="1860" spans="4:4">
      <c r="D1860" s="82"/>
    </row>
    <row r="1861" spans="4:4">
      <c r="D1861" s="82"/>
    </row>
    <row r="1862" spans="4:4">
      <c r="D1862" s="82"/>
    </row>
    <row r="1863" spans="4:4">
      <c r="D1863" s="82"/>
    </row>
    <row r="1864" spans="4:4">
      <c r="D1864" s="82"/>
    </row>
    <row r="1865" spans="4:4">
      <c r="D1865" s="82"/>
    </row>
    <row r="1866" spans="4:4">
      <c r="D1866" s="82"/>
    </row>
    <row r="1867" spans="4:4">
      <c r="D1867" s="82"/>
    </row>
    <row r="1868" spans="4:4">
      <c r="D1868" s="82"/>
    </row>
    <row r="1869" spans="4:4">
      <c r="D1869" s="82"/>
    </row>
    <row r="1870" spans="4:4">
      <c r="D1870" s="82"/>
    </row>
    <row r="1871" spans="4:4">
      <c r="D1871" s="82"/>
    </row>
    <row r="1872" spans="4:4">
      <c r="D1872" s="82"/>
    </row>
    <row r="1873" spans="4:4">
      <c r="D1873" s="82"/>
    </row>
    <row r="1874" spans="4:4">
      <c r="D1874" s="82"/>
    </row>
    <row r="1875" spans="4:4">
      <c r="D1875" s="82"/>
    </row>
    <row r="1876" spans="4:4">
      <c r="D1876" s="82"/>
    </row>
    <row r="1877" spans="4:4">
      <c r="D1877" s="82"/>
    </row>
    <row r="1878" spans="4:4">
      <c r="D1878" s="82"/>
    </row>
    <row r="1879" spans="4:4">
      <c r="D1879" s="82"/>
    </row>
    <row r="1880" spans="4:4">
      <c r="D1880" s="82"/>
    </row>
    <row r="1881" spans="4:4">
      <c r="D1881" s="82"/>
    </row>
    <row r="1882" spans="4:4">
      <c r="D1882" s="82"/>
    </row>
    <row r="1883" spans="4:4">
      <c r="D1883" s="82"/>
    </row>
    <row r="1884" spans="4:4">
      <c r="D1884" s="82"/>
    </row>
    <row r="1885" spans="4:4">
      <c r="D1885" s="82"/>
    </row>
    <row r="1886" spans="4:4">
      <c r="D1886" s="82"/>
    </row>
    <row r="1887" spans="4:4">
      <c r="D1887" s="82"/>
    </row>
    <row r="1888" spans="4:4">
      <c r="D1888" s="82"/>
    </row>
    <row r="1889" spans="4:4">
      <c r="D1889" s="82"/>
    </row>
    <row r="1890" spans="4:4">
      <c r="D1890" s="82"/>
    </row>
    <row r="1891" spans="4:4">
      <c r="D1891" s="82"/>
    </row>
    <row r="1892" spans="4:4">
      <c r="D1892" s="82"/>
    </row>
    <row r="1893" spans="4:4">
      <c r="D1893" s="82"/>
    </row>
    <row r="1894" spans="4:4">
      <c r="D1894" s="82"/>
    </row>
    <row r="1895" spans="4:4">
      <c r="D1895" s="82"/>
    </row>
    <row r="1896" spans="4:4">
      <c r="D1896" s="82"/>
    </row>
    <row r="1897" spans="4:4">
      <c r="D1897" s="82"/>
    </row>
    <row r="1898" spans="4:4">
      <c r="D1898" s="82"/>
    </row>
    <row r="1899" spans="4:4">
      <c r="D1899" s="82"/>
    </row>
    <row r="1900" spans="4:4">
      <c r="D1900" s="82"/>
    </row>
    <row r="1901" spans="4:4">
      <c r="D1901" s="82"/>
    </row>
    <row r="1902" spans="4:4">
      <c r="D1902" s="82"/>
    </row>
    <row r="1903" spans="4:4">
      <c r="D1903" s="82"/>
    </row>
    <row r="1904" spans="4:4">
      <c r="D1904" s="82"/>
    </row>
    <row r="1905" spans="4:4">
      <c r="D1905" s="82"/>
    </row>
    <row r="1906" spans="4:4">
      <c r="D1906" s="82"/>
    </row>
    <row r="1907" spans="4:4">
      <c r="D1907" s="82"/>
    </row>
    <row r="1908" spans="4:4">
      <c r="D1908" s="82"/>
    </row>
    <row r="1909" spans="4:4">
      <c r="D1909" s="82"/>
    </row>
    <row r="1910" spans="4:4">
      <c r="D1910" s="82"/>
    </row>
    <row r="1911" spans="4:4">
      <c r="D1911" s="82"/>
    </row>
    <row r="1912" spans="4:4">
      <c r="D1912" s="82"/>
    </row>
    <row r="1913" spans="4:4">
      <c r="D1913" s="82"/>
    </row>
    <row r="1914" spans="4:4">
      <c r="D1914" s="82"/>
    </row>
    <row r="1915" spans="4:4">
      <c r="D1915" s="82"/>
    </row>
    <row r="1916" spans="4:4">
      <c r="D1916" s="82"/>
    </row>
    <row r="1917" spans="4:4">
      <c r="D1917" s="82"/>
    </row>
    <row r="1918" spans="4:4">
      <c r="D1918" s="82"/>
    </row>
    <row r="1919" spans="4:4">
      <c r="D1919" s="82"/>
    </row>
    <row r="1920" spans="4:4">
      <c r="D1920" s="82"/>
    </row>
    <row r="1921" spans="4:4">
      <c r="D1921" s="82"/>
    </row>
    <row r="1922" spans="4:4">
      <c r="D1922" s="82"/>
    </row>
    <row r="1923" spans="4:4">
      <c r="D1923" s="82"/>
    </row>
    <row r="1924" spans="4:4">
      <c r="D1924" s="82"/>
    </row>
    <row r="1925" spans="4:4">
      <c r="D1925" s="82"/>
    </row>
    <row r="1926" spans="4:4">
      <c r="D1926" s="82"/>
    </row>
    <row r="1927" spans="4:4">
      <c r="D1927" s="82"/>
    </row>
    <row r="1928" spans="4:4">
      <c r="D1928" s="82"/>
    </row>
    <row r="1929" spans="4:4">
      <c r="D1929" s="82"/>
    </row>
    <row r="1930" spans="4:4">
      <c r="D1930" s="82"/>
    </row>
    <row r="1931" spans="4:4">
      <c r="D1931" s="82"/>
    </row>
    <row r="1932" spans="4:4">
      <c r="D1932" s="82"/>
    </row>
    <row r="1933" spans="4:4">
      <c r="D1933" s="82"/>
    </row>
    <row r="1934" spans="4:4">
      <c r="D1934" s="82"/>
    </row>
    <row r="1935" spans="4:4">
      <c r="D1935" s="82"/>
    </row>
    <row r="1936" spans="4:4">
      <c r="D1936" s="82"/>
    </row>
    <row r="1937" spans="4:4">
      <c r="D1937" s="82"/>
    </row>
    <row r="1938" spans="4:4">
      <c r="D1938" s="82"/>
    </row>
    <row r="1939" spans="4:4">
      <c r="D1939" s="82"/>
    </row>
    <row r="1940" spans="4:4">
      <c r="D1940" s="82"/>
    </row>
    <row r="1941" spans="4:4">
      <c r="D1941" s="82"/>
    </row>
    <row r="1942" spans="4:4">
      <c r="D1942" s="82"/>
    </row>
    <row r="1943" spans="4:4">
      <c r="D1943" s="82"/>
    </row>
    <row r="1944" spans="4:4">
      <c r="D1944" s="82"/>
    </row>
    <row r="1945" spans="4:4">
      <c r="D1945" s="82"/>
    </row>
    <row r="1946" spans="4:4">
      <c r="D1946" s="82"/>
    </row>
    <row r="1947" spans="4:4">
      <c r="D1947" s="82"/>
    </row>
    <row r="1948" spans="4:4">
      <c r="D1948" s="82"/>
    </row>
    <row r="1949" spans="4:4">
      <c r="D1949" s="82"/>
    </row>
    <row r="1950" spans="4:4">
      <c r="D1950" s="82"/>
    </row>
    <row r="1951" spans="4:4">
      <c r="D1951" s="82"/>
    </row>
    <row r="1952" spans="4:4">
      <c r="D1952" s="82"/>
    </row>
    <row r="1953" spans="4:4">
      <c r="D1953" s="82"/>
    </row>
    <row r="1954" spans="4:4">
      <c r="D1954" s="82"/>
    </row>
    <row r="1955" spans="4:4">
      <c r="D1955" s="82"/>
    </row>
    <row r="1956" spans="4:4">
      <c r="D1956" s="82"/>
    </row>
    <row r="1957" spans="4:4">
      <c r="D1957" s="82"/>
    </row>
    <row r="1958" spans="4:4">
      <c r="D1958" s="82"/>
    </row>
    <row r="1959" spans="4:4">
      <c r="D1959" s="82"/>
    </row>
    <row r="1960" spans="4:4">
      <c r="D1960" s="82"/>
    </row>
    <row r="1961" spans="4:4">
      <c r="D1961" s="82"/>
    </row>
    <row r="1962" spans="4:4">
      <c r="D1962" s="82"/>
    </row>
    <row r="1963" spans="4:4">
      <c r="D1963" s="82"/>
    </row>
    <row r="1964" spans="4:4">
      <c r="D1964" s="82"/>
    </row>
    <row r="1965" spans="4:4">
      <c r="D1965" s="82"/>
    </row>
    <row r="1966" spans="4:4">
      <c r="D1966" s="82"/>
    </row>
    <row r="1967" spans="4:4">
      <c r="D1967" s="82"/>
    </row>
    <row r="1968" spans="4:4">
      <c r="D1968" s="82"/>
    </row>
    <row r="1969" spans="4:4">
      <c r="D1969" s="82"/>
    </row>
    <row r="1970" spans="4:4">
      <c r="D1970" s="82"/>
    </row>
    <row r="1971" spans="4:4">
      <c r="D1971" s="82"/>
    </row>
    <row r="1972" spans="4:4">
      <c r="D1972" s="82"/>
    </row>
    <row r="1973" spans="4:4">
      <c r="D1973" s="82"/>
    </row>
    <row r="1974" spans="4:4">
      <c r="D1974" s="82"/>
    </row>
    <row r="1975" spans="4:4">
      <c r="D1975" s="82"/>
    </row>
    <row r="1976" spans="4:4">
      <c r="D1976" s="82"/>
    </row>
    <row r="1977" spans="4:4">
      <c r="D1977" s="82"/>
    </row>
    <row r="1978" spans="4:4">
      <c r="D1978" s="82"/>
    </row>
    <row r="1979" spans="4:4">
      <c r="D1979" s="82"/>
    </row>
    <row r="1980" spans="4:4">
      <c r="D1980" s="82"/>
    </row>
    <row r="1981" spans="4:4">
      <c r="D1981" s="82"/>
    </row>
    <row r="1982" spans="4:4">
      <c r="D1982" s="82"/>
    </row>
    <row r="1983" spans="4:4">
      <c r="D1983" s="82"/>
    </row>
    <row r="1984" spans="4:4">
      <c r="D1984" s="82"/>
    </row>
    <row r="1985" spans="4:4">
      <c r="D1985" s="82"/>
    </row>
    <row r="1986" spans="4:4">
      <c r="D1986" s="82"/>
    </row>
    <row r="1987" spans="4:4">
      <c r="D1987" s="82"/>
    </row>
    <row r="1988" spans="4:4">
      <c r="D1988" s="82"/>
    </row>
    <row r="1989" spans="4:4">
      <c r="D1989" s="82"/>
    </row>
    <row r="1990" spans="4:4">
      <c r="D1990" s="82"/>
    </row>
    <row r="1991" spans="4:4">
      <c r="D1991" s="82"/>
    </row>
    <row r="1992" spans="4:4">
      <c r="D1992" s="82"/>
    </row>
    <row r="1993" spans="4:4">
      <c r="D1993" s="82"/>
    </row>
    <row r="1994" spans="4:4">
      <c r="D1994" s="82"/>
    </row>
    <row r="1995" spans="4:4">
      <c r="D1995" s="82"/>
    </row>
    <row r="1996" spans="4:4">
      <c r="D1996" s="82"/>
    </row>
    <row r="1997" spans="4:4">
      <c r="D1997" s="82"/>
    </row>
    <row r="1998" spans="4:4">
      <c r="D1998" s="82"/>
    </row>
    <row r="1999" spans="4:4">
      <c r="D1999" s="82"/>
    </row>
    <row r="2000" spans="4:4">
      <c r="D2000" s="82"/>
    </row>
    <row r="2001" spans="4:4">
      <c r="D2001" s="82"/>
    </row>
    <row r="2002" spans="4:4">
      <c r="D2002" s="82"/>
    </row>
    <row r="2003" spans="4:4">
      <c r="D2003" s="82"/>
    </row>
    <row r="2004" spans="4:4">
      <c r="D2004" s="82"/>
    </row>
    <row r="2005" spans="4:4">
      <c r="D2005" s="82"/>
    </row>
    <row r="2006" spans="4:4">
      <c r="D2006" s="82"/>
    </row>
    <row r="2007" spans="4:4">
      <c r="D2007" s="82"/>
    </row>
    <row r="2008" spans="4:4">
      <c r="D2008" s="82"/>
    </row>
    <row r="2009" spans="4:4">
      <c r="D2009" s="82"/>
    </row>
    <row r="2010" spans="4:4">
      <c r="D2010" s="82"/>
    </row>
    <row r="2011" spans="4:4">
      <c r="D2011" s="82"/>
    </row>
    <row r="2012" spans="4:4">
      <c r="D2012" s="82"/>
    </row>
    <row r="2013" spans="4:4">
      <c r="D2013" s="82"/>
    </row>
    <row r="2014" spans="4:4">
      <c r="D2014" s="82"/>
    </row>
    <row r="2015" spans="4:4">
      <c r="D2015" s="82"/>
    </row>
    <row r="2016" spans="4:4">
      <c r="D2016" s="82"/>
    </row>
    <row r="2017" spans="4:4">
      <c r="D2017" s="82"/>
    </row>
    <row r="2018" spans="4:4">
      <c r="D2018" s="82"/>
    </row>
    <row r="2019" spans="4:4">
      <c r="D2019" s="82"/>
    </row>
    <row r="2020" spans="4:4">
      <c r="D2020" s="82"/>
    </row>
    <row r="2021" spans="4:4">
      <c r="D2021" s="82"/>
    </row>
    <row r="2022" spans="4:4">
      <c r="D2022" s="82"/>
    </row>
    <row r="2023" spans="4:4">
      <c r="D2023" s="82"/>
    </row>
    <row r="2024" spans="4:4">
      <c r="D2024" s="82"/>
    </row>
    <row r="2025" spans="4:4">
      <c r="D2025" s="82"/>
    </row>
    <row r="2026" spans="4:4">
      <c r="D2026" s="82"/>
    </row>
    <row r="2027" spans="4:4">
      <c r="D2027" s="82"/>
    </row>
    <row r="2028" spans="4:4">
      <c r="D2028" s="82"/>
    </row>
    <row r="2029" spans="4:4">
      <c r="D2029" s="82"/>
    </row>
    <row r="2030" spans="4:4">
      <c r="D2030" s="82"/>
    </row>
    <row r="2031" spans="4:4">
      <c r="D2031" s="82"/>
    </row>
    <row r="2032" spans="4:4">
      <c r="D2032" s="82"/>
    </row>
    <row r="2033" spans="4:4">
      <c r="D2033" s="82"/>
    </row>
    <row r="2034" spans="4:4">
      <c r="D2034" s="82"/>
    </row>
    <row r="2035" spans="4:4">
      <c r="D2035" s="82"/>
    </row>
    <row r="2036" spans="4:4">
      <c r="D2036" s="82"/>
    </row>
    <row r="2037" spans="4:4">
      <c r="D2037" s="82"/>
    </row>
    <row r="2038" spans="4:4">
      <c r="D2038" s="82"/>
    </row>
    <row r="2039" spans="4:4">
      <c r="D2039" s="82"/>
    </row>
    <row r="2040" spans="4:4">
      <c r="D2040" s="82"/>
    </row>
    <row r="2041" spans="4:4">
      <c r="D2041" s="82"/>
    </row>
    <row r="2042" spans="4:4">
      <c r="D2042" s="82"/>
    </row>
    <row r="2043" spans="4:4">
      <c r="D2043" s="82"/>
    </row>
    <row r="2044" spans="4:4">
      <c r="D2044" s="82"/>
    </row>
    <row r="2045" spans="4:4">
      <c r="D2045" s="82"/>
    </row>
    <row r="2046" spans="4:4">
      <c r="D2046" s="82"/>
    </row>
    <row r="2047" spans="4:4">
      <c r="D2047" s="82"/>
    </row>
    <row r="2048" spans="4:4">
      <c r="D2048" s="82"/>
    </row>
    <row r="2049" spans="4:4">
      <c r="D2049" s="82"/>
    </row>
    <row r="2050" spans="4:4">
      <c r="D2050" s="82"/>
    </row>
    <row r="2051" spans="4:4">
      <c r="D2051" s="82"/>
    </row>
    <row r="2052" spans="4:4">
      <c r="D2052" s="82"/>
    </row>
    <row r="2053" spans="4:4">
      <c r="D2053" s="82"/>
    </row>
    <row r="2054" spans="4:4">
      <c r="D2054" s="82"/>
    </row>
    <row r="2055" spans="4:4">
      <c r="D2055" s="82"/>
    </row>
    <row r="2056" spans="4:4">
      <c r="D2056" s="82"/>
    </row>
    <row r="2057" spans="4:4">
      <c r="D2057" s="82"/>
    </row>
    <row r="2058" spans="4:4">
      <c r="D2058" s="82"/>
    </row>
    <row r="2059" spans="4:4">
      <c r="D2059" s="82"/>
    </row>
    <row r="2060" spans="4:4">
      <c r="D2060" s="82"/>
    </row>
    <row r="2061" spans="4:4">
      <c r="D2061" s="82"/>
    </row>
    <row r="2062" spans="4:4">
      <c r="D2062" s="82"/>
    </row>
    <row r="2063" spans="4:4">
      <c r="D2063" s="82"/>
    </row>
    <row r="2064" spans="4:4">
      <c r="D2064" s="82"/>
    </row>
    <row r="2065" spans="4:4">
      <c r="D2065" s="82"/>
    </row>
    <row r="2066" spans="4:4">
      <c r="D2066" s="82"/>
    </row>
    <row r="2067" spans="4:4">
      <c r="D2067" s="82"/>
    </row>
    <row r="2068" spans="4:4">
      <c r="D2068" s="82"/>
    </row>
    <row r="2069" spans="4:4">
      <c r="D2069" s="82"/>
    </row>
    <row r="2070" spans="4:4">
      <c r="D2070" s="82"/>
    </row>
    <row r="2071" spans="4:4">
      <c r="D2071" s="82"/>
    </row>
    <row r="2072" spans="4:4">
      <c r="D2072" s="82"/>
    </row>
    <row r="2073" spans="4:4">
      <c r="D2073" s="82"/>
    </row>
    <row r="2074" spans="4:4">
      <c r="D2074" s="82"/>
    </row>
    <row r="2075" spans="4:4">
      <c r="D2075" s="82"/>
    </row>
    <row r="2076" spans="4:4">
      <c r="D2076" s="82"/>
    </row>
    <row r="2077" spans="4:4">
      <c r="D2077" s="82"/>
    </row>
    <row r="2078" spans="4:4">
      <c r="D2078" s="82"/>
    </row>
    <row r="2079" spans="4:4">
      <c r="D2079" s="82"/>
    </row>
    <row r="2080" spans="4:4">
      <c r="D2080" s="82"/>
    </row>
    <row r="2081" spans="4:4">
      <c r="D2081" s="82"/>
    </row>
    <row r="2082" spans="4:4">
      <c r="D2082" s="82"/>
    </row>
    <row r="2083" spans="4:4">
      <c r="D2083" s="82"/>
    </row>
    <row r="2084" spans="4:4">
      <c r="D2084" s="82"/>
    </row>
    <row r="2085" spans="4:4">
      <c r="D2085" s="82"/>
    </row>
    <row r="2086" spans="4:4">
      <c r="D2086" s="82"/>
    </row>
    <row r="2087" spans="4:4">
      <c r="D2087" s="82"/>
    </row>
    <row r="2088" spans="4:4">
      <c r="D2088" s="82"/>
    </row>
    <row r="2089" spans="4:4">
      <c r="D2089" s="82"/>
    </row>
    <row r="2090" spans="4:4">
      <c r="D2090" s="82"/>
    </row>
    <row r="2091" spans="4:4">
      <c r="D2091" s="82"/>
    </row>
    <row r="2092" spans="4:4">
      <c r="D2092" s="82"/>
    </row>
    <row r="2093" spans="4:4">
      <c r="D2093" s="82"/>
    </row>
    <row r="2094" spans="4:4">
      <c r="D2094" s="82"/>
    </row>
    <row r="2095" spans="4:4">
      <c r="D2095" s="82"/>
    </row>
    <row r="2096" spans="4:4">
      <c r="D2096" s="82"/>
    </row>
    <row r="2097" spans="4:4">
      <c r="D2097" s="82"/>
    </row>
    <row r="2098" spans="4:4">
      <c r="D2098" s="82"/>
    </row>
    <row r="2099" spans="4:4">
      <c r="D2099" s="82"/>
    </row>
    <row r="2100" spans="4:4">
      <c r="D2100" s="82"/>
    </row>
    <row r="2101" spans="4:4">
      <c r="D2101" s="82"/>
    </row>
    <row r="2102" spans="4:4">
      <c r="D2102" s="82"/>
    </row>
    <row r="2103" spans="4:4">
      <c r="D2103" s="82"/>
    </row>
    <row r="2104" spans="4:4">
      <c r="D2104" s="82"/>
    </row>
    <row r="2105" spans="4:4">
      <c r="D2105" s="82"/>
    </row>
    <row r="2106" spans="4:4">
      <c r="D2106" s="82"/>
    </row>
    <row r="2107" spans="4:4">
      <c r="D2107" s="82"/>
    </row>
    <row r="2108" spans="4:4">
      <c r="D2108" s="82"/>
    </row>
    <row r="2109" spans="4:4">
      <c r="D2109" s="82"/>
    </row>
    <row r="2110" spans="4:4">
      <c r="D2110" s="82"/>
    </row>
    <row r="2111" spans="4:4">
      <c r="D2111" s="82"/>
    </row>
    <row r="2112" spans="4:4">
      <c r="D2112" s="82"/>
    </row>
    <row r="2113" spans="4:4">
      <c r="D2113" s="82"/>
    </row>
    <row r="2114" spans="4:4">
      <c r="D2114" s="82"/>
    </row>
    <row r="2115" spans="4:4">
      <c r="D2115" s="82"/>
    </row>
    <row r="2116" spans="4:4">
      <c r="D2116" s="82"/>
    </row>
    <row r="2117" spans="4:4">
      <c r="D2117" s="82"/>
    </row>
    <row r="2118" spans="4:4">
      <c r="D2118" s="82"/>
    </row>
    <row r="2119" spans="4:4">
      <c r="D2119" s="82"/>
    </row>
    <row r="2120" spans="4:4">
      <c r="D2120" s="82"/>
    </row>
    <row r="2121" spans="4:4">
      <c r="D2121" s="82"/>
    </row>
    <row r="2122" spans="4:4">
      <c r="D2122" s="82"/>
    </row>
    <row r="2123" spans="4:4">
      <c r="D2123" s="82"/>
    </row>
    <row r="2124" spans="4:4">
      <c r="D2124" s="82"/>
    </row>
    <row r="2125" spans="4:4">
      <c r="D2125" s="82"/>
    </row>
    <row r="2126" spans="4:4">
      <c r="D2126" s="82"/>
    </row>
    <row r="2127" spans="4:4">
      <c r="D2127" s="82"/>
    </row>
    <row r="2128" spans="4:4">
      <c r="D2128" s="82"/>
    </row>
    <row r="2129" spans="4:4">
      <c r="D2129" s="82"/>
    </row>
    <row r="2130" spans="4:4">
      <c r="D2130" s="82"/>
    </row>
    <row r="2131" spans="4:4">
      <c r="D2131" s="82"/>
    </row>
    <row r="2132" spans="4:4">
      <c r="D2132" s="82"/>
    </row>
    <row r="2133" spans="4:4">
      <c r="D2133" s="82"/>
    </row>
    <row r="2134" spans="4:4">
      <c r="D2134" s="82"/>
    </row>
    <row r="2135" spans="4:4">
      <c r="D2135" s="82"/>
    </row>
    <row r="2136" spans="4:4">
      <c r="D2136" s="82"/>
    </row>
    <row r="2137" spans="4:4">
      <c r="D2137" s="82"/>
    </row>
    <row r="2138" spans="4:4">
      <c r="D2138" s="82"/>
    </row>
    <row r="2139" spans="4:4">
      <c r="D2139" s="82"/>
    </row>
    <row r="2140" spans="4:4">
      <c r="D2140" s="82"/>
    </row>
    <row r="2141" spans="4:4">
      <c r="D2141" s="82"/>
    </row>
    <row r="2142" spans="4:4">
      <c r="D2142" s="82"/>
    </row>
    <row r="2143" spans="4:4">
      <c r="D2143" s="82"/>
    </row>
    <row r="2144" spans="4:4">
      <c r="D2144" s="82"/>
    </row>
    <row r="2145" spans="4:4">
      <c r="D2145" s="82"/>
    </row>
    <row r="2146" spans="4:4">
      <c r="D2146" s="82"/>
    </row>
    <row r="2147" spans="4:4">
      <c r="D2147" s="82"/>
    </row>
    <row r="2148" spans="4:4">
      <c r="D2148" s="82"/>
    </row>
    <row r="2149" spans="4:4">
      <c r="D2149" s="82"/>
    </row>
    <row r="2150" spans="4:4">
      <c r="D2150" s="82"/>
    </row>
    <row r="2151" spans="4:4">
      <c r="D2151" s="82"/>
    </row>
    <row r="2152" spans="4:4">
      <c r="D2152" s="82"/>
    </row>
    <row r="2153" spans="4:4">
      <c r="D2153" s="82"/>
    </row>
    <row r="2154" spans="4:4">
      <c r="D2154" s="82"/>
    </row>
    <row r="2155" spans="4:4">
      <c r="D2155" s="82"/>
    </row>
    <row r="2156" spans="4:4">
      <c r="D2156" s="82"/>
    </row>
    <row r="2157" spans="4:4">
      <c r="D2157" s="82"/>
    </row>
    <row r="2158" spans="4:4">
      <c r="D2158" s="82"/>
    </row>
    <row r="2159" spans="4:4">
      <c r="D2159" s="82"/>
    </row>
    <row r="2160" spans="4:4">
      <c r="D2160" s="82"/>
    </row>
    <row r="2161" spans="4:4">
      <c r="D2161" s="82"/>
    </row>
    <row r="2162" spans="4:4">
      <c r="D2162" s="82"/>
    </row>
    <row r="2163" spans="4:4">
      <c r="D2163" s="82"/>
    </row>
    <row r="2164" spans="4:4">
      <c r="D2164" s="82"/>
    </row>
    <row r="2165" spans="4:4">
      <c r="D2165" s="82"/>
    </row>
    <row r="2166" spans="4:4">
      <c r="D2166" s="82"/>
    </row>
    <row r="2167" spans="4:4">
      <c r="D2167" s="82"/>
    </row>
    <row r="2168" spans="4:4">
      <c r="D2168" s="82"/>
    </row>
    <row r="2169" spans="4:4">
      <c r="D2169" s="82"/>
    </row>
    <row r="2170" spans="4:4">
      <c r="D2170" s="82"/>
    </row>
    <row r="2171" spans="4:4">
      <c r="D2171" s="82"/>
    </row>
    <row r="2172" spans="4:4">
      <c r="D2172" s="82"/>
    </row>
    <row r="2173" spans="4:4">
      <c r="D2173" s="82"/>
    </row>
    <row r="2174" spans="4:4">
      <c r="D2174" s="82"/>
    </row>
    <row r="2175" spans="4:4">
      <c r="D2175" s="82"/>
    </row>
    <row r="2176" spans="4:4">
      <c r="D2176" s="82"/>
    </row>
    <row r="2177" spans="4:4">
      <c r="D2177" s="82"/>
    </row>
    <row r="2178" spans="4:4">
      <c r="D2178" s="82"/>
    </row>
    <row r="2179" spans="4:4">
      <c r="D2179" s="82"/>
    </row>
    <row r="2180" spans="4:4">
      <c r="D2180" s="82"/>
    </row>
    <row r="2181" spans="4:4">
      <c r="D2181" s="82"/>
    </row>
    <row r="2182" spans="4:4">
      <c r="D2182" s="82"/>
    </row>
    <row r="2183" spans="4:4">
      <c r="D2183" s="82"/>
    </row>
    <row r="2184" spans="4:4">
      <c r="D2184" s="82"/>
    </row>
    <row r="2185" spans="4:4">
      <c r="D2185" s="82"/>
    </row>
    <row r="2186" spans="4:4">
      <c r="D2186" s="82"/>
    </row>
    <row r="2187" spans="4:4">
      <c r="D2187" s="82"/>
    </row>
    <row r="2188" spans="4:4">
      <c r="D2188" s="82"/>
    </row>
    <row r="2189" spans="4:4">
      <c r="D2189" s="82"/>
    </row>
    <row r="2190" spans="4:4">
      <c r="D2190" s="82"/>
    </row>
    <row r="2191" spans="4:4">
      <c r="D2191" s="82"/>
    </row>
    <row r="2192" spans="4:4">
      <c r="D2192" s="82"/>
    </row>
    <row r="2193" spans="4:4">
      <c r="D2193" s="82"/>
    </row>
    <row r="2194" spans="4:4">
      <c r="D2194" s="82"/>
    </row>
    <row r="2195" spans="4:4">
      <c r="D2195" s="82"/>
    </row>
    <row r="2196" spans="4:4">
      <c r="D2196" s="82"/>
    </row>
    <row r="2197" spans="4:4">
      <c r="D2197" s="82"/>
    </row>
    <row r="2198" spans="4:4">
      <c r="D2198" s="82"/>
    </row>
    <row r="2199" spans="4:4">
      <c r="D2199" s="82"/>
    </row>
    <row r="2200" spans="4:4">
      <c r="D2200" s="82"/>
    </row>
    <row r="2201" spans="4:4">
      <c r="D2201" s="82"/>
    </row>
    <row r="2202" spans="4:4">
      <c r="D2202" s="82"/>
    </row>
    <row r="2203" spans="4:4">
      <c r="D2203" s="82"/>
    </row>
    <row r="2204" spans="4:4">
      <c r="D2204" s="82"/>
    </row>
    <row r="2205" spans="4:4">
      <c r="D2205" s="82"/>
    </row>
    <row r="2206" spans="4:4">
      <c r="D2206" s="82"/>
    </row>
    <row r="2207" spans="4:4">
      <c r="D2207" s="82"/>
    </row>
    <row r="2208" spans="4:4">
      <c r="D2208" s="82"/>
    </row>
    <row r="2209" spans="4:4">
      <c r="D2209" s="82"/>
    </row>
    <row r="2210" spans="4:4">
      <c r="D2210" s="82"/>
    </row>
    <row r="2211" spans="4:4">
      <c r="D2211" s="82"/>
    </row>
    <row r="2212" spans="4:4">
      <c r="D2212" s="82"/>
    </row>
    <row r="2213" spans="4:4">
      <c r="D2213" s="82"/>
    </row>
    <row r="2214" spans="4:4">
      <c r="D2214" s="82"/>
    </row>
    <row r="2215" spans="4:4">
      <c r="D2215" s="82"/>
    </row>
    <row r="2216" spans="4:4">
      <c r="D2216" s="82"/>
    </row>
    <row r="2217" spans="4:4">
      <c r="D2217" s="82"/>
    </row>
    <row r="2218" spans="4:4">
      <c r="D2218" s="82"/>
    </row>
    <row r="2219" spans="4:4">
      <c r="D2219" s="82"/>
    </row>
    <row r="2220" spans="4:4">
      <c r="D2220" s="82"/>
    </row>
    <row r="2221" spans="4:4">
      <c r="D2221" s="82"/>
    </row>
    <row r="2222" spans="4:4">
      <c r="D2222" s="82"/>
    </row>
    <row r="2223" spans="4:4">
      <c r="D2223" s="82"/>
    </row>
    <row r="2224" spans="4:4">
      <c r="D2224" s="82"/>
    </row>
    <row r="2225" spans="4:4">
      <c r="D2225" s="82"/>
    </row>
    <row r="2226" spans="4:4">
      <c r="D2226" s="82"/>
    </row>
    <row r="2227" spans="4:4">
      <c r="D2227" s="82"/>
    </row>
    <row r="2228" spans="4:4">
      <c r="D2228" s="82"/>
    </row>
    <row r="2229" spans="4:4">
      <c r="D2229" s="82"/>
    </row>
    <row r="2230" spans="4:4">
      <c r="D2230" s="82"/>
    </row>
    <row r="2231" spans="4:4">
      <c r="D2231" s="82"/>
    </row>
    <row r="2232" spans="4:4">
      <c r="D2232" s="82"/>
    </row>
    <row r="2233" spans="4:4">
      <c r="D2233" s="82"/>
    </row>
    <row r="2234" spans="4:4">
      <c r="D2234" s="82"/>
    </row>
    <row r="2235" spans="4:4">
      <c r="D2235" s="82"/>
    </row>
    <row r="2236" spans="4:4">
      <c r="D2236" s="82"/>
    </row>
    <row r="2237" spans="4:4">
      <c r="D2237" s="82"/>
    </row>
    <row r="2238" spans="4:4">
      <c r="D2238" s="82"/>
    </row>
    <row r="2239" spans="4:4">
      <c r="D2239" s="82"/>
    </row>
    <row r="2240" spans="4:4">
      <c r="D2240" s="82"/>
    </row>
    <row r="2241" spans="4:4">
      <c r="D2241" s="82"/>
    </row>
    <row r="2242" spans="4:4">
      <c r="D2242" s="82"/>
    </row>
    <row r="2243" spans="4:4">
      <c r="D2243" s="82"/>
    </row>
    <row r="2244" spans="4:4">
      <c r="D2244" s="82"/>
    </row>
    <row r="2245" spans="4:4">
      <c r="D2245" s="82"/>
    </row>
    <row r="2246" spans="4:4">
      <c r="D2246" s="82"/>
    </row>
    <row r="2247" spans="4:4">
      <c r="D2247" s="82"/>
    </row>
    <row r="2248" spans="4:4">
      <c r="D2248" s="82"/>
    </row>
    <row r="2249" spans="4:4">
      <c r="D2249" s="82"/>
    </row>
    <row r="2250" spans="4:4">
      <c r="D2250" s="82"/>
    </row>
    <row r="2251" spans="4:4">
      <c r="D2251" s="82"/>
    </row>
    <row r="2252" spans="4:4">
      <c r="D2252" s="82"/>
    </row>
    <row r="2253" spans="4:4">
      <c r="D2253" s="82"/>
    </row>
    <row r="2254" spans="4:4">
      <c r="D2254" s="82"/>
    </row>
    <row r="2255" spans="4:4">
      <c r="D2255" s="82"/>
    </row>
    <row r="2256" spans="4:4">
      <c r="D2256" s="82"/>
    </row>
    <row r="2257" spans="4:4">
      <c r="D2257" s="82"/>
    </row>
    <row r="2258" spans="4:4">
      <c r="D2258" s="82"/>
    </row>
    <row r="2259" spans="4:4">
      <c r="D2259" s="82"/>
    </row>
    <row r="2260" spans="4:4">
      <c r="D2260" s="82"/>
    </row>
    <row r="2261" spans="4:4">
      <c r="D2261" s="82"/>
    </row>
    <row r="2262" spans="4:4">
      <c r="D2262" s="82"/>
    </row>
    <row r="2263" spans="4:4">
      <c r="D2263" s="82"/>
    </row>
    <row r="2264" spans="4:4">
      <c r="D2264" s="82"/>
    </row>
    <row r="2265" spans="4:4">
      <c r="D2265" s="82"/>
    </row>
    <row r="2266" spans="4:4">
      <c r="D2266" s="82"/>
    </row>
    <row r="2267" spans="4:4">
      <c r="D2267" s="82"/>
    </row>
    <row r="2268" spans="4:4">
      <c r="D2268" s="82"/>
    </row>
    <row r="2269" spans="4:4">
      <c r="D2269" s="82"/>
    </row>
    <row r="2270" spans="4:4">
      <c r="D2270" s="82"/>
    </row>
    <row r="2271" spans="4:4">
      <c r="D2271" s="82"/>
    </row>
    <row r="2272" spans="4:4">
      <c r="D2272" s="82"/>
    </row>
    <row r="2273" spans="4:4">
      <c r="D2273" s="82"/>
    </row>
    <row r="2274" spans="4:4">
      <c r="D2274" s="82"/>
    </row>
    <row r="2275" spans="4:4">
      <c r="D2275" s="82"/>
    </row>
    <row r="2276" spans="4:4">
      <c r="D2276" s="82"/>
    </row>
    <row r="2277" spans="4:4">
      <c r="D2277" s="82"/>
    </row>
    <row r="2278" spans="4:4">
      <c r="D2278" s="82"/>
    </row>
    <row r="2279" spans="4:4">
      <c r="D2279" s="82"/>
    </row>
    <row r="2280" spans="4:4">
      <c r="D2280" s="82"/>
    </row>
    <row r="2281" spans="4:4">
      <c r="D2281" s="82"/>
    </row>
    <row r="2282" spans="4:4">
      <c r="D2282" s="82"/>
    </row>
    <row r="2283" spans="4:4">
      <c r="D2283" s="82"/>
    </row>
    <row r="2284" spans="4:4">
      <c r="D2284" s="82"/>
    </row>
    <row r="2285" spans="4:4">
      <c r="D2285" s="82"/>
    </row>
    <row r="2286" spans="4:4">
      <c r="D2286" s="82"/>
    </row>
    <row r="2287" spans="4:4">
      <c r="D2287" s="82"/>
    </row>
    <row r="2288" spans="4:4">
      <c r="D2288" s="82"/>
    </row>
    <row r="2289" spans="4:4">
      <c r="D2289" s="82"/>
    </row>
    <row r="2290" spans="4:4">
      <c r="D2290" s="82"/>
    </row>
    <row r="2291" spans="4:4">
      <c r="D2291" s="82"/>
    </row>
    <row r="2292" spans="4:4">
      <c r="D2292" s="82"/>
    </row>
    <row r="2293" spans="4:4">
      <c r="D2293" s="82"/>
    </row>
    <row r="2294" spans="4:4">
      <c r="D2294" s="82"/>
    </row>
    <row r="2295" spans="4:4">
      <c r="D2295" s="82"/>
    </row>
    <row r="2296" spans="4:4">
      <c r="D2296" s="82"/>
    </row>
    <row r="2297" spans="4:4">
      <c r="D2297" s="82"/>
    </row>
    <row r="2298" spans="4:4">
      <c r="D2298" s="82"/>
    </row>
    <row r="2299" spans="4:4">
      <c r="D2299" s="82"/>
    </row>
    <row r="2300" spans="4:4">
      <c r="D2300" s="82"/>
    </row>
    <row r="2301" spans="4:4">
      <c r="D2301" s="82"/>
    </row>
    <row r="2302" spans="4:4">
      <c r="D2302" s="82"/>
    </row>
    <row r="2303" spans="4:4">
      <c r="D2303" s="82"/>
    </row>
    <row r="2304" spans="4:4">
      <c r="D2304" s="82"/>
    </row>
    <row r="2305" spans="4:4">
      <c r="D2305" s="82"/>
    </row>
    <row r="2306" spans="4:4">
      <c r="D2306" s="82"/>
    </row>
    <row r="2307" spans="4:4">
      <c r="D2307" s="82"/>
    </row>
    <row r="2308" spans="4:4">
      <c r="D2308" s="82"/>
    </row>
    <row r="2309" spans="4:4">
      <c r="D2309" s="82"/>
    </row>
    <row r="2310" spans="4:4">
      <c r="D2310" s="82"/>
    </row>
    <row r="2311" spans="4:4">
      <c r="D2311" s="82"/>
    </row>
    <row r="2312" spans="4:4">
      <c r="D2312" s="82"/>
    </row>
    <row r="2313" spans="4:4">
      <c r="D2313" s="82"/>
    </row>
    <row r="2314" spans="4:4">
      <c r="D2314" s="82"/>
    </row>
    <row r="2315" spans="4:4">
      <c r="D2315" s="82"/>
    </row>
    <row r="2316" spans="4:4">
      <c r="D2316" s="82"/>
    </row>
    <row r="2317" spans="4:4">
      <c r="D2317" s="82"/>
    </row>
    <row r="2318" spans="4:4">
      <c r="D2318" s="82"/>
    </row>
    <row r="2319" spans="4:4">
      <c r="D2319" s="82"/>
    </row>
    <row r="2320" spans="4:4">
      <c r="D2320" s="82"/>
    </row>
    <row r="2321" spans="4:4">
      <c r="D2321" s="82"/>
    </row>
    <row r="2322" spans="4:4">
      <c r="D2322" s="82"/>
    </row>
    <row r="2323" spans="4:4">
      <c r="D2323" s="82"/>
    </row>
    <row r="2324" spans="4:4">
      <c r="D2324" s="82"/>
    </row>
    <row r="2325" spans="4:4">
      <c r="D2325" s="82"/>
    </row>
    <row r="2326" spans="4:4">
      <c r="D2326" s="82"/>
    </row>
    <row r="2327" spans="4:4">
      <c r="D2327" s="82"/>
    </row>
    <row r="2328" spans="4:4">
      <c r="D2328" s="82"/>
    </row>
    <row r="2329" spans="4:4">
      <c r="D2329" s="82"/>
    </row>
    <row r="2330" spans="4:4">
      <c r="D2330" s="82"/>
    </row>
    <row r="2331" spans="4:4">
      <c r="D2331" s="82"/>
    </row>
    <row r="2332" spans="4:4">
      <c r="D2332" s="82"/>
    </row>
    <row r="2333" spans="4:4">
      <c r="D2333" s="82"/>
    </row>
    <row r="2334" spans="4:4">
      <c r="D2334" s="82"/>
    </row>
    <row r="2335" spans="4:4">
      <c r="D2335" s="82"/>
    </row>
    <row r="2336" spans="4:4">
      <c r="D2336" s="82"/>
    </row>
    <row r="2337" spans="4:4">
      <c r="D2337" s="82"/>
    </row>
    <row r="2338" spans="4:4">
      <c r="D2338" s="82"/>
    </row>
    <row r="2339" spans="4:4">
      <c r="D2339" s="82"/>
    </row>
    <row r="2340" spans="4:4">
      <c r="D2340" s="82"/>
    </row>
    <row r="2341" spans="4:4">
      <c r="D2341" s="82"/>
    </row>
    <row r="2342" spans="4:4">
      <c r="D2342" s="82"/>
    </row>
    <row r="2343" spans="4:4">
      <c r="D2343" s="82"/>
    </row>
    <row r="2344" spans="4:4">
      <c r="D2344" s="82"/>
    </row>
    <row r="2345" spans="4:4">
      <c r="D2345" s="82"/>
    </row>
    <row r="2346" spans="4:4">
      <c r="D2346" s="82"/>
    </row>
    <row r="2347" spans="4:4">
      <c r="D2347" s="82"/>
    </row>
    <row r="2348" spans="4:4">
      <c r="D2348" s="82"/>
    </row>
    <row r="2349" spans="4:4">
      <c r="D2349" s="82"/>
    </row>
    <row r="2350" spans="4:4">
      <c r="D2350" s="82"/>
    </row>
    <row r="2351" spans="4:4">
      <c r="D2351" s="82"/>
    </row>
    <row r="2352" spans="4:4">
      <c r="D2352" s="82"/>
    </row>
    <row r="2353" spans="4:4">
      <c r="D2353" s="82"/>
    </row>
    <row r="2354" spans="4:4">
      <c r="D2354" s="82"/>
    </row>
    <row r="2355" spans="4:4">
      <c r="D2355" s="82"/>
    </row>
    <row r="2356" spans="4:4">
      <c r="D2356" s="82"/>
    </row>
    <row r="2357" spans="4:4">
      <c r="D2357" s="82"/>
    </row>
    <row r="2358" spans="4:4">
      <c r="D2358" s="82"/>
    </row>
    <row r="2359" spans="4:4">
      <c r="D2359" s="82"/>
    </row>
    <row r="2360" spans="4:4">
      <c r="D2360" s="82"/>
    </row>
    <row r="2361" spans="4:4">
      <c r="D2361" s="82"/>
    </row>
    <row r="2362" spans="4:4">
      <c r="D2362" s="82"/>
    </row>
    <row r="2363" spans="4:4">
      <c r="D2363" s="82"/>
    </row>
    <row r="2364" spans="4:4">
      <c r="D2364" s="82"/>
    </row>
    <row r="2365" spans="4:4">
      <c r="D2365" s="82"/>
    </row>
    <row r="2366" spans="4:4">
      <c r="D2366" s="82"/>
    </row>
    <row r="2367" spans="4:4">
      <c r="D2367" s="82"/>
    </row>
    <row r="2368" spans="4:4">
      <c r="D2368" s="82"/>
    </row>
    <row r="2369" spans="4:4">
      <c r="D2369" s="82"/>
    </row>
    <row r="2370" spans="4:4">
      <c r="D2370" s="82"/>
    </row>
    <row r="2371" spans="4:4">
      <c r="D2371" s="82"/>
    </row>
    <row r="2372" spans="4:4">
      <c r="D2372" s="82"/>
    </row>
    <row r="2373" spans="4:4">
      <c r="D2373" s="82"/>
    </row>
    <row r="2374" spans="4:4">
      <c r="D2374" s="82"/>
    </row>
    <row r="2375" spans="4:4">
      <c r="D2375" s="82"/>
    </row>
    <row r="2376" spans="4:4">
      <c r="D2376" s="82"/>
    </row>
    <row r="2377" spans="4:4">
      <c r="D2377" s="82"/>
    </row>
    <row r="2378" spans="4:4">
      <c r="D2378" s="82"/>
    </row>
    <row r="2379" spans="4:4">
      <c r="D2379" s="82"/>
    </row>
    <row r="2380" spans="4:4">
      <c r="D2380" s="82"/>
    </row>
    <row r="2381" spans="4:4">
      <c r="D2381" s="82"/>
    </row>
    <row r="2382" spans="4:4">
      <c r="D2382" s="82"/>
    </row>
    <row r="2383" spans="4:4">
      <c r="D2383" s="82"/>
    </row>
    <row r="2384" spans="4:4">
      <c r="D2384" s="82"/>
    </row>
    <row r="2385" spans="4:4">
      <c r="D2385" s="82"/>
    </row>
    <row r="2386" spans="4:4">
      <c r="D2386" s="82"/>
    </row>
    <row r="2387" spans="4:4">
      <c r="D2387" s="82"/>
    </row>
    <row r="2388" spans="4:4">
      <c r="D2388" s="82"/>
    </row>
    <row r="2389" spans="4:4">
      <c r="D2389" s="82"/>
    </row>
    <row r="2390" spans="4:4">
      <c r="D2390" s="82"/>
    </row>
    <row r="2391" spans="4:4">
      <c r="D2391" s="82"/>
    </row>
    <row r="2392" spans="4:4">
      <c r="D2392" s="82"/>
    </row>
    <row r="2393" spans="4:4">
      <c r="D2393" s="82"/>
    </row>
    <row r="2394" spans="4:4">
      <c r="D2394" s="82"/>
    </row>
    <row r="2395" spans="4:4">
      <c r="D2395" s="82"/>
    </row>
    <row r="2396" spans="4:4">
      <c r="D2396" s="82"/>
    </row>
    <row r="2397" spans="4:4">
      <c r="D2397" s="82"/>
    </row>
    <row r="2398" spans="4:4">
      <c r="D2398" s="82"/>
    </row>
    <row r="2399" spans="4:4">
      <c r="D2399" s="82"/>
    </row>
    <row r="2400" spans="4:4">
      <c r="D2400" s="82"/>
    </row>
    <row r="2401" spans="4:4">
      <c r="D2401" s="82"/>
    </row>
    <row r="2402" spans="4:4">
      <c r="D2402" s="82"/>
    </row>
    <row r="2403" spans="4:4">
      <c r="D2403" s="82"/>
    </row>
    <row r="2404" spans="4:4">
      <c r="D2404" s="82"/>
    </row>
    <row r="2405" spans="4:4">
      <c r="D2405" s="82"/>
    </row>
    <row r="2406" spans="4:4">
      <c r="D2406" s="82"/>
    </row>
    <row r="2407" spans="4:4">
      <c r="D2407" s="82"/>
    </row>
    <row r="2408" spans="4:4">
      <c r="D2408" s="82"/>
    </row>
    <row r="2409" spans="4:4">
      <c r="D2409" s="82"/>
    </row>
    <row r="2410" spans="4:4">
      <c r="D2410" s="82"/>
    </row>
    <row r="2411" spans="4:4">
      <c r="D2411" s="82"/>
    </row>
    <row r="2412" spans="4:4">
      <c r="D2412" s="82"/>
    </row>
    <row r="2413" spans="4:4">
      <c r="D2413" s="82"/>
    </row>
    <row r="2414" spans="4:4">
      <c r="D2414" s="82"/>
    </row>
    <row r="2415" spans="4:4">
      <c r="D2415" s="82"/>
    </row>
    <row r="2416" spans="4:4">
      <c r="D2416" s="82"/>
    </row>
    <row r="2417" spans="4:4">
      <c r="D2417" s="82"/>
    </row>
    <row r="2418" spans="4:4">
      <c r="D2418" s="82"/>
    </row>
    <row r="2419" spans="4:4">
      <c r="D2419" s="82"/>
    </row>
    <row r="2420" spans="4:4">
      <c r="D2420" s="82"/>
    </row>
    <row r="2421" spans="4:4">
      <c r="D2421" s="82"/>
    </row>
    <row r="2422" spans="4:4">
      <c r="D2422" s="82"/>
    </row>
    <row r="2423" spans="4:4">
      <c r="D2423" s="82"/>
    </row>
    <row r="2424" spans="4:4">
      <c r="D2424" s="82"/>
    </row>
    <row r="2425" spans="4:4">
      <c r="D2425" s="82"/>
    </row>
    <row r="2426" spans="4:4">
      <c r="D2426" s="82"/>
    </row>
    <row r="2427" spans="4:4">
      <c r="D2427" s="82"/>
    </row>
    <row r="2428" spans="4:4">
      <c r="D2428" s="82"/>
    </row>
    <row r="2429" spans="4:4">
      <c r="D2429" s="82"/>
    </row>
    <row r="2430" spans="4:4">
      <c r="D2430" s="82"/>
    </row>
    <row r="2431" spans="4:4">
      <c r="D2431" s="82"/>
    </row>
    <row r="2432" spans="4:4">
      <c r="D2432" s="82"/>
    </row>
    <row r="2433" spans="4:4">
      <c r="D2433" s="82"/>
    </row>
    <row r="2434" spans="4:4">
      <c r="D2434" s="82"/>
    </row>
    <row r="2435" spans="4:4">
      <c r="D2435" s="82"/>
    </row>
    <row r="2436" spans="4:4">
      <c r="D2436" s="82"/>
    </row>
    <row r="2437" spans="4:4">
      <c r="D2437" s="82"/>
    </row>
    <row r="2438" spans="4:4">
      <c r="D2438" s="82"/>
    </row>
    <row r="2439" spans="4:4">
      <c r="D2439" s="82"/>
    </row>
    <row r="2440" spans="4:4">
      <c r="D2440" s="82"/>
    </row>
    <row r="2441" spans="4:4">
      <c r="D2441" s="82"/>
    </row>
    <row r="2442" spans="4:4">
      <c r="D2442" s="82"/>
    </row>
    <row r="2443" spans="4:4">
      <c r="D2443" s="82"/>
    </row>
    <row r="2444" spans="4:4">
      <c r="D2444" s="82"/>
    </row>
    <row r="2445" spans="4:4">
      <c r="D2445" s="82"/>
    </row>
    <row r="2446" spans="4:4">
      <c r="D2446" s="82"/>
    </row>
    <row r="2447" spans="4:4">
      <c r="D2447" s="82"/>
    </row>
    <row r="2448" spans="4:4">
      <c r="D2448" s="82"/>
    </row>
    <row r="2449" spans="4:4">
      <c r="D2449" s="82"/>
    </row>
    <row r="2450" spans="4:4">
      <c r="D2450" s="82"/>
    </row>
    <row r="2451" spans="4:4">
      <c r="D2451" s="82"/>
    </row>
    <row r="2452" spans="4:4">
      <c r="D2452" s="82"/>
    </row>
    <row r="2453" spans="4:4">
      <c r="D2453" s="82"/>
    </row>
    <row r="2454" spans="4:4">
      <c r="D2454" s="82"/>
    </row>
    <row r="2455" spans="4:4">
      <c r="D2455" s="82"/>
    </row>
    <row r="2456" spans="4:4">
      <c r="D2456" s="82"/>
    </row>
    <row r="2457" spans="4:4">
      <c r="D2457" s="82"/>
    </row>
    <row r="2458" spans="4:4">
      <c r="D2458" s="82"/>
    </row>
    <row r="2459" spans="4:4">
      <c r="D2459" s="82"/>
    </row>
    <row r="2460" spans="4:4">
      <c r="D2460" s="82"/>
    </row>
    <row r="2461" spans="4:4">
      <c r="D2461" s="82"/>
    </row>
    <row r="2462" spans="4:4">
      <c r="D2462" s="82"/>
    </row>
    <row r="2463" spans="4:4">
      <c r="D2463" s="82"/>
    </row>
    <row r="2464" spans="4:4">
      <c r="D2464" s="82"/>
    </row>
    <row r="2465" spans="4:4">
      <c r="D2465" s="82"/>
    </row>
    <row r="2466" spans="4:4">
      <c r="D2466" s="82"/>
    </row>
    <row r="2467" spans="4:4">
      <c r="D2467" s="82"/>
    </row>
    <row r="2468" spans="4:4">
      <c r="D2468" s="82"/>
    </row>
    <row r="2469" spans="4:4">
      <c r="D2469" s="82"/>
    </row>
    <row r="2470" spans="4:4">
      <c r="D2470" s="82"/>
    </row>
    <row r="2471" spans="4:4">
      <c r="D2471" s="82"/>
    </row>
    <row r="2472" spans="4:4">
      <c r="D2472" s="82"/>
    </row>
    <row r="2473" spans="4:4">
      <c r="D2473" s="82"/>
    </row>
    <row r="2474" spans="4:4">
      <c r="D2474" s="82"/>
    </row>
    <row r="2475" spans="4:4">
      <c r="D2475" s="82"/>
    </row>
    <row r="2476" spans="4:4">
      <c r="D2476" s="82"/>
    </row>
    <row r="2477" spans="4:4">
      <c r="D2477" s="82"/>
    </row>
    <row r="2478" spans="4:4">
      <c r="D2478" s="82"/>
    </row>
    <row r="2479" spans="4:4">
      <c r="D2479" s="82"/>
    </row>
    <row r="2480" spans="4:4">
      <c r="D2480" s="82"/>
    </row>
    <row r="2481" spans="4:4">
      <c r="D2481" s="82"/>
    </row>
    <row r="2482" spans="4:4">
      <c r="D2482" s="82"/>
    </row>
    <row r="2483" spans="4:4">
      <c r="D2483" s="82"/>
    </row>
    <row r="2484" spans="4:4">
      <c r="D2484" s="82"/>
    </row>
    <row r="2485" spans="4:4">
      <c r="D2485" s="82"/>
    </row>
    <row r="2486" spans="4:4">
      <c r="D2486" s="82"/>
    </row>
    <row r="2487" spans="4:4">
      <c r="D2487" s="82"/>
    </row>
    <row r="2488" spans="4:4">
      <c r="D2488" s="82"/>
    </row>
    <row r="2489" spans="4:4">
      <c r="D2489" s="82"/>
    </row>
    <row r="2490" spans="4:4">
      <c r="D2490" s="82"/>
    </row>
    <row r="2491" spans="4:4">
      <c r="D2491" s="82"/>
    </row>
    <row r="2492" spans="4:4">
      <c r="D2492" s="82"/>
    </row>
    <row r="2493" spans="4:4">
      <c r="D2493" s="82"/>
    </row>
    <row r="2494" spans="4:4">
      <c r="D2494" s="82"/>
    </row>
    <row r="2495" spans="4:4">
      <c r="D2495" s="82"/>
    </row>
    <row r="2496" spans="4:4">
      <c r="D2496" s="82"/>
    </row>
    <row r="2497" spans="4:4">
      <c r="D2497" s="82"/>
    </row>
    <row r="2498" spans="4:4">
      <c r="D2498" s="82"/>
    </row>
    <row r="2499" spans="4:4">
      <c r="D2499" s="82"/>
    </row>
    <row r="2500" spans="4:4">
      <c r="D2500" s="82"/>
    </row>
    <row r="2501" spans="4:4">
      <c r="D2501" s="82"/>
    </row>
    <row r="2502" spans="4:4">
      <c r="D2502" s="82"/>
    </row>
    <row r="2503" spans="4:4">
      <c r="D2503" s="82"/>
    </row>
    <row r="2504" spans="4:4">
      <c r="D2504" s="82"/>
    </row>
    <row r="2505" spans="4:4">
      <c r="D2505" s="82"/>
    </row>
    <row r="2506" spans="4:4">
      <c r="D2506" s="82"/>
    </row>
    <row r="2507" spans="4:4">
      <c r="D2507" s="82"/>
    </row>
    <row r="2508" spans="4:4">
      <c r="D2508" s="82"/>
    </row>
    <row r="2509" spans="4:4">
      <c r="D2509" s="82"/>
    </row>
    <row r="2510" spans="4:4">
      <c r="D2510" s="82"/>
    </row>
    <row r="2511" spans="4:4">
      <c r="D2511" s="82"/>
    </row>
    <row r="2512" spans="4:4">
      <c r="D2512" s="82"/>
    </row>
    <row r="2513" spans="4:4">
      <c r="D2513" s="82"/>
    </row>
    <row r="2514" spans="4:4">
      <c r="D2514" s="82"/>
    </row>
    <row r="2515" spans="4:4">
      <c r="D2515" s="82"/>
    </row>
    <row r="2516" spans="4:4">
      <c r="D2516" s="82"/>
    </row>
    <row r="2517" spans="4:4">
      <c r="D2517" s="82"/>
    </row>
    <row r="2518" spans="4:4">
      <c r="D2518" s="82"/>
    </row>
    <row r="2519" spans="4:4">
      <c r="D2519" s="82"/>
    </row>
    <row r="2520" spans="4:4">
      <c r="D2520" s="82"/>
    </row>
    <row r="2521" spans="4:4">
      <c r="D2521" s="82"/>
    </row>
    <row r="2522" spans="4:4">
      <c r="D2522" s="82"/>
    </row>
    <row r="2523" spans="4:4">
      <c r="D2523" s="82"/>
    </row>
    <row r="2524" spans="4:4">
      <c r="D2524" s="82"/>
    </row>
    <row r="2525" spans="4:4">
      <c r="D2525" s="82"/>
    </row>
    <row r="2526" spans="4:4">
      <c r="D2526" s="82"/>
    </row>
    <row r="2527" spans="4:4">
      <c r="D2527" s="82"/>
    </row>
    <row r="2528" spans="4:4">
      <c r="D2528" s="82"/>
    </row>
    <row r="2529" spans="4:4">
      <c r="D2529" s="82"/>
    </row>
    <row r="2530" spans="4:4">
      <c r="D2530" s="82"/>
    </row>
    <row r="2531" spans="4:4">
      <c r="D2531" s="82"/>
    </row>
    <row r="2532" spans="4:4">
      <c r="D2532" s="82"/>
    </row>
    <row r="2533" spans="4:4">
      <c r="D2533" s="82"/>
    </row>
    <row r="2534" spans="4:4">
      <c r="D2534" s="82"/>
    </row>
    <row r="2535" spans="4:4">
      <c r="D2535" s="82"/>
    </row>
    <row r="2536" spans="4:4">
      <c r="D2536" s="82"/>
    </row>
    <row r="2537" spans="4:4">
      <c r="D2537" s="82"/>
    </row>
    <row r="2538" spans="4:4">
      <c r="D2538" s="82"/>
    </row>
    <row r="2539" spans="4:4">
      <c r="D2539" s="82"/>
    </row>
    <row r="2540" spans="4:4">
      <c r="D2540" s="82"/>
    </row>
    <row r="2541" spans="4:4">
      <c r="D2541" s="82"/>
    </row>
    <row r="2542" spans="4:4">
      <c r="D2542" s="82"/>
    </row>
    <row r="2543" spans="4:4">
      <c r="D2543" s="82"/>
    </row>
    <row r="2544" spans="4:4">
      <c r="D2544" s="82"/>
    </row>
    <row r="2545" spans="4:4">
      <c r="D2545" s="82"/>
    </row>
    <row r="2546" spans="4:4">
      <c r="D2546" s="82"/>
    </row>
    <row r="2547" spans="4:4">
      <c r="D2547" s="82"/>
    </row>
    <row r="2548" spans="4:4">
      <c r="D2548" s="82"/>
    </row>
    <row r="2549" spans="4:4">
      <c r="D2549" s="82"/>
    </row>
    <row r="2550" spans="4:4">
      <c r="D2550" s="82"/>
    </row>
    <row r="2551" spans="4:4">
      <c r="D2551" s="82"/>
    </row>
    <row r="2552" spans="4:4">
      <c r="D2552" s="82"/>
    </row>
    <row r="2553" spans="4:4">
      <c r="D2553" s="82"/>
    </row>
    <row r="2554" spans="4:4">
      <c r="D2554" s="82"/>
    </row>
    <row r="2555" spans="4:4">
      <c r="D2555" s="82"/>
    </row>
    <row r="2556" spans="4:4">
      <c r="D2556" s="82"/>
    </row>
    <row r="2557" spans="4:4">
      <c r="D2557" s="82"/>
    </row>
    <row r="2558" spans="4:4">
      <c r="D2558" s="82"/>
    </row>
    <row r="2559" spans="4:4">
      <c r="D2559" s="82"/>
    </row>
    <row r="2560" spans="4:4">
      <c r="D2560" s="82"/>
    </row>
    <row r="2561" spans="4:4">
      <c r="D2561" s="82"/>
    </row>
    <row r="2562" spans="4:4">
      <c r="D2562" s="82"/>
    </row>
    <row r="2563" spans="4:4">
      <c r="D2563" s="82"/>
    </row>
    <row r="2564" spans="4:4">
      <c r="D2564" s="82"/>
    </row>
    <row r="2565" spans="4:4">
      <c r="D2565" s="82"/>
    </row>
    <row r="2566" spans="4:4">
      <c r="D2566" s="82"/>
    </row>
    <row r="2567" spans="4:4">
      <c r="D2567" s="82"/>
    </row>
    <row r="2568" spans="4:4">
      <c r="D2568" s="82"/>
    </row>
    <row r="2569" spans="4:4">
      <c r="D2569" s="82"/>
    </row>
    <row r="2570" spans="4:4">
      <c r="D2570" s="82"/>
    </row>
    <row r="2571" spans="4:4">
      <c r="D2571" s="82"/>
    </row>
    <row r="2572" spans="4:4">
      <c r="D2572" s="82"/>
    </row>
    <row r="2573" spans="4:4">
      <c r="D2573" s="82"/>
    </row>
    <row r="2574" spans="4:4">
      <c r="D2574" s="82"/>
    </row>
    <row r="2575" spans="4:4">
      <c r="D2575" s="82"/>
    </row>
    <row r="2576" spans="4:4">
      <c r="D2576" s="82"/>
    </row>
    <row r="2577" spans="4:4">
      <c r="D2577" s="82"/>
    </row>
    <row r="2578" spans="4:4">
      <c r="D2578" s="82"/>
    </row>
    <row r="2579" spans="4:4">
      <c r="D2579" s="82"/>
    </row>
    <row r="2580" spans="4:4">
      <c r="D2580" s="82"/>
    </row>
    <row r="2581" spans="4:4">
      <c r="D2581" s="82"/>
    </row>
    <row r="2582" spans="4:4">
      <c r="D2582" s="82"/>
    </row>
    <row r="2583" spans="4:4">
      <c r="D2583" s="82"/>
    </row>
    <row r="2584" spans="4:4">
      <c r="D2584" s="82"/>
    </row>
    <row r="2585" spans="4:4">
      <c r="D2585" s="82"/>
    </row>
    <row r="2586" spans="4:4">
      <c r="D2586" s="82"/>
    </row>
    <row r="2587" spans="4:4">
      <c r="D2587" s="82"/>
    </row>
    <row r="2588" spans="4:4">
      <c r="D2588" s="82"/>
    </row>
    <row r="2589" spans="4:4">
      <c r="D2589" s="82"/>
    </row>
    <row r="2590" spans="4:4">
      <c r="D2590" s="82"/>
    </row>
    <row r="2591" spans="4:4">
      <c r="D2591" s="82"/>
    </row>
    <row r="2592" spans="4:4">
      <c r="D2592" s="82"/>
    </row>
    <row r="2593" spans="4:4">
      <c r="D2593" s="82"/>
    </row>
    <row r="2594" spans="4:4">
      <c r="D2594" s="82"/>
    </row>
    <row r="2595" spans="4:4">
      <c r="D2595" s="82"/>
    </row>
    <row r="2596" spans="4:4">
      <c r="D2596" s="82"/>
    </row>
    <row r="2597" spans="4:4">
      <c r="D2597" s="82"/>
    </row>
    <row r="2598" spans="4:4">
      <c r="D2598" s="82"/>
    </row>
    <row r="2599" spans="4:4">
      <c r="D2599" s="82"/>
    </row>
    <row r="2600" spans="4:4">
      <c r="D2600" s="82"/>
    </row>
    <row r="2601" spans="4:4">
      <c r="D2601" s="82"/>
    </row>
    <row r="2602" spans="4:4">
      <c r="D2602" s="82"/>
    </row>
    <row r="2603" spans="4:4">
      <c r="D2603" s="82"/>
    </row>
    <row r="2604" spans="4:4">
      <c r="D2604" s="82"/>
    </row>
    <row r="2605" spans="4:4">
      <c r="D2605" s="82"/>
    </row>
    <row r="2606" spans="4:4">
      <c r="D2606" s="82"/>
    </row>
    <row r="2607" spans="4:4">
      <c r="D2607" s="82"/>
    </row>
    <row r="2608" spans="4:4">
      <c r="D2608" s="82"/>
    </row>
    <row r="2609" spans="4:4">
      <c r="D2609" s="82"/>
    </row>
    <row r="2610" spans="4:4">
      <c r="D2610" s="82"/>
    </row>
    <row r="2611" spans="4:4">
      <c r="D2611" s="82"/>
    </row>
    <row r="2612" spans="4:4">
      <c r="D2612" s="82"/>
    </row>
    <row r="2613" spans="4:4">
      <c r="D2613" s="82"/>
    </row>
    <row r="2614" spans="4:4">
      <c r="D2614" s="82"/>
    </row>
    <row r="2615" spans="4:4">
      <c r="D2615" s="82"/>
    </row>
    <row r="2616" spans="4:4">
      <c r="D2616" s="82"/>
    </row>
    <row r="2617" spans="4:4">
      <c r="D2617" s="82"/>
    </row>
    <row r="2618" spans="4:4">
      <c r="D2618" s="82"/>
    </row>
    <row r="2619" spans="4:4">
      <c r="D2619" s="82"/>
    </row>
    <row r="2620" spans="4:4">
      <c r="D2620" s="82"/>
    </row>
    <row r="2621" spans="4:4">
      <c r="D2621" s="82"/>
    </row>
    <row r="2622" spans="4:4">
      <c r="D2622" s="82"/>
    </row>
    <row r="2623" spans="4:4">
      <c r="D2623" s="82"/>
    </row>
    <row r="2624" spans="4:4">
      <c r="D2624" s="82"/>
    </row>
    <row r="2625" spans="4:4">
      <c r="D2625" s="82"/>
    </row>
    <row r="2626" spans="4:4">
      <c r="D2626" s="82"/>
    </row>
    <row r="2627" spans="4:4">
      <c r="D2627" s="82"/>
    </row>
    <row r="2628" spans="4:4">
      <c r="D2628" s="82"/>
    </row>
    <row r="2629" spans="4:4">
      <c r="D2629" s="82"/>
    </row>
    <row r="2630" spans="4:4">
      <c r="D2630" s="82"/>
    </row>
    <row r="2631" spans="4:4">
      <c r="D2631" s="82"/>
    </row>
    <row r="2632" spans="4:4">
      <c r="D2632" s="82"/>
    </row>
    <row r="2633" spans="4:4">
      <c r="D2633" s="82"/>
    </row>
    <row r="2634" spans="4:4">
      <c r="D2634" s="82"/>
    </row>
    <row r="2635" spans="4:4">
      <c r="D2635" s="82"/>
    </row>
    <row r="2636" spans="4:4">
      <c r="D2636" s="82"/>
    </row>
    <row r="2637" spans="4:4">
      <c r="D2637" s="82"/>
    </row>
    <row r="2638" spans="4:4">
      <c r="D2638" s="82"/>
    </row>
    <row r="2639" spans="4:4">
      <c r="D2639" s="82"/>
    </row>
    <row r="2640" spans="4:4">
      <c r="D2640" s="82"/>
    </row>
    <row r="2641" spans="4:4">
      <c r="D2641" s="82"/>
    </row>
    <row r="2642" spans="4:4">
      <c r="D2642" s="82"/>
    </row>
    <row r="2643" spans="4:4">
      <c r="D2643" s="82"/>
    </row>
    <row r="2644" spans="4:4">
      <c r="D2644" s="82"/>
    </row>
    <row r="2645" spans="4:4">
      <c r="D2645" s="82"/>
    </row>
    <row r="2646" spans="4:4">
      <c r="D2646" s="82"/>
    </row>
    <row r="2647" spans="4:4">
      <c r="D2647" s="82"/>
    </row>
    <row r="2648" spans="4:4">
      <c r="D2648" s="82"/>
    </row>
    <row r="2649" spans="4:4">
      <c r="D2649" s="82"/>
    </row>
    <row r="2650" spans="4:4">
      <c r="D2650" s="82"/>
    </row>
    <row r="2651" spans="4:4">
      <c r="D2651" s="82"/>
    </row>
    <row r="2652" spans="4:4">
      <c r="D2652" s="82"/>
    </row>
    <row r="2653" spans="4:4">
      <c r="D2653" s="82"/>
    </row>
    <row r="2654" spans="4:4">
      <c r="D2654" s="82"/>
    </row>
    <row r="2655" spans="4:4">
      <c r="D2655" s="82"/>
    </row>
    <row r="2656" spans="4:4">
      <c r="D2656" s="82"/>
    </row>
    <row r="2657" spans="4:4">
      <c r="D2657" s="82"/>
    </row>
    <row r="2658" spans="4:4">
      <c r="D2658" s="82"/>
    </row>
    <row r="2659" spans="4:4">
      <c r="D2659" s="82"/>
    </row>
    <row r="2660" spans="4:4">
      <c r="D2660" s="82"/>
    </row>
    <row r="2661" spans="4:4">
      <c r="D2661" s="82"/>
    </row>
    <row r="2662" spans="4:4">
      <c r="D2662" s="82"/>
    </row>
    <row r="2663" spans="4:4">
      <c r="D2663" s="82"/>
    </row>
    <row r="2664" spans="4:4">
      <c r="D2664" s="82"/>
    </row>
    <row r="2665" spans="4:4">
      <c r="D2665" s="82"/>
    </row>
    <row r="2666" spans="4:4">
      <c r="D2666" s="82"/>
    </row>
    <row r="2667" spans="4:4">
      <c r="D2667" s="82"/>
    </row>
    <row r="2668" spans="4:4">
      <c r="D2668" s="82"/>
    </row>
    <row r="2669" spans="4:4">
      <c r="D2669" s="82"/>
    </row>
    <row r="2670" spans="4:4">
      <c r="D2670" s="82"/>
    </row>
    <row r="2671" spans="4:4">
      <c r="D2671" s="82"/>
    </row>
    <row r="2672" spans="4:4">
      <c r="D2672" s="82"/>
    </row>
    <row r="2673" spans="4:4">
      <c r="D2673" s="82"/>
    </row>
    <row r="2674" spans="4:4">
      <c r="D2674" s="82"/>
    </row>
    <row r="2675" spans="4:4">
      <c r="D2675" s="82"/>
    </row>
    <row r="2676" spans="4:4">
      <c r="D2676" s="82"/>
    </row>
    <row r="2677" spans="4:4">
      <c r="D2677" s="82"/>
    </row>
    <row r="2678" spans="4:4">
      <c r="D2678" s="82"/>
    </row>
    <row r="2679" spans="4:4">
      <c r="D2679" s="82"/>
    </row>
    <row r="2680" spans="4:4">
      <c r="D2680" s="82"/>
    </row>
    <row r="2681" spans="4:4">
      <c r="D2681" s="82"/>
    </row>
    <row r="2682" spans="4:4">
      <c r="D2682" s="82"/>
    </row>
    <row r="2683" spans="4:4">
      <c r="D2683" s="82"/>
    </row>
    <row r="2684" spans="4:4">
      <c r="D2684" s="82"/>
    </row>
    <row r="2685" spans="4:4">
      <c r="D2685" s="82"/>
    </row>
    <row r="2686" spans="4:4">
      <c r="D2686" s="82"/>
    </row>
    <row r="2687" spans="4:4">
      <c r="D2687" s="82"/>
    </row>
    <row r="2688" spans="4:4">
      <c r="D2688" s="82"/>
    </row>
    <row r="2689" spans="4:4">
      <c r="D2689" s="82"/>
    </row>
    <row r="2690" spans="4:4">
      <c r="D2690" s="82"/>
    </row>
    <row r="2691" spans="4:4">
      <c r="D2691" s="82"/>
    </row>
    <row r="2692" spans="4:4">
      <c r="D2692" s="82"/>
    </row>
    <row r="2693" spans="4:4">
      <c r="D2693" s="82"/>
    </row>
    <row r="2694" spans="4:4">
      <c r="D2694" s="82"/>
    </row>
    <row r="2695" spans="4:4">
      <c r="D2695" s="82"/>
    </row>
    <row r="2696" spans="4:4">
      <c r="D2696" s="82"/>
    </row>
    <row r="2697" spans="4:4">
      <c r="D2697" s="82"/>
    </row>
    <row r="2698" spans="4:4">
      <c r="D2698" s="82"/>
    </row>
    <row r="2699" spans="4:4">
      <c r="D2699" s="82"/>
    </row>
    <row r="2700" spans="4:4">
      <c r="D2700" s="82"/>
    </row>
    <row r="2701" spans="4:4">
      <c r="D2701" s="82"/>
    </row>
    <row r="2702" spans="4:4">
      <c r="D2702" s="82"/>
    </row>
    <row r="2703" spans="4:4">
      <c r="D2703" s="82"/>
    </row>
    <row r="2704" spans="4:4">
      <c r="D2704" s="82"/>
    </row>
    <row r="2705" spans="4:4">
      <c r="D2705" s="82"/>
    </row>
    <row r="2706" spans="4:4">
      <c r="D2706" s="82"/>
    </row>
    <row r="2707" spans="4:4">
      <c r="D2707" s="82"/>
    </row>
    <row r="2708" spans="4:4">
      <c r="D2708" s="82"/>
    </row>
    <row r="2709" spans="4:4">
      <c r="D2709" s="82"/>
    </row>
    <row r="2710" spans="4:4">
      <c r="D2710" s="82"/>
    </row>
    <row r="2711" spans="4:4">
      <c r="D2711" s="82"/>
    </row>
    <row r="2712" spans="4:4">
      <c r="D2712" s="82"/>
    </row>
    <row r="2713" spans="4:4">
      <c r="D2713" s="82"/>
    </row>
    <row r="2714" spans="4:4">
      <c r="D2714" s="82"/>
    </row>
    <row r="2715" spans="4:4">
      <c r="D2715" s="82"/>
    </row>
    <row r="2716" spans="4:4">
      <c r="D2716" s="82"/>
    </row>
    <row r="2717" spans="4:4">
      <c r="D2717" s="82"/>
    </row>
    <row r="2718" spans="4:4">
      <c r="D2718" s="82"/>
    </row>
    <row r="2719" spans="4:4">
      <c r="D2719" s="82"/>
    </row>
    <row r="2720" spans="4:4">
      <c r="D2720" s="82"/>
    </row>
    <row r="2721" spans="4:4">
      <c r="D2721" s="82"/>
    </row>
    <row r="2722" spans="4:4">
      <c r="D2722" s="82"/>
    </row>
    <row r="2723" spans="4:4">
      <c r="D2723" s="82"/>
    </row>
    <row r="2724" spans="4:4">
      <c r="D2724" s="82"/>
    </row>
    <row r="2725" spans="4:4">
      <c r="D2725" s="82"/>
    </row>
    <row r="2726" spans="4:4">
      <c r="D2726" s="82"/>
    </row>
    <row r="2727" spans="4:4">
      <c r="D2727" s="82"/>
    </row>
    <row r="2728" spans="4:4">
      <c r="D2728" s="82"/>
    </row>
    <row r="2729" spans="4:4">
      <c r="D2729" s="82"/>
    </row>
    <row r="2730" spans="4:4">
      <c r="D2730" s="82"/>
    </row>
    <row r="2731" spans="4:4">
      <c r="D2731" s="82"/>
    </row>
    <row r="2732" spans="4:4">
      <c r="D2732" s="82"/>
    </row>
    <row r="2733" spans="4:4">
      <c r="D2733" s="82"/>
    </row>
    <row r="2734" spans="4:4">
      <c r="D2734" s="82"/>
    </row>
    <row r="2735" spans="4:4">
      <c r="D2735" s="82"/>
    </row>
    <row r="2736" spans="4:4">
      <c r="D2736" s="82"/>
    </row>
    <row r="2737" spans="4:4">
      <c r="D2737" s="82"/>
    </row>
    <row r="2738" spans="4:4">
      <c r="D2738" s="82"/>
    </row>
    <row r="2739" spans="4:4">
      <c r="D2739" s="82"/>
    </row>
    <row r="2740" spans="4:4">
      <c r="D2740" s="82"/>
    </row>
    <row r="2741" spans="4:4">
      <c r="D2741" s="82"/>
    </row>
    <row r="2742" spans="4:4">
      <c r="D2742" s="82"/>
    </row>
    <row r="2743" spans="4:4">
      <c r="D2743" s="82"/>
    </row>
    <row r="2744" spans="4:4">
      <c r="D2744" s="82"/>
    </row>
    <row r="2745" spans="4:4">
      <c r="D2745" s="82"/>
    </row>
    <row r="2746" spans="4:4">
      <c r="D2746" s="82"/>
    </row>
    <row r="2747" spans="4:4">
      <c r="D2747" s="82"/>
    </row>
    <row r="2748" spans="4:4">
      <c r="D2748" s="82"/>
    </row>
    <row r="2749" spans="4:4">
      <c r="D2749" s="82"/>
    </row>
    <row r="2750" spans="4:4">
      <c r="D2750" s="82"/>
    </row>
    <row r="2751" spans="4:4">
      <c r="D2751" s="82"/>
    </row>
    <row r="2752" spans="4:4">
      <c r="D2752" s="82"/>
    </row>
    <row r="2753" spans="4:4">
      <c r="D2753" s="82"/>
    </row>
    <row r="2754" spans="4:4">
      <c r="D2754" s="82"/>
    </row>
    <row r="2755" spans="4:4">
      <c r="D2755" s="82"/>
    </row>
    <row r="2756" spans="4:4">
      <c r="D2756" s="82"/>
    </row>
    <row r="2757" spans="4:4">
      <c r="D2757" s="82"/>
    </row>
    <row r="2758" spans="4:4">
      <c r="D2758" s="82"/>
    </row>
    <row r="2759" spans="4:4">
      <c r="D2759" s="82"/>
    </row>
    <row r="2760" spans="4:4">
      <c r="D2760" s="82"/>
    </row>
    <row r="2761" spans="4:4">
      <c r="D2761" s="82"/>
    </row>
    <row r="2762" spans="4:4">
      <c r="D2762" s="82"/>
    </row>
    <row r="2763" spans="4:4">
      <c r="D2763" s="82"/>
    </row>
    <row r="2764" spans="4:4">
      <c r="D2764" s="82"/>
    </row>
    <row r="2765" spans="4:4">
      <c r="D2765" s="82"/>
    </row>
    <row r="2766" spans="4:4">
      <c r="D2766" s="82"/>
    </row>
    <row r="2767" spans="4:4">
      <c r="D2767" s="82"/>
    </row>
    <row r="2768" spans="4:4">
      <c r="D2768" s="82"/>
    </row>
    <row r="2769" spans="4:4">
      <c r="D2769" s="82"/>
    </row>
    <row r="2770" spans="4:4">
      <c r="D2770" s="82"/>
    </row>
    <row r="2771" spans="4:4">
      <c r="D2771" s="82"/>
    </row>
    <row r="2772" spans="4:4">
      <c r="D2772" s="82"/>
    </row>
    <row r="2773" spans="4:4">
      <c r="D2773" s="82"/>
    </row>
    <row r="2774" spans="4:4">
      <c r="D2774" s="82"/>
    </row>
    <row r="2775" spans="4:4">
      <c r="D2775" s="82"/>
    </row>
    <row r="2776" spans="4:4">
      <c r="D2776" s="82"/>
    </row>
    <row r="2777" spans="4:4">
      <c r="D2777" s="82"/>
    </row>
    <row r="2778" spans="4:4">
      <c r="D2778" s="82"/>
    </row>
    <row r="2779" spans="4:4">
      <c r="D2779" s="82"/>
    </row>
    <row r="2780" spans="4:4">
      <c r="D2780" s="82"/>
    </row>
    <row r="2781" spans="4:4">
      <c r="D2781" s="82"/>
    </row>
    <row r="2782" spans="4:4">
      <c r="D2782" s="82"/>
    </row>
    <row r="2783" spans="4:4">
      <c r="D2783" s="82"/>
    </row>
    <row r="2784" spans="4:4">
      <c r="D2784" s="82"/>
    </row>
    <row r="2785" spans="4:4">
      <c r="D2785" s="82"/>
    </row>
    <row r="2786" spans="4:4">
      <c r="D2786" s="82"/>
    </row>
    <row r="2787" spans="4:4">
      <c r="D2787" s="82"/>
    </row>
    <row r="2788" spans="4:4">
      <c r="D2788" s="82"/>
    </row>
    <row r="2789" spans="4:4">
      <c r="D2789" s="82"/>
    </row>
    <row r="2790" spans="4:4">
      <c r="D2790" s="82"/>
    </row>
    <row r="2791" spans="4:4">
      <c r="D2791" s="82"/>
    </row>
    <row r="2792" spans="4:4">
      <c r="D2792" s="82"/>
    </row>
    <row r="2793" spans="4:4">
      <c r="D2793" s="82"/>
    </row>
    <row r="2794" spans="4:4">
      <c r="D2794" s="82"/>
    </row>
    <row r="2795" spans="4:4">
      <c r="D2795" s="82"/>
    </row>
    <row r="2796" spans="4:4">
      <c r="D2796" s="82"/>
    </row>
    <row r="2797" spans="4:4">
      <c r="D2797" s="82"/>
    </row>
    <row r="2798" spans="4:4">
      <c r="D2798" s="82"/>
    </row>
    <row r="2799" spans="4:4">
      <c r="D2799" s="82"/>
    </row>
    <row r="2800" spans="4:4">
      <c r="D2800" s="82"/>
    </row>
    <row r="2801" spans="4:4">
      <c r="D2801" s="82"/>
    </row>
    <row r="2802" spans="4:4">
      <c r="D2802" s="82"/>
    </row>
    <row r="2803" spans="4:4">
      <c r="D2803" s="82"/>
    </row>
    <row r="2804" spans="4:4">
      <c r="D2804" s="82"/>
    </row>
    <row r="2805" spans="4:4">
      <c r="D2805" s="82"/>
    </row>
    <row r="2806" spans="4:4">
      <c r="D2806" s="82"/>
    </row>
    <row r="2807" spans="4:4">
      <c r="D2807" s="82"/>
    </row>
    <row r="2808" spans="4:4">
      <c r="D2808" s="82"/>
    </row>
    <row r="2809" spans="4:4">
      <c r="D2809" s="82"/>
    </row>
    <row r="2810" spans="4:4">
      <c r="D2810" s="82"/>
    </row>
    <row r="2811" spans="4:4">
      <c r="D2811" s="82"/>
    </row>
    <row r="2812" spans="4:4">
      <c r="D2812" s="82"/>
    </row>
    <row r="2813" spans="4:4">
      <c r="D2813" s="82"/>
    </row>
    <row r="2814" spans="4:4">
      <c r="D2814" s="82"/>
    </row>
    <row r="2815" spans="4:4">
      <c r="D2815" s="82"/>
    </row>
    <row r="2816" spans="4:4">
      <c r="D2816" s="82"/>
    </row>
    <row r="2817" spans="4:4">
      <c r="D2817" s="82"/>
    </row>
    <row r="2818" spans="4:4">
      <c r="D2818" s="82"/>
    </row>
    <row r="2819" spans="4:4">
      <c r="D2819" s="82"/>
    </row>
    <row r="2820" spans="4:4">
      <c r="D2820" s="82"/>
    </row>
    <row r="2821" spans="4:4">
      <c r="D2821" s="82"/>
    </row>
    <row r="2822" spans="4:4">
      <c r="D2822" s="82"/>
    </row>
    <row r="2823" spans="4:4">
      <c r="D2823" s="82"/>
    </row>
    <row r="2824" spans="4:4">
      <c r="D2824" s="82"/>
    </row>
    <row r="2825" spans="4:4">
      <c r="D2825" s="82"/>
    </row>
    <row r="2826" spans="4:4">
      <c r="D2826" s="82"/>
    </row>
    <row r="2827" spans="4:4">
      <c r="D2827" s="82"/>
    </row>
    <row r="2828" spans="4:4">
      <c r="D2828" s="82"/>
    </row>
    <row r="2829" spans="4:4">
      <c r="D2829" s="82"/>
    </row>
    <row r="2830" spans="4:4">
      <c r="D2830" s="82"/>
    </row>
    <row r="2831" spans="4:4">
      <c r="D2831" s="82"/>
    </row>
    <row r="2832" spans="4:4">
      <c r="D2832" s="82"/>
    </row>
    <row r="2833" spans="4:4">
      <c r="D2833" s="82"/>
    </row>
    <row r="2834" spans="4:4">
      <c r="D2834" s="82"/>
    </row>
    <row r="2835" spans="4:4">
      <c r="D2835" s="82"/>
    </row>
    <row r="2836" spans="4:4">
      <c r="D2836" s="82"/>
    </row>
    <row r="2837" spans="4:4">
      <c r="D2837" s="82"/>
    </row>
    <row r="2838" spans="4:4">
      <c r="D2838" s="82"/>
    </row>
    <row r="2839" spans="4:4">
      <c r="D2839" s="82"/>
    </row>
    <row r="2840" spans="4:4">
      <c r="D2840" s="82"/>
    </row>
    <row r="2841" spans="4:4">
      <c r="D2841" s="82"/>
    </row>
    <row r="2842" spans="4:4">
      <c r="D2842" s="82"/>
    </row>
    <row r="2843" spans="4:4">
      <c r="D2843" s="82"/>
    </row>
    <row r="2844" spans="4:4">
      <c r="D2844" s="82"/>
    </row>
    <row r="2845" spans="4:4">
      <c r="D2845" s="82"/>
    </row>
    <row r="2846" spans="4:4">
      <c r="D2846" s="82"/>
    </row>
    <row r="2847" spans="4:4">
      <c r="D2847" s="82"/>
    </row>
    <row r="2848" spans="4:4">
      <c r="D2848" s="82"/>
    </row>
    <row r="2849" spans="4:4">
      <c r="D2849" s="82"/>
    </row>
    <row r="2850" spans="4:4">
      <c r="D2850" s="82"/>
    </row>
    <row r="2851" spans="4:4">
      <c r="D2851" s="82"/>
    </row>
    <row r="2852" spans="4:4">
      <c r="D2852" s="82"/>
    </row>
    <row r="2853" spans="4:4">
      <c r="D2853" s="82"/>
    </row>
    <row r="2854" spans="4:4">
      <c r="D2854" s="82"/>
    </row>
    <row r="2855" spans="4:4">
      <c r="D2855" s="82"/>
    </row>
    <row r="2856" spans="4:4">
      <c r="D2856" s="82"/>
    </row>
    <row r="2857" spans="4:4">
      <c r="D2857" s="82"/>
    </row>
    <row r="2858" spans="4:4">
      <c r="D2858" s="82"/>
    </row>
    <row r="2859" spans="4:4">
      <c r="D2859" s="82"/>
    </row>
    <row r="2860" spans="4:4">
      <c r="D2860" s="82"/>
    </row>
    <row r="2861" spans="4:4">
      <c r="D2861" s="82"/>
    </row>
    <row r="2862" spans="4:4">
      <c r="D2862" s="82"/>
    </row>
    <row r="2863" spans="4:4">
      <c r="D2863" s="82"/>
    </row>
    <row r="2864" spans="4:4">
      <c r="D2864" s="82"/>
    </row>
    <row r="2865" spans="4:4">
      <c r="D2865" s="82"/>
    </row>
    <row r="2866" spans="4:4">
      <c r="D2866" s="82"/>
    </row>
    <row r="2867" spans="4:4">
      <c r="D2867" s="82"/>
    </row>
    <row r="2868" spans="4:4">
      <c r="D2868" s="82"/>
    </row>
    <row r="2869" spans="4:4">
      <c r="D2869" s="82"/>
    </row>
    <row r="2870" spans="4:4">
      <c r="D2870" s="82"/>
    </row>
    <row r="2871" spans="4:4">
      <c r="D2871" s="82"/>
    </row>
    <row r="2872" spans="4:4">
      <c r="D2872" s="82"/>
    </row>
    <row r="2873" spans="4:4">
      <c r="D2873" s="82"/>
    </row>
    <row r="2874" spans="4:4">
      <c r="D2874" s="82"/>
    </row>
    <row r="2875" spans="4:4">
      <c r="D2875" s="82"/>
    </row>
    <row r="2876" spans="4:4">
      <c r="D2876" s="82"/>
    </row>
    <row r="2877" spans="4:4">
      <c r="D2877" s="82"/>
    </row>
    <row r="2878" spans="4:4">
      <c r="D2878" s="82"/>
    </row>
    <row r="2879" spans="4:4">
      <c r="D2879" s="82"/>
    </row>
    <row r="2880" spans="4:4">
      <c r="D2880" s="82"/>
    </row>
    <row r="2881" spans="4:4">
      <c r="D2881" s="82"/>
    </row>
    <row r="2882" spans="4:4">
      <c r="D2882" s="82"/>
    </row>
    <row r="2883" spans="4:4">
      <c r="D2883" s="82"/>
    </row>
    <row r="2884" spans="4:4">
      <c r="D2884" s="82"/>
    </row>
    <row r="2885" spans="4:4">
      <c r="D2885" s="82"/>
    </row>
    <row r="2886" spans="4:4">
      <c r="D2886" s="82"/>
    </row>
    <row r="2887" spans="4:4">
      <c r="D2887" s="82"/>
    </row>
    <row r="2888" spans="4:4">
      <c r="D2888" s="82"/>
    </row>
    <row r="2889" spans="4:4">
      <c r="D2889" s="82"/>
    </row>
    <row r="2890" spans="4:4">
      <c r="D2890" s="82"/>
    </row>
    <row r="2891" spans="4:4">
      <c r="D2891" s="82"/>
    </row>
    <row r="2892" spans="4:4">
      <c r="D2892" s="82"/>
    </row>
    <row r="2893" spans="4:4">
      <c r="D2893" s="82"/>
    </row>
    <row r="2894" spans="4:4">
      <c r="D2894" s="82"/>
    </row>
    <row r="2895" spans="4:4">
      <c r="D2895" s="82"/>
    </row>
    <row r="2896" spans="4:4">
      <c r="D2896" s="82"/>
    </row>
    <row r="2897" spans="4:4">
      <c r="D2897" s="82"/>
    </row>
    <row r="2898" spans="4:4">
      <c r="D2898" s="82"/>
    </row>
    <row r="2899" spans="4:4">
      <c r="D2899" s="82"/>
    </row>
    <row r="2900" spans="4:4">
      <c r="D2900" s="82"/>
    </row>
    <row r="2901" spans="4:4">
      <c r="D2901" s="82"/>
    </row>
    <row r="2902" spans="4:4">
      <c r="D2902" s="82"/>
    </row>
    <row r="2903" spans="4:4">
      <c r="D2903" s="82"/>
    </row>
    <row r="2904" spans="4:4">
      <c r="D2904" s="82"/>
    </row>
    <row r="2905" spans="4:4">
      <c r="D2905" s="82"/>
    </row>
    <row r="2906" spans="4:4">
      <c r="D2906" s="82"/>
    </row>
    <row r="2907" spans="4:4">
      <c r="D2907" s="82"/>
    </row>
    <row r="2908" spans="4:4">
      <c r="D2908" s="82"/>
    </row>
    <row r="2909" spans="4:4">
      <c r="D2909" s="82"/>
    </row>
    <row r="2910" spans="4:4">
      <c r="D2910" s="82"/>
    </row>
    <row r="2911" spans="4:4">
      <c r="D2911" s="82"/>
    </row>
    <row r="2912" spans="4:4">
      <c r="D2912" s="82"/>
    </row>
    <row r="2913" spans="4:4">
      <c r="D2913" s="82"/>
    </row>
    <row r="2914" spans="4:4">
      <c r="D2914" s="82"/>
    </row>
    <row r="2915" spans="4:4">
      <c r="D2915" s="82"/>
    </row>
    <row r="2916" spans="4:4">
      <c r="D2916" s="82"/>
    </row>
    <row r="2917" spans="4:4">
      <c r="D2917" s="82"/>
    </row>
    <row r="2918" spans="4:4">
      <c r="D2918" s="82"/>
    </row>
    <row r="2919" spans="4:4">
      <c r="D2919" s="82"/>
    </row>
    <row r="2920" spans="4:4">
      <c r="D2920" s="82"/>
    </row>
    <row r="2921" spans="4:4">
      <c r="D2921" s="82"/>
    </row>
    <row r="2922" spans="4:4">
      <c r="D2922" s="82"/>
    </row>
    <row r="2923" spans="4:4">
      <c r="D2923" s="82"/>
    </row>
    <row r="2924" spans="4:4">
      <c r="D2924" s="82"/>
    </row>
    <row r="2925" spans="4:4">
      <c r="D2925" s="82"/>
    </row>
    <row r="2926" spans="4:4">
      <c r="D2926" s="82"/>
    </row>
    <row r="2927" spans="4:4">
      <c r="D2927" s="82"/>
    </row>
    <row r="2928" spans="4:4">
      <c r="D2928" s="82"/>
    </row>
    <row r="2929" spans="4:4">
      <c r="D2929" s="82"/>
    </row>
    <row r="2930" spans="4:4">
      <c r="D2930" s="82"/>
    </row>
    <row r="2931" spans="4:4">
      <c r="D2931" s="82"/>
    </row>
    <row r="2932" spans="4:4">
      <c r="D2932" s="82"/>
    </row>
    <row r="2933" spans="4:4">
      <c r="D2933" s="82"/>
    </row>
    <row r="2934" spans="4:4">
      <c r="D2934" s="82"/>
    </row>
    <row r="2935" spans="4:4">
      <c r="D2935" s="82"/>
    </row>
    <row r="2936" spans="4:4">
      <c r="D2936" s="82"/>
    </row>
    <row r="2937" spans="4:4">
      <c r="D2937" s="82"/>
    </row>
    <row r="2938" spans="4:4">
      <c r="D2938" s="82"/>
    </row>
    <row r="2939" spans="4:4">
      <c r="D2939" s="82"/>
    </row>
    <row r="2940" spans="4:4">
      <c r="D2940" s="82"/>
    </row>
    <row r="2941" spans="4:4">
      <c r="D2941" s="82"/>
    </row>
    <row r="2942" spans="4:4">
      <c r="D2942" s="82"/>
    </row>
    <row r="2943" spans="4:4">
      <c r="D2943" s="82"/>
    </row>
    <row r="2944" spans="4:4">
      <c r="D2944" s="82"/>
    </row>
    <row r="2945" spans="4:4">
      <c r="D2945" s="82"/>
    </row>
    <row r="2946" spans="4:4">
      <c r="D2946" s="82"/>
    </row>
    <row r="2947" spans="4:4">
      <c r="D2947" s="82"/>
    </row>
    <row r="2948" spans="4:4">
      <c r="D2948" s="82"/>
    </row>
    <row r="2949" spans="4:4">
      <c r="D2949" s="82"/>
    </row>
    <row r="2950" spans="4:4">
      <c r="D2950" s="82"/>
    </row>
    <row r="2951" spans="4:4">
      <c r="D2951" s="82"/>
    </row>
    <row r="2952" spans="4:4">
      <c r="D2952" s="82"/>
    </row>
    <row r="2953" spans="4:4">
      <c r="D2953" s="82"/>
    </row>
    <row r="2954" spans="4:4">
      <c r="D2954" s="82"/>
    </row>
    <row r="2955" spans="4:4">
      <c r="D2955" s="82"/>
    </row>
    <row r="2956" spans="4:4">
      <c r="D2956" s="82"/>
    </row>
    <row r="2957" spans="4:4">
      <c r="D2957" s="82"/>
    </row>
    <row r="2958" spans="4:4">
      <c r="D2958" s="82"/>
    </row>
    <row r="2959" spans="4:4">
      <c r="D2959" s="82"/>
    </row>
    <row r="2960" spans="4:4">
      <c r="D2960" s="82"/>
    </row>
    <row r="2961" spans="4:4">
      <c r="D2961" s="82"/>
    </row>
    <row r="2962" spans="4:4">
      <c r="D2962" s="82"/>
    </row>
    <row r="2963" spans="4:4">
      <c r="D2963" s="82"/>
    </row>
    <row r="2964" spans="4:4">
      <c r="D2964" s="82"/>
    </row>
    <row r="2965" spans="4:4">
      <c r="D2965" s="82"/>
    </row>
    <row r="2966" spans="4:4">
      <c r="D2966" s="82"/>
    </row>
    <row r="2967" spans="4:4">
      <c r="D2967" s="82"/>
    </row>
    <row r="2968" spans="4:4">
      <c r="D2968" s="82"/>
    </row>
    <row r="2969" spans="4:4">
      <c r="D2969" s="82"/>
    </row>
    <row r="2970" spans="4:4">
      <c r="D2970" s="82"/>
    </row>
    <row r="2971" spans="4:4">
      <c r="D2971" s="82"/>
    </row>
    <row r="2972" spans="4:4">
      <c r="D2972" s="82"/>
    </row>
    <row r="2973" spans="4:4">
      <c r="D2973" s="82"/>
    </row>
    <row r="2974" spans="4:4">
      <c r="D2974" s="82"/>
    </row>
    <row r="2975" spans="4:4">
      <c r="D2975" s="82"/>
    </row>
    <row r="2976" spans="4:4">
      <c r="D2976" s="82"/>
    </row>
    <row r="2977" spans="4:4">
      <c r="D2977" s="82"/>
    </row>
    <row r="2978" spans="4:4">
      <c r="D2978" s="82"/>
    </row>
    <row r="2979" spans="4:4">
      <c r="D2979" s="82"/>
    </row>
    <row r="2980" spans="4:4">
      <c r="D2980" s="82"/>
    </row>
    <row r="2981" spans="4:4">
      <c r="D2981" s="82"/>
    </row>
    <row r="2982" spans="4:4">
      <c r="D2982" s="82"/>
    </row>
    <row r="2983" spans="4:4">
      <c r="D2983" s="82"/>
    </row>
    <row r="2984" spans="4:4">
      <c r="D2984" s="82"/>
    </row>
    <row r="2985" spans="4:4">
      <c r="D2985" s="82"/>
    </row>
    <row r="2986" spans="4:4">
      <c r="D2986" s="82"/>
    </row>
    <row r="2987" spans="4:4">
      <c r="D2987" s="82"/>
    </row>
    <row r="2988" spans="4:4">
      <c r="D2988" s="82"/>
    </row>
    <row r="2989" spans="4:4">
      <c r="D2989" s="82"/>
    </row>
    <row r="2990" spans="4:4">
      <c r="D2990" s="82"/>
    </row>
    <row r="2991" spans="4:4">
      <c r="D2991" s="82"/>
    </row>
    <row r="2992" spans="4:4">
      <c r="D2992" s="82"/>
    </row>
    <row r="2993" spans="4:4">
      <c r="D2993" s="82"/>
    </row>
    <row r="2994" spans="4:4">
      <c r="D2994" s="82"/>
    </row>
    <row r="2995" spans="4:4">
      <c r="D2995" s="82"/>
    </row>
    <row r="2996" spans="4:4">
      <c r="D2996" s="82"/>
    </row>
    <row r="2997" spans="4:4">
      <c r="D2997" s="82"/>
    </row>
    <row r="2998" spans="4:4">
      <c r="D2998" s="82"/>
    </row>
    <row r="2999" spans="4:4">
      <c r="D2999" s="82"/>
    </row>
    <row r="3000" spans="4:4">
      <c r="D3000" s="82"/>
    </row>
    <row r="3001" spans="4:4">
      <c r="D3001" s="82"/>
    </row>
    <row r="3002" spans="4:4">
      <c r="D3002" s="82"/>
    </row>
    <row r="3003" spans="4:4">
      <c r="D3003" s="82"/>
    </row>
    <row r="3004" spans="4:4">
      <c r="D3004" s="82"/>
    </row>
    <row r="3005" spans="4:4">
      <c r="D3005" s="82"/>
    </row>
    <row r="3006" spans="4:4">
      <c r="D3006" s="82"/>
    </row>
    <row r="3007" spans="4:4">
      <c r="D3007" s="82"/>
    </row>
    <row r="3008" spans="4:4">
      <c r="D3008" s="82"/>
    </row>
    <row r="3009" spans="4:4">
      <c r="D3009" s="82"/>
    </row>
    <row r="3010" spans="4:4">
      <c r="D3010" s="82"/>
    </row>
    <row r="3011" spans="4:4">
      <c r="D3011" s="82"/>
    </row>
    <row r="3012" spans="4:4">
      <c r="D3012" s="82"/>
    </row>
    <row r="3013" spans="4:4">
      <c r="D3013" s="82"/>
    </row>
    <row r="3014" spans="4:4">
      <c r="D3014" s="82"/>
    </row>
    <row r="3015" spans="4:4">
      <c r="D3015" s="82"/>
    </row>
    <row r="3016" spans="4:4">
      <c r="D3016" s="82"/>
    </row>
    <row r="3017" spans="4:4">
      <c r="D3017" s="82"/>
    </row>
    <row r="3018" spans="4:4">
      <c r="D3018" s="82"/>
    </row>
    <row r="3019" spans="4:4">
      <c r="D3019" s="82"/>
    </row>
    <row r="3020" spans="4:4">
      <c r="D3020" s="82"/>
    </row>
    <row r="3021" spans="4:4">
      <c r="D3021" s="82"/>
    </row>
    <row r="3022" spans="4:4">
      <c r="D3022" s="82"/>
    </row>
    <row r="3023" spans="4:4">
      <c r="D3023" s="82"/>
    </row>
    <row r="3024" spans="4:4">
      <c r="D3024" s="82"/>
    </row>
    <row r="3025" spans="4:4">
      <c r="D3025" s="82"/>
    </row>
    <row r="3026" spans="4:4">
      <c r="D3026" s="82"/>
    </row>
    <row r="3027" spans="4:4">
      <c r="D3027" s="82"/>
    </row>
    <row r="3028" spans="4:4">
      <c r="D3028" s="82"/>
    </row>
    <row r="3029" spans="4:4">
      <c r="D3029" s="82"/>
    </row>
    <row r="3030" spans="4:4">
      <c r="D3030" s="82"/>
    </row>
    <row r="3031" spans="4:4">
      <c r="D3031" s="82"/>
    </row>
    <row r="3032" spans="4:4">
      <c r="D3032" s="82"/>
    </row>
    <row r="3033" spans="4:4">
      <c r="D3033" s="82"/>
    </row>
    <row r="3034" spans="4:4">
      <c r="D3034" s="82"/>
    </row>
    <row r="3035" spans="4:4">
      <c r="D3035" s="82"/>
    </row>
    <row r="3036" spans="4:4">
      <c r="D3036" s="82"/>
    </row>
    <row r="3037" spans="4:4">
      <c r="D3037" s="82"/>
    </row>
    <row r="3038" spans="4:4">
      <c r="D3038" s="82"/>
    </row>
    <row r="3039" spans="4:4">
      <c r="D3039" s="82"/>
    </row>
    <row r="3040" spans="4:4">
      <c r="D3040" s="82"/>
    </row>
    <row r="3041" spans="4:4">
      <c r="D3041" s="82"/>
    </row>
    <row r="3042" spans="4:4">
      <c r="D3042" s="82"/>
    </row>
    <row r="3043" spans="4:4">
      <c r="D3043" s="82"/>
    </row>
    <row r="3044" spans="4:4">
      <c r="D3044" s="82"/>
    </row>
    <row r="3045" spans="4:4">
      <c r="D3045" s="82"/>
    </row>
    <row r="3046" spans="4:4">
      <c r="D3046" s="82"/>
    </row>
    <row r="3047" spans="4:4">
      <c r="D3047" s="82"/>
    </row>
    <row r="3048" spans="4:4">
      <c r="D3048" s="82"/>
    </row>
    <row r="3049" spans="4:4">
      <c r="D3049" s="82"/>
    </row>
    <row r="3050" spans="4:4">
      <c r="D3050" s="82"/>
    </row>
    <row r="3051" spans="4:4">
      <c r="D3051" s="82"/>
    </row>
    <row r="3052" spans="4:4">
      <c r="D3052" s="82"/>
    </row>
    <row r="3053" spans="4:4">
      <c r="D3053" s="82"/>
    </row>
    <row r="3054" spans="4:4">
      <c r="D3054" s="82"/>
    </row>
    <row r="3055" spans="4:4">
      <c r="D3055" s="82"/>
    </row>
    <row r="3056" spans="4:4">
      <c r="D3056" s="82"/>
    </row>
    <row r="3057" spans="4:4">
      <c r="D3057" s="82"/>
    </row>
    <row r="3058" spans="4:4">
      <c r="D3058" s="82"/>
    </row>
    <row r="3059" spans="4:4">
      <c r="D3059" s="82"/>
    </row>
    <row r="3060" spans="4:4">
      <c r="D3060" s="82"/>
    </row>
    <row r="3061" spans="4:4">
      <c r="D3061" s="82"/>
    </row>
    <row r="3062" spans="4:4">
      <c r="D3062" s="82"/>
    </row>
    <row r="3063" spans="4:4">
      <c r="D3063" s="82"/>
    </row>
    <row r="3064" spans="4:4">
      <c r="D3064" s="82"/>
    </row>
    <row r="3065" spans="4:4">
      <c r="D3065" s="82"/>
    </row>
    <row r="3066" spans="4:4">
      <c r="D3066" s="82"/>
    </row>
    <row r="3067" spans="4:4">
      <c r="D3067" s="82"/>
    </row>
    <row r="3068" spans="4:4">
      <c r="D3068" s="82"/>
    </row>
    <row r="3069" spans="4:4">
      <c r="D3069" s="82"/>
    </row>
    <row r="3070" spans="4:4">
      <c r="D3070" s="82"/>
    </row>
    <row r="3071" spans="4:4">
      <c r="D3071" s="82"/>
    </row>
    <row r="3072" spans="4:4">
      <c r="D3072" s="82"/>
    </row>
    <row r="3073" spans="4:4">
      <c r="D3073" s="82"/>
    </row>
    <row r="3074" spans="4:4">
      <c r="D3074" s="82"/>
    </row>
    <row r="3075" spans="4:4">
      <c r="D3075" s="82"/>
    </row>
    <row r="3076" spans="4:4">
      <c r="D3076" s="82"/>
    </row>
    <row r="3077" spans="4:4">
      <c r="D3077" s="82"/>
    </row>
    <row r="3078" spans="4:4">
      <c r="D3078" s="82"/>
    </row>
    <row r="3079" spans="4:4">
      <c r="D3079" s="82"/>
    </row>
    <row r="3080" spans="4:4">
      <c r="D3080" s="82"/>
    </row>
    <row r="3081" spans="4:4">
      <c r="D3081" s="82"/>
    </row>
    <row r="3082" spans="4:4">
      <c r="D3082" s="82"/>
    </row>
    <row r="3083" spans="4:4">
      <c r="D3083" s="82"/>
    </row>
    <row r="3084" spans="4:4">
      <c r="D3084" s="82"/>
    </row>
    <row r="3085" spans="4:4">
      <c r="D3085" s="82"/>
    </row>
    <row r="3086" spans="4:4">
      <c r="D3086" s="82"/>
    </row>
    <row r="3087" spans="4:4">
      <c r="D3087" s="82"/>
    </row>
    <row r="3088" spans="4:4">
      <c r="D3088" s="82"/>
    </row>
    <row r="3089" spans="4:4">
      <c r="D3089" s="82"/>
    </row>
    <row r="3090" spans="4:4">
      <c r="D3090" s="82"/>
    </row>
    <row r="3091" spans="4:4">
      <c r="D3091" s="82"/>
    </row>
    <row r="3092" spans="4:4">
      <c r="D3092" s="82"/>
    </row>
    <row r="3093" spans="4:4">
      <c r="D3093" s="82"/>
    </row>
    <row r="3094" spans="4:4">
      <c r="D3094" s="82"/>
    </row>
    <row r="3095" spans="4:4">
      <c r="D3095" s="82"/>
    </row>
    <row r="3096" spans="4:4">
      <c r="D3096" s="82"/>
    </row>
    <row r="3097" spans="4:4">
      <c r="D3097" s="82"/>
    </row>
    <row r="3098" spans="4:4">
      <c r="D3098" s="82"/>
    </row>
    <row r="3099" spans="4:4">
      <c r="D3099" s="82"/>
    </row>
    <row r="3100" spans="4:4">
      <c r="D3100" s="82"/>
    </row>
    <row r="3101" spans="4:4">
      <c r="D3101" s="82"/>
    </row>
    <row r="3102" spans="4:4">
      <c r="D3102" s="82"/>
    </row>
    <row r="3103" spans="4:4">
      <c r="D3103" s="82"/>
    </row>
    <row r="3104" spans="4:4">
      <c r="D3104" s="82"/>
    </row>
    <row r="3105" spans="4:4">
      <c r="D3105" s="82"/>
    </row>
    <row r="3106" spans="4:4">
      <c r="D3106" s="82"/>
    </row>
    <row r="3107" spans="4:4">
      <c r="D3107" s="82"/>
    </row>
    <row r="3108" spans="4:4">
      <c r="D3108" s="82"/>
    </row>
    <row r="3109" spans="4:4">
      <c r="D3109" s="82"/>
    </row>
    <row r="3110" spans="4:4">
      <c r="D3110" s="82"/>
    </row>
    <row r="3111" spans="4:4">
      <c r="D3111" s="82"/>
    </row>
    <row r="3112" spans="4:4">
      <c r="D3112" s="82"/>
    </row>
    <row r="3113" spans="4:4">
      <c r="D3113" s="82"/>
    </row>
    <row r="3114" spans="4:4">
      <c r="D3114" s="82"/>
    </row>
    <row r="3115" spans="4:4">
      <c r="D3115" s="82"/>
    </row>
    <row r="3116" spans="4:4">
      <c r="D3116" s="82"/>
    </row>
    <row r="3117" spans="4:4">
      <c r="D3117" s="82"/>
    </row>
    <row r="3118" spans="4:4">
      <c r="D3118" s="82"/>
    </row>
    <row r="3119" spans="4:4">
      <c r="D3119" s="82"/>
    </row>
    <row r="3120" spans="4:4">
      <c r="D3120" s="82"/>
    </row>
    <row r="3121" spans="4:4">
      <c r="D3121" s="82"/>
    </row>
    <row r="3122" spans="4:4">
      <c r="D3122" s="82"/>
    </row>
    <row r="3123" spans="4:4">
      <c r="D3123" s="82"/>
    </row>
    <row r="3124" spans="4:4">
      <c r="D3124" s="82"/>
    </row>
    <row r="3125" spans="4:4">
      <c r="D3125" s="82"/>
    </row>
    <row r="3126" spans="4:4">
      <c r="D3126" s="82"/>
    </row>
    <row r="3127" spans="4:4">
      <c r="D3127" s="82"/>
    </row>
    <row r="3128" spans="4:4">
      <c r="D3128" s="82"/>
    </row>
    <row r="3129" spans="4:4">
      <c r="D3129" s="82"/>
    </row>
    <row r="3130" spans="4:4">
      <c r="D3130" s="82"/>
    </row>
    <row r="3131" spans="4:4">
      <c r="D3131" s="82"/>
    </row>
    <row r="3132" spans="4:4">
      <c r="D3132" s="82"/>
    </row>
    <row r="3133" spans="4:4">
      <c r="D3133" s="82"/>
    </row>
    <row r="3134" spans="4:4">
      <c r="D3134" s="82"/>
    </row>
    <row r="3135" spans="4:4">
      <c r="D3135" s="82"/>
    </row>
    <row r="3136" spans="4:4">
      <c r="D3136" s="82"/>
    </row>
    <row r="3137" spans="4:4">
      <c r="D3137" s="82"/>
    </row>
    <row r="3138" spans="4:4">
      <c r="D3138" s="82"/>
    </row>
    <row r="3139" spans="4:4">
      <c r="D3139" s="82"/>
    </row>
    <row r="3140" spans="4:4">
      <c r="D3140" s="82"/>
    </row>
    <row r="3141" spans="4:4">
      <c r="D3141" s="82"/>
    </row>
    <row r="3142" spans="4:4">
      <c r="D3142" s="82"/>
    </row>
    <row r="3143" spans="4:4">
      <c r="D3143" s="82"/>
    </row>
    <row r="3144" spans="4:4">
      <c r="D3144" s="82"/>
    </row>
    <row r="3145" spans="4:4">
      <c r="D3145" s="82"/>
    </row>
    <row r="3146" spans="4:4">
      <c r="D3146" s="82"/>
    </row>
    <row r="3147" spans="4:4">
      <c r="D3147" s="82"/>
    </row>
    <row r="3148" spans="4:4">
      <c r="D3148" s="82"/>
    </row>
    <row r="3149" spans="4:4">
      <c r="D3149" s="82"/>
    </row>
    <row r="3150" spans="4:4">
      <c r="D3150" s="82"/>
    </row>
    <row r="3151" spans="4:4">
      <c r="D3151" s="82"/>
    </row>
    <row r="3152" spans="4:4">
      <c r="D3152" s="82"/>
    </row>
    <row r="3153" spans="4:4">
      <c r="D3153" s="82"/>
    </row>
    <row r="3154" spans="4:4">
      <c r="D3154" s="82"/>
    </row>
    <row r="3155" spans="4:4">
      <c r="D3155" s="82"/>
    </row>
    <row r="3156" spans="4:4">
      <c r="D3156" s="82"/>
    </row>
    <row r="3157" spans="4:4">
      <c r="D3157" s="82"/>
    </row>
    <row r="3158" spans="4:4">
      <c r="D3158" s="82"/>
    </row>
    <row r="3159" spans="4:4">
      <c r="D3159" s="82"/>
    </row>
    <row r="3160" spans="4:4">
      <c r="D3160" s="82"/>
    </row>
    <row r="3161" spans="4:4">
      <c r="D3161" s="82"/>
    </row>
    <row r="3162" spans="4:4">
      <c r="D3162" s="82"/>
    </row>
    <row r="3163" spans="4:4">
      <c r="D3163" s="82"/>
    </row>
    <row r="3164" spans="4:4">
      <c r="D3164" s="82"/>
    </row>
    <row r="3165" spans="4:4">
      <c r="D3165" s="82"/>
    </row>
    <row r="3166" spans="4:4">
      <c r="D3166" s="82"/>
    </row>
    <row r="3167" spans="4:4">
      <c r="D3167" s="82"/>
    </row>
    <row r="3168" spans="4:4">
      <c r="D3168" s="82"/>
    </row>
    <row r="3169" spans="4:4">
      <c r="D3169" s="82"/>
    </row>
    <row r="3170" spans="4:4">
      <c r="D3170" s="82"/>
    </row>
    <row r="3171" spans="4:4">
      <c r="D3171" s="82"/>
    </row>
    <row r="3172" spans="4:4">
      <c r="D3172" s="82"/>
    </row>
    <row r="3173" spans="4:4">
      <c r="D3173" s="82"/>
    </row>
    <row r="3174" spans="4:4">
      <c r="D3174" s="82"/>
    </row>
    <row r="3175" spans="4:4">
      <c r="D3175" s="82"/>
    </row>
    <row r="3176" spans="4:4">
      <c r="D3176" s="82"/>
    </row>
    <row r="3177" spans="4:4">
      <c r="D3177" s="82"/>
    </row>
    <row r="3178" spans="4:4">
      <c r="D3178" s="82"/>
    </row>
    <row r="3179" spans="4:4">
      <c r="D3179" s="82"/>
    </row>
    <row r="3180" spans="4:4">
      <c r="D3180" s="82"/>
    </row>
    <row r="3181" spans="4:4">
      <c r="D3181" s="82"/>
    </row>
    <row r="3182" spans="4:4">
      <c r="D3182" s="82"/>
    </row>
    <row r="3183" spans="4:4">
      <c r="D3183" s="82"/>
    </row>
    <row r="3184" spans="4:4">
      <c r="D3184" s="82"/>
    </row>
    <row r="3185" spans="4:4">
      <c r="D3185" s="82"/>
    </row>
    <row r="3186" spans="4:4">
      <c r="D3186" s="82"/>
    </row>
    <row r="3187" spans="4:4">
      <c r="D3187" s="82"/>
    </row>
    <row r="3188" spans="4:4">
      <c r="D3188" s="82"/>
    </row>
    <row r="3189" spans="4:4">
      <c r="D3189" s="82"/>
    </row>
    <row r="3190" spans="4:4">
      <c r="D3190" s="82"/>
    </row>
    <row r="3191" spans="4:4">
      <c r="D3191" s="82"/>
    </row>
    <row r="3192" spans="4:4">
      <c r="D3192" s="82"/>
    </row>
    <row r="3193" spans="4:4">
      <c r="D3193" s="82"/>
    </row>
    <row r="3194" spans="4:4">
      <c r="D3194" s="82"/>
    </row>
    <row r="3195" spans="4:4">
      <c r="D3195" s="82"/>
    </row>
    <row r="3196" spans="4:4">
      <c r="D3196" s="82"/>
    </row>
    <row r="3197" spans="4:4">
      <c r="D3197" s="82"/>
    </row>
    <row r="3198" spans="4:4">
      <c r="D3198" s="82"/>
    </row>
    <row r="3199" spans="4:4">
      <c r="D3199" s="82"/>
    </row>
    <row r="3200" spans="4:4">
      <c r="D3200" s="82"/>
    </row>
    <row r="3201" spans="4:4">
      <c r="D3201" s="82"/>
    </row>
    <row r="3202" spans="4:4">
      <c r="D3202" s="82"/>
    </row>
    <row r="3203" spans="4:4">
      <c r="D3203" s="82"/>
    </row>
    <row r="3204" spans="4:4">
      <c r="D3204" s="82"/>
    </row>
    <row r="3205" spans="4:4">
      <c r="D3205" s="82"/>
    </row>
    <row r="3206" spans="4:4">
      <c r="D3206" s="82"/>
    </row>
    <row r="3207" spans="4:4">
      <c r="D3207" s="82"/>
    </row>
    <row r="3208" spans="4:4">
      <c r="D3208" s="82"/>
    </row>
    <row r="3209" spans="4:4">
      <c r="D3209" s="82"/>
    </row>
    <row r="3210" spans="4:4">
      <c r="D3210" s="82"/>
    </row>
    <row r="3211" spans="4:4">
      <c r="D3211" s="82"/>
    </row>
    <row r="3212" spans="4:4">
      <c r="D3212" s="82"/>
    </row>
    <row r="3213" spans="4:4">
      <c r="D3213" s="82"/>
    </row>
    <row r="3214" spans="4:4">
      <c r="D3214" s="82"/>
    </row>
    <row r="3215" spans="4:4">
      <c r="D3215" s="82"/>
    </row>
    <row r="3216" spans="4:4">
      <c r="D3216" s="82"/>
    </row>
    <row r="3217" spans="4:4">
      <c r="D3217" s="82"/>
    </row>
    <row r="3218" spans="4:4">
      <c r="D3218" s="82"/>
    </row>
    <row r="3219" spans="4:4">
      <c r="D3219" s="82"/>
    </row>
    <row r="3220" spans="4:4">
      <c r="D3220" s="82"/>
    </row>
    <row r="3221" spans="4:4">
      <c r="D3221" s="82"/>
    </row>
    <row r="3222" spans="4:4">
      <c r="D3222" s="82"/>
    </row>
    <row r="3223" spans="4:4">
      <c r="D3223" s="82"/>
    </row>
    <row r="3224" spans="4:4">
      <c r="D3224" s="82"/>
    </row>
    <row r="3225" spans="4:4">
      <c r="D3225" s="82"/>
    </row>
    <row r="3226" spans="4:4">
      <c r="D3226" s="82"/>
    </row>
    <row r="3227" spans="4:4">
      <c r="D3227" s="82"/>
    </row>
    <row r="3228" spans="4:4">
      <c r="D3228" s="82"/>
    </row>
    <row r="3229" spans="4:4">
      <c r="D3229" s="82"/>
    </row>
    <row r="3230" spans="4:4">
      <c r="D3230" s="82"/>
    </row>
    <row r="3231" spans="4:4">
      <c r="D3231" s="82"/>
    </row>
    <row r="3232" spans="4:4">
      <c r="D3232" s="82"/>
    </row>
    <row r="3233" spans="4:4">
      <c r="D3233" s="82"/>
    </row>
    <row r="3234" spans="4:4">
      <c r="D3234" s="82"/>
    </row>
    <row r="3235" spans="4:4">
      <c r="D3235" s="82"/>
    </row>
    <row r="3236" spans="4:4">
      <c r="D3236" s="82"/>
    </row>
    <row r="3237" spans="4:4">
      <c r="D3237" s="82"/>
    </row>
    <row r="3238" spans="4:4">
      <c r="D3238" s="82"/>
    </row>
    <row r="3239" spans="4:4">
      <c r="D3239" s="82"/>
    </row>
    <row r="3240" spans="4:4">
      <c r="D3240" s="82"/>
    </row>
    <row r="3241" spans="4:4">
      <c r="D3241" s="82"/>
    </row>
    <row r="3242" spans="4:4">
      <c r="D3242" s="82"/>
    </row>
    <row r="3243" spans="4:4">
      <c r="D3243" s="82"/>
    </row>
    <row r="3244" spans="4:4">
      <c r="D3244" s="82"/>
    </row>
    <row r="3245" spans="4:4">
      <c r="D3245" s="82"/>
    </row>
    <row r="3246" spans="4:4">
      <c r="D3246" s="82"/>
    </row>
    <row r="3247" spans="4:4">
      <c r="D3247" s="82"/>
    </row>
    <row r="3248" spans="4:4">
      <c r="D3248" s="82"/>
    </row>
    <row r="3249" spans="4:4">
      <c r="D3249" s="82"/>
    </row>
    <row r="3250" spans="4:4">
      <c r="D3250" s="82"/>
    </row>
    <row r="3251" spans="4:4">
      <c r="D3251" s="82"/>
    </row>
    <row r="3252" spans="4:4">
      <c r="D3252" s="82"/>
    </row>
    <row r="3253" spans="4:4">
      <c r="D3253" s="82"/>
    </row>
    <row r="3254" spans="4:4">
      <c r="D3254" s="82"/>
    </row>
    <row r="3255" spans="4:4">
      <c r="D3255" s="82"/>
    </row>
    <row r="3256" spans="4:4">
      <c r="D3256" s="82"/>
    </row>
    <row r="3257" spans="4:4">
      <c r="D3257" s="82"/>
    </row>
    <row r="3258" spans="4:4">
      <c r="D3258" s="82"/>
    </row>
    <row r="3259" spans="4:4">
      <c r="D3259" s="82"/>
    </row>
    <row r="3260" spans="4:4">
      <c r="D3260" s="82"/>
    </row>
    <row r="3261" spans="4:4">
      <c r="D3261" s="82"/>
    </row>
    <row r="3262" spans="4:4">
      <c r="D3262" s="82"/>
    </row>
    <row r="3263" spans="4:4">
      <c r="D3263" s="82"/>
    </row>
    <row r="3264" spans="4:4">
      <c r="D3264" s="82"/>
    </row>
    <row r="3265" spans="4:4">
      <c r="D3265" s="82"/>
    </row>
    <row r="3266" spans="4:4">
      <c r="D3266" s="82"/>
    </row>
    <row r="3267" spans="4:4">
      <c r="D3267" s="82"/>
    </row>
    <row r="3268" spans="4:4">
      <c r="D3268" s="82"/>
    </row>
    <row r="3269" spans="4:4">
      <c r="D3269" s="82"/>
    </row>
    <row r="3270" spans="4:4">
      <c r="D3270" s="82"/>
    </row>
    <row r="3271" spans="4:4">
      <c r="D3271" s="82"/>
    </row>
    <row r="3272" spans="4:4">
      <c r="D3272" s="82"/>
    </row>
    <row r="3273" spans="4:4">
      <c r="D3273" s="82"/>
    </row>
    <row r="3274" spans="4:4">
      <c r="D3274" s="82"/>
    </row>
    <row r="3275" spans="4:4">
      <c r="D3275" s="82"/>
    </row>
    <row r="3276" spans="4:4">
      <c r="D3276" s="82"/>
    </row>
    <row r="3277" spans="4:4">
      <c r="D3277" s="82"/>
    </row>
    <row r="3278" spans="4:4">
      <c r="D3278" s="82"/>
    </row>
    <row r="3279" spans="4:4">
      <c r="D3279" s="82"/>
    </row>
    <row r="3280" spans="4:4">
      <c r="D3280" s="82"/>
    </row>
    <row r="3281" spans="4:4">
      <c r="D3281" s="82"/>
    </row>
    <row r="3282" spans="4:4">
      <c r="D3282" s="82"/>
    </row>
    <row r="3283" spans="4:4">
      <c r="D3283" s="82"/>
    </row>
    <row r="3284" spans="4:4">
      <c r="D3284" s="82"/>
    </row>
    <row r="3285" spans="4:4">
      <c r="D3285" s="82"/>
    </row>
    <row r="3286" spans="4:4">
      <c r="D3286" s="82"/>
    </row>
    <row r="3287" spans="4:4">
      <c r="D3287" s="82"/>
    </row>
    <row r="3288" spans="4:4">
      <c r="D3288" s="82"/>
    </row>
    <row r="3289" spans="4:4">
      <c r="D3289" s="82"/>
    </row>
    <row r="3290" spans="4:4">
      <c r="D3290" s="82"/>
    </row>
    <row r="3291" spans="4:4">
      <c r="D3291" s="82"/>
    </row>
    <row r="3292" spans="4:4">
      <c r="D3292" s="82"/>
    </row>
    <row r="3293" spans="4:4">
      <c r="D3293" s="82"/>
    </row>
    <row r="3294" spans="4:4">
      <c r="D3294" s="82"/>
    </row>
    <row r="3295" spans="4:4">
      <c r="D3295" s="82"/>
    </row>
    <row r="3296" spans="4:4">
      <c r="D3296" s="82"/>
    </row>
    <row r="3297" spans="4:4">
      <c r="D3297" s="82"/>
    </row>
    <row r="3298" spans="4:4">
      <c r="D3298" s="82"/>
    </row>
    <row r="3299" spans="4:4">
      <c r="D3299" s="82"/>
    </row>
    <row r="3300" spans="4:4">
      <c r="D3300" s="82"/>
    </row>
    <row r="3301" spans="4:4">
      <c r="D3301" s="82"/>
    </row>
    <row r="3302" spans="4:4">
      <c r="D3302" s="82"/>
    </row>
    <row r="3303" spans="4:4">
      <c r="D3303" s="82"/>
    </row>
    <row r="3304" spans="4:4">
      <c r="D3304" s="82"/>
    </row>
    <row r="3305" spans="4:4">
      <c r="D3305" s="82"/>
    </row>
    <row r="3306" spans="4:4">
      <c r="D3306" s="82"/>
    </row>
    <row r="3307" spans="4:4">
      <c r="D3307" s="82"/>
    </row>
    <row r="3308" spans="4:4">
      <c r="D3308" s="82"/>
    </row>
    <row r="3309" spans="4:4">
      <c r="D3309" s="82"/>
    </row>
    <row r="3310" spans="4:4">
      <c r="D3310" s="82"/>
    </row>
    <row r="3311" spans="4:4">
      <c r="D3311" s="82"/>
    </row>
    <row r="3312" spans="4:4">
      <c r="D3312" s="82"/>
    </row>
    <row r="3313" spans="4:4">
      <c r="D3313" s="82"/>
    </row>
    <row r="3314" spans="4:4">
      <c r="D3314" s="82"/>
    </row>
    <row r="3315" spans="4:4">
      <c r="D3315" s="82"/>
    </row>
    <row r="3316" spans="4:4">
      <c r="D3316" s="82"/>
    </row>
    <row r="3317" spans="4:4">
      <c r="D3317" s="82"/>
    </row>
    <row r="3318" spans="4:4">
      <c r="D3318" s="82"/>
    </row>
    <row r="3319" spans="4:4">
      <c r="D3319" s="82"/>
    </row>
    <row r="3320" spans="4:4">
      <c r="D3320" s="82"/>
    </row>
    <row r="3321" spans="4:4">
      <c r="D3321" s="82"/>
    </row>
    <row r="3322" spans="4:4">
      <c r="D3322" s="82"/>
    </row>
    <row r="3323" spans="4:4">
      <c r="D3323" s="82"/>
    </row>
    <row r="3324" spans="4:4">
      <c r="D3324" s="82"/>
    </row>
    <row r="3325" spans="4:4">
      <c r="D3325" s="82"/>
    </row>
    <row r="3326" spans="4:4">
      <c r="D3326" s="82"/>
    </row>
    <row r="3327" spans="4:4">
      <c r="D3327" s="82"/>
    </row>
    <row r="3328" spans="4:4">
      <c r="D3328" s="82"/>
    </row>
    <row r="3329" spans="4:4">
      <c r="D3329" s="82"/>
    </row>
    <row r="3330" spans="4:4">
      <c r="D3330" s="82"/>
    </row>
    <row r="3331" spans="4:4">
      <c r="D3331" s="82"/>
    </row>
    <row r="3332" spans="4:4">
      <c r="D3332" s="82"/>
    </row>
    <row r="3333" spans="4:4">
      <c r="D3333" s="82"/>
    </row>
    <row r="3334" spans="4:4">
      <c r="D3334" s="82"/>
    </row>
    <row r="3335" spans="4:4">
      <c r="D3335" s="82"/>
    </row>
    <row r="3336" spans="4:4">
      <c r="D3336" s="82"/>
    </row>
    <row r="3337" spans="4:4">
      <c r="D3337" s="82"/>
    </row>
    <row r="3338" spans="4:4">
      <c r="D3338" s="82"/>
    </row>
    <row r="3339" spans="4:4">
      <c r="D3339" s="82"/>
    </row>
    <row r="3340" spans="4:4">
      <c r="D3340" s="82"/>
    </row>
    <row r="3341" spans="4:4">
      <c r="D3341" s="82"/>
    </row>
    <row r="3342" spans="4:4">
      <c r="D3342" s="82"/>
    </row>
    <row r="3343" spans="4:4">
      <c r="D3343" s="82"/>
    </row>
    <row r="3344" spans="4:4">
      <c r="D3344" s="82"/>
    </row>
    <row r="3345" spans="4:4">
      <c r="D3345" s="82"/>
    </row>
    <row r="3346" spans="4:4">
      <c r="D3346" s="82"/>
    </row>
    <row r="3347" spans="4:4">
      <c r="D3347" s="82"/>
    </row>
    <row r="3348" spans="4:4">
      <c r="D3348" s="82"/>
    </row>
    <row r="3349" spans="4:4">
      <c r="D3349" s="82"/>
    </row>
    <row r="3350" spans="4:4">
      <c r="D3350" s="82"/>
    </row>
    <row r="3351" spans="4:4">
      <c r="D3351" s="82"/>
    </row>
    <row r="3352" spans="4:4">
      <c r="D3352" s="82"/>
    </row>
    <row r="3353" spans="4:4">
      <c r="D3353" s="82"/>
    </row>
    <row r="3354" spans="4:4">
      <c r="D3354" s="82"/>
    </row>
    <row r="3355" spans="4:4">
      <c r="D3355" s="82"/>
    </row>
    <row r="3356" spans="4:4">
      <c r="D3356" s="82"/>
    </row>
    <row r="3357" spans="4:4">
      <c r="D3357" s="82"/>
    </row>
    <row r="3358" spans="4:4">
      <c r="D3358" s="82"/>
    </row>
    <row r="3359" spans="4:4">
      <c r="D3359" s="82"/>
    </row>
    <row r="3360" spans="4:4">
      <c r="D3360" s="82"/>
    </row>
    <row r="3361" spans="4:4">
      <c r="D3361" s="82"/>
    </row>
    <row r="3362" spans="4:4">
      <c r="D3362" s="82"/>
    </row>
    <row r="3363" spans="4:4">
      <c r="D3363" s="82"/>
    </row>
    <row r="3364" spans="4:4">
      <c r="D3364" s="82"/>
    </row>
    <row r="3365" spans="4:4">
      <c r="D3365" s="82"/>
    </row>
    <row r="3366" spans="4:4">
      <c r="D3366" s="82"/>
    </row>
    <row r="3367" spans="4:4">
      <c r="D3367" s="82"/>
    </row>
    <row r="3368" spans="4:4">
      <c r="D3368" s="82"/>
    </row>
    <row r="3369" spans="4:4">
      <c r="D3369" s="82"/>
    </row>
    <row r="3370" spans="4:4">
      <c r="D3370" s="82"/>
    </row>
    <row r="3371" spans="4:4">
      <c r="D3371" s="82"/>
    </row>
    <row r="3372" spans="4:4">
      <c r="D3372" s="82"/>
    </row>
    <row r="3373" spans="4:4">
      <c r="D3373" s="82"/>
    </row>
    <row r="3374" spans="4:4">
      <c r="D3374" s="82"/>
    </row>
    <row r="3375" spans="4:4">
      <c r="D3375" s="82"/>
    </row>
    <row r="3376" spans="4:4">
      <c r="D3376" s="82"/>
    </row>
    <row r="3377" spans="4:4">
      <c r="D3377" s="82"/>
    </row>
    <row r="3378" spans="4:4">
      <c r="D3378" s="82"/>
    </row>
    <row r="3379" spans="4:4">
      <c r="D3379" s="82"/>
    </row>
    <row r="3380" spans="4:4">
      <c r="D3380" s="82"/>
    </row>
    <row r="3381" spans="4:4">
      <c r="D3381" s="82"/>
    </row>
    <row r="3382" spans="4:4">
      <c r="D3382" s="82"/>
    </row>
    <row r="3383" spans="4:4">
      <c r="D3383" s="82"/>
    </row>
    <row r="3384" spans="4:4">
      <c r="D3384" s="82"/>
    </row>
    <row r="3385" spans="4:4">
      <c r="D3385" s="82"/>
    </row>
    <row r="3386" spans="4:4">
      <c r="D3386" s="82"/>
    </row>
    <row r="3387" spans="4:4">
      <c r="D3387" s="82"/>
    </row>
    <row r="3388" spans="4:4">
      <c r="D3388" s="82"/>
    </row>
    <row r="3389" spans="4:4">
      <c r="D3389" s="82"/>
    </row>
    <row r="3390" spans="4:4">
      <c r="D3390" s="82"/>
    </row>
    <row r="3391" spans="4:4">
      <c r="D3391" s="82"/>
    </row>
    <row r="3392" spans="4:4">
      <c r="D3392" s="82"/>
    </row>
    <row r="3393" spans="4:4">
      <c r="D3393" s="82"/>
    </row>
    <row r="3394" spans="4:4">
      <c r="D3394" s="82"/>
    </row>
    <row r="3395" spans="4:4">
      <c r="D3395" s="82"/>
    </row>
    <row r="3396" spans="4:4">
      <c r="D3396" s="82"/>
    </row>
    <row r="3397" spans="4:4">
      <c r="D3397" s="82"/>
    </row>
    <row r="3398" spans="4:4">
      <c r="D3398" s="82"/>
    </row>
    <row r="3399" spans="4:4">
      <c r="D3399" s="82"/>
    </row>
    <row r="3400" spans="4:4">
      <c r="D3400" s="82"/>
    </row>
    <row r="3401" spans="4:4">
      <c r="D3401" s="82"/>
    </row>
    <row r="3402" spans="4:4">
      <c r="D3402" s="82"/>
    </row>
    <row r="3403" spans="4:4">
      <c r="D3403" s="82"/>
    </row>
    <row r="3404" spans="4:4">
      <c r="D3404" s="82"/>
    </row>
    <row r="3405" spans="4:4">
      <c r="D3405" s="82"/>
    </row>
    <row r="3406" spans="4:4">
      <c r="D3406" s="82"/>
    </row>
    <row r="3407" spans="4:4">
      <c r="D3407" s="82"/>
    </row>
    <row r="3408" spans="4:4">
      <c r="D3408" s="82"/>
    </row>
    <row r="3409" spans="4:4">
      <c r="D3409" s="82"/>
    </row>
    <row r="3410" spans="4:4">
      <c r="D3410" s="82"/>
    </row>
    <row r="3411" spans="4:4">
      <c r="D3411" s="82"/>
    </row>
    <row r="3412" spans="4:4">
      <c r="D3412" s="82"/>
    </row>
    <row r="3413" spans="4:4">
      <c r="D3413" s="82"/>
    </row>
    <row r="3414" spans="4:4">
      <c r="D3414" s="82"/>
    </row>
    <row r="3415" spans="4:4">
      <c r="D3415" s="82"/>
    </row>
    <row r="3416" spans="4:4">
      <c r="D3416" s="82"/>
    </row>
    <row r="3417" spans="4:4">
      <c r="D3417" s="82"/>
    </row>
    <row r="3418" spans="4:4">
      <c r="D3418" s="82"/>
    </row>
    <row r="3419" spans="4:4">
      <c r="D3419" s="82"/>
    </row>
    <row r="3420" spans="4:4">
      <c r="D3420" s="82"/>
    </row>
    <row r="3421" spans="4:4">
      <c r="D3421" s="82"/>
    </row>
    <row r="3422" spans="4:4">
      <c r="D3422" s="82"/>
    </row>
    <row r="3423" spans="4:4">
      <c r="D3423" s="82"/>
    </row>
    <row r="3424" spans="4:4">
      <c r="D3424" s="82"/>
    </row>
    <row r="3425" spans="4:4">
      <c r="D3425" s="82"/>
    </row>
    <row r="3426" spans="4:4">
      <c r="D3426" s="82"/>
    </row>
    <row r="3427" spans="4:4">
      <c r="D3427" s="82"/>
    </row>
    <row r="3428" spans="4:4">
      <c r="D3428" s="82"/>
    </row>
    <row r="3429" spans="4:4">
      <c r="D3429" s="82"/>
    </row>
    <row r="3430" spans="4:4">
      <c r="D3430" s="82"/>
    </row>
    <row r="3431" spans="4:4">
      <c r="D3431" s="82"/>
    </row>
    <row r="3432" spans="4:4">
      <c r="D3432" s="82"/>
    </row>
    <row r="3433" spans="4:4">
      <c r="D3433" s="82"/>
    </row>
    <row r="3434" spans="4:4">
      <c r="D3434" s="82"/>
    </row>
    <row r="3435" spans="4:4">
      <c r="D3435" s="82"/>
    </row>
    <row r="3436" spans="4:4">
      <c r="D3436" s="82"/>
    </row>
    <row r="3437" spans="4:4">
      <c r="D3437" s="82"/>
    </row>
    <row r="3438" spans="4:4">
      <c r="D3438" s="82"/>
    </row>
    <row r="3439" spans="4:4">
      <c r="D3439" s="82"/>
    </row>
    <row r="3440" spans="4:4">
      <c r="D3440" s="82"/>
    </row>
    <row r="3441" spans="4:4">
      <c r="D3441" s="82"/>
    </row>
    <row r="3442" spans="4:4">
      <c r="D3442" s="82"/>
    </row>
    <row r="3443" spans="4:4">
      <c r="D3443" s="82"/>
    </row>
    <row r="3444" spans="4:4">
      <c r="D3444" s="82"/>
    </row>
    <row r="3445" spans="4:4">
      <c r="D3445" s="82"/>
    </row>
    <row r="3446" spans="4:4">
      <c r="D3446" s="82"/>
    </row>
    <row r="3447" spans="4:4">
      <c r="D3447" s="82"/>
    </row>
    <row r="3448" spans="4:4">
      <c r="D3448" s="82"/>
    </row>
    <row r="3449" spans="4:4">
      <c r="D3449" s="82"/>
    </row>
    <row r="3450" spans="4:4">
      <c r="D3450" s="82"/>
    </row>
    <row r="3451" spans="4:4">
      <c r="D3451" s="82"/>
    </row>
    <row r="3452" spans="4:4">
      <c r="D3452" s="82"/>
    </row>
    <row r="3453" spans="4:4">
      <c r="D3453" s="82"/>
    </row>
    <row r="3454" spans="4:4">
      <c r="D3454" s="82"/>
    </row>
    <row r="3455" spans="4:4">
      <c r="D3455" s="82"/>
    </row>
    <row r="3456" spans="4:4">
      <c r="D3456" s="82"/>
    </row>
    <row r="3457" spans="4:4">
      <c r="D3457" s="82"/>
    </row>
    <row r="3458" spans="4:4">
      <c r="D3458" s="82"/>
    </row>
    <row r="3459" spans="4:4">
      <c r="D3459" s="82"/>
    </row>
    <row r="3460" spans="4:4">
      <c r="D3460" s="82"/>
    </row>
    <row r="3461" spans="4:4">
      <c r="D3461" s="82"/>
    </row>
    <row r="3462" spans="4:4">
      <c r="D3462" s="82"/>
    </row>
    <row r="3463" spans="4:4">
      <c r="D3463" s="82"/>
    </row>
    <row r="3464" spans="4:4">
      <c r="D3464" s="82"/>
    </row>
    <row r="3465" spans="4:4">
      <c r="D3465" s="82"/>
    </row>
    <row r="3466" spans="4:4">
      <c r="D3466" s="82"/>
    </row>
    <row r="3467" spans="4:4">
      <c r="D3467" s="82"/>
    </row>
    <row r="3468" spans="4:4">
      <c r="D3468" s="82"/>
    </row>
    <row r="3469" spans="4:4">
      <c r="D3469" s="82"/>
    </row>
    <row r="3470" spans="4:4">
      <c r="D3470" s="82"/>
    </row>
    <row r="3471" spans="4:4">
      <c r="D3471" s="82"/>
    </row>
    <row r="3472" spans="4:4">
      <c r="D3472" s="82"/>
    </row>
    <row r="3473" spans="4:4">
      <c r="D3473" s="82"/>
    </row>
    <row r="3474" spans="4:4">
      <c r="D3474" s="82"/>
    </row>
    <row r="3475" spans="4:4">
      <c r="D3475" s="82"/>
    </row>
    <row r="3476" spans="4:4">
      <c r="D3476" s="82"/>
    </row>
    <row r="3477" spans="4:4">
      <c r="D3477" s="82"/>
    </row>
    <row r="3478" spans="4:4">
      <c r="D3478" s="82"/>
    </row>
    <row r="3479" spans="4:4">
      <c r="D3479" s="82"/>
    </row>
    <row r="3480" spans="4:4">
      <c r="D3480" s="82"/>
    </row>
    <row r="3481" spans="4:4">
      <c r="D3481" s="82"/>
    </row>
    <row r="3482" spans="4:4">
      <c r="D3482" s="82"/>
    </row>
    <row r="3483" spans="4:4">
      <c r="D3483" s="82"/>
    </row>
    <row r="3484" spans="4:4">
      <c r="D3484" s="82"/>
    </row>
    <row r="3485" spans="4:4">
      <c r="D3485" s="82"/>
    </row>
    <row r="3486" spans="4:4">
      <c r="D3486" s="82"/>
    </row>
    <row r="3487" spans="4:4">
      <c r="D3487" s="82"/>
    </row>
    <row r="3488" spans="4:4">
      <c r="D3488" s="82"/>
    </row>
    <row r="3489" spans="4:4">
      <c r="D3489" s="82"/>
    </row>
    <row r="3490" spans="4:4">
      <c r="D3490" s="82"/>
    </row>
    <row r="3491" spans="4:4">
      <c r="D3491" s="82"/>
    </row>
    <row r="3492" spans="4:4">
      <c r="D3492" s="82"/>
    </row>
    <row r="3493" spans="4:4">
      <c r="D3493" s="82"/>
    </row>
    <row r="3494" spans="4:4">
      <c r="D3494" s="82"/>
    </row>
    <row r="3495" spans="4:4">
      <c r="D3495" s="82"/>
    </row>
    <row r="3496" spans="4:4">
      <c r="D3496" s="82"/>
    </row>
    <row r="3497" spans="4:4">
      <c r="D3497" s="82"/>
    </row>
    <row r="3498" spans="4:4">
      <c r="D3498" s="82"/>
    </row>
    <row r="3499" spans="4:4">
      <c r="D3499" s="82"/>
    </row>
    <row r="3500" spans="4:4">
      <c r="D3500" s="82"/>
    </row>
    <row r="3501" spans="4:4">
      <c r="D3501" s="82"/>
    </row>
    <row r="3502" spans="4:4">
      <c r="D3502" s="82"/>
    </row>
    <row r="3503" spans="4:4">
      <c r="D3503" s="82"/>
    </row>
    <row r="3504" spans="4:4">
      <c r="D3504" s="82"/>
    </row>
    <row r="3505" spans="4:4">
      <c r="D3505" s="82"/>
    </row>
    <row r="3506" spans="4:4">
      <c r="D3506" s="82"/>
    </row>
    <row r="3507" spans="4:4">
      <c r="D3507" s="82"/>
    </row>
    <row r="3508" spans="4:4">
      <c r="D3508" s="82"/>
    </row>
    <row r="3509" spans="4:4">
      <c r="D3509" s="82"/>
    </row>
    <row r="3510" spans="4:4">
      <c r="D3510" s="82"/>
    </row>
    <row r="3511" spans="4:4">
      <c r="D3511" s="82"/>
    </row>
    <row r="3512" spans="4:4">
      <c r="D3512" s="82"/>
    </row>
    <row r="3513" spans="4:4">
      <c r="D3513" s="82"/>
    </row>
    <row r="3514" spans="4:4">
      <c r="D3514" s="82"/>
    </row>
    <row r="3515" spans="4:4">
      <c r="D3515" s="82"/>
    </row>
    <row r="3516" spans="4:4">
      <c r="D3516" s="82"/>
    </row>
    <row r="3517" spans="4:4">
      <c r="D3517" s="82"/>
    </row>
    <row r="3518" spans="4:4">
      <c r="D3518" s="82"/>
    </row>
    <row r="3519" spans="4:4">
      <c r="D3519" s="82"/>
    </row>
    <row r="3520" spans="4:4">
      <c r="D3520" s="82"/>
    </row>
    <row r="3521" spans="4:4">
      <c r="D3521" s="82"/>
    </row>
    <row r="3522" spans="4:4">
      <c r="D3522" s="82"/>
    </row>
    <row r="3523" spans="4:4">
      <c r="D3523" s="82"/>
    </row>
    <row r="3524" spans="4:4">
      <c r="D3524" s="82"/>
    </row>
    <row r="3525" spans="4:4">
      <c r="D3525" s="82"/>
    </row>
    <row r="3526" spans="4:4">
      <c r="D3526" s="82"/>
    </row>
    <row r="3527" spans="4:4">
      <c r="D3527" s="82"/>
    </row>
    <row r="3528" spans="4:4">
      <c r="D3528" s="82"/>
    </row>
    <row r="3529" spans="4:4">
      <c r="D3529" s="82"/>
    </row>
    <row r="3530" spans="4:4">
      <c r="D3530" s="82"/>
    </row>
    <row r="3531" spans="4:4">
      <c r="D3531" s="82"/>
    </row>
    <row r="3532" spans="4:4">
      <c r="D3532" s="82"/>
    </row>
    <row r="3533" spans="4:4">
      <c r="D3533" s="82"/>
    </row>
    <row r="3534" spans="4:4">
      <c r="D3534" s="82"/>
    </row>
    <row r="3535" spans="4:4">
      <c r="D3535" s="82"/>
    </row>
    <row r="3536" spans="4:4">
      <c r="D3536" s="82"/>
    </row>
    <row r="3537" spans="4:4">
      <c r="D3537" s="82"/>
    </row>
    <row r="3538" spans="4:4">
      <c r="D3538" s="82"/>
    </row>
    <row r="3539" spans="4:4">
      <c r="D3539" s="82"/>
    </row>
    <row r="3540" spans="4:4">
      <c r="D3540" s="82"/>
    </row>
    <row r="3541" spans="4:4">
      <c r="D3541" s="82"/>
    </row>
    <row r="3542" spans="4:4">
      <c r="D3542" s="82"/>
    </row>
    <row r="3543" spans="4:4">
      <c r="D3543" s="82"/>
    </row>
    <row r="3544" spans="4:4">
      <c r="D3544" s="82"/>
    </row>
    <row r="3545" spans="4:4">
      <c r="D3545" s="82"/>
    </row>
    <row r="3546" spans="4:4">
      <c r="D3546" s="82"/>
    </row>
    <row r="3547" spans="4:4">
      <c r="D3547" s="82"/>
    </row>
    <row r="3548" spans="4:4">
      <c r="D3548" s="82"/>
    </row>
    <row r="3549" spans="4:4">
      <c r="D3549" s="82"/>
    </row>
    <row r="3550" spans="4:4">
      <c r="D3550" s="82"/>
    </row>
    <row r="3551" spans="4:4">
      <c r="D3551" s="82"/>
    </row>
    <row r="3552" spans="4:4">
      <c r="D3552" s="82"/>
    </row>
    <row r="3553" spans="4:4">
      <c r="D3553" s="82"/>
    </row>
    <row r="3554" spans="4:4">
      <c r="D3554" s="82"/>
    </row>
    <row r="3555" spans="4:4">
      <c r="D3555" s="82"/>
    </row>
    <row r="3556" spans="4:4">
      <c r="D3556" s="82"/>
    </row>
    <row r="3557" spans="4:4">
      <c r="D3557" s="82"/>
    </row>
    <row r="3558" spans="4:4">
      <c r="D3558" s="82"/>
    </row>
    <row r="3559" spans="4:4">
      <c r="D3559" s="82"/>
    </row>
    <row r="3560" spans="4:4">
      <c r="D3560" s="82"/>
    </row>
    <row r="3561" spans="4:4">
      <c r="D3561" s="82"/>
    </row>
    <row r="3562" spans="4:4">
      <c r="D3562" s="82"/>
    </row>
    <row r="3563" spans="4:4">
      <c r="D3563" s="82"/>
    </row>
    <row r="3564" spans="4:4">
      <c r="D3564" s="82"/>
    </row>
    <row r="3565" spans="4:4">
      <c r="D3565" s="82"/>
    </row>
    <row r="3566" spans="4:4">
      <c r="D3566" s="82"/>
    </row>
    <row r="3567" spans="4:4">
      <c r="D3567" s="82"/>
    </row>
    <row r="3568" spans="4:4">
      <c r="D3568" s="82"/>
    </row>
    <row r="3569" spans="4:4">
      <c r="D3569" s="82"/>
    </row>
    <row r="3570" spans="4:4">
      <c r="D3570" s="82"/>
    </row>
    <row r="3571" spans="4:4">
      <c r="D3571" s="82"/>
    </row>
    <row r="3572" spans="4:4">
      <c r="D3572" s="82"/>
    </row>
    <row r="3573" spans="4:4">
      <c r="D3573" s="82"/>
    </row>
    <row r="3574" spans="4:4">
      <c r="D3574" s="82"/>
    </row>
    <row r="3575" spans="4:4">
      <c r="D3575" s="82"/>
    </row>
    <row r="3576" spans="4:4">
      <c r="D3576" s="82"/>
    </row>
    <row r="3577" spans="4:4">
      <c r="D3577" s="82"/>
    </row>
    <row r="3578" spans="4:4">
      <c r="D3578" s="82"/>
    </row>
    <row r="3579" spans="4:4">
      <c r="D3579" s="82"/>
    </row>
    <row r="3580" spans="4:4">
      <c r="D3580" s="82"/>
    </row>
    <row r="3581" spans="4:4">
      <c r="D3581" s="82"/>
    </row>
    <row r="3582" spans="4:4">
      <c r="D3582" s="82"/>
    </row>
    <row r="3583" spans="4:4">
      <c r="D3583" s="82"/>
    </row>
    <row r="3584" spans="4:4">
      <c r="D3584" s="82"/>
    </row>
    <row r="3585" spans="4:4">
      <c r="D3585" s="82"/>
    </row>
    <row r="3586" spans="4:4">
      <c r="D3586" s="82"/>
    </row>
    <row r="3587" spans="4:4">
      <c r="D3587" s="82"/>
    </row>
    <row r="3588" spans="4:4">
      <c r="D3588" s="82"/>
    </row>
    <row r="3589" spans="4:4">
      <c r="D3589" s="82"/>
    </row>
    <row r="3590" spans="4:4">
      <c r="D3590" s="82"/>
    </row>
    <row r="3591" spans="4:4">
      <c r="D3591" s="82"/>
    </row>
    <row r="3592" spans="4:4">
      <c r="D3592" s="82"/>
    </row>
    <row r="3593" spans="4:4">
      <c r="D3593" s="82"/>
    </row>
    <row r="3594" spans="4:4">
      <c r="D3594" s="82"/>
    </row>
    <row r="3595" spans="4:4">
      <c r="D3595" s="82"/>
    </row>
    <row r="3596" spans="4:4">
      <c r="D3596" s="82"/>
    </row>
    <row r="3597" spans="4:4">
      <c r="D3597" s="82"/>
    </row>
    <row r="3598" spans="4:4">
      <c r="D3598" s="82"/>
    </row>
    <row r="3599" spans="4:4">
      <c r="D3599" s="82"/>
    </row>
    <row r="3600" spans="4:4">
      <c r="D3600" s="82"/>
    </row>
    <row r="3601" spans="4:4">
      <c r="D3601" s="82"/>
    </row>
    <row r="3602" spans="4:4">
      <c r="D3602" s="82"/>
    </row>
    <row r="3603" spans="4:4">
      <c r="D3603" s="82"/>
    </row>
    <row r="3604" spans="4:4">
      <c r="D3604" s="82"/>
    </row>
    <row r="3605" spans="4:4">
      <c r="D3605" s="82"/>
    </row>
    <row r="3606" spans="4:4">
      <c r="D3606" s="82"/>
    </row>
    <row r="3607" spans="4:4">
      <c r="D3607" s="82"/>
    </row>
    <row r="3608" spans="4:4">
      <c r="D3608" s="82"/>
    </row>
    <row r="3609" spans="4:4">
      <c r="D3609" s="82"/>
    </row>
    <row r="3610" spans="4:4">
      <c r="D3610" s="82"/>
    </row>
    <row r="3611" spans="4:4">
      <c r="D3611" s="82"/>
    </row>
    <row r="3612" spans="4:4">
      <c r="D3612" s="82"/>
    </row>
    <row r="3613" spans="4:4">
      <c r="D3613" s="82"/>
    </row>
    <row r="3614" spans="4:4">
      <c r="D3614" s="82"/>
    </row>
    <row r="3615" spans="4:4">
      <c r="D3615" s="82"/>
    </row>
    <row r="3616" spans="4:4">
      <c r="D3616" s="82"/>
    </row>
    <row r="3617" spans="4:4">
      <c r="D3617" s="82"/>
    </row>
    <row r="3618" spans="4:4">
      <c r="D3618" s="82"/>
    </row>
    <row r="3619" spans="4:4">
      <c r="D3619" s="82"/>
    </row>
    <row r="3620" spans="4:4">
      <c r="D3620" s="82"/>
    </row>
    <row r="3621" spans="4:4">
      <c r="D3621" s="82"/>
    </row>
    <row r="3622" spans="4:4">
      <c r="D3622" s="82"/>
    </row>
    <row r="3623" spans="4:4">
      <c r="D3623" s="82"/>
    </row>
    <row r="3624" spans="4:4">
      <c r="D3624" s="82"/>
    </row>
    <row r="3625" spans="4:4">
      <c r="D3625" s="82"/>
    </row>
    <row r="3626" spans="4:4">
      <c r="D3626" s="82"/>
    </row>
    <row r="3627" spans="4:4">
      <c r="D3627" s="82"/>
    </row>
    <row r="3628" spans="4:4">
      <c r="D3628" s="82"/>
    </row>
    <row r="3629" spans="4:4">
      <c r="D3629" s="82"/>
    </row>
    <row r="3630" spans="4:4">
      <c r="D3630" s="82"/>
    </row>
    <row r="3631" spans="4:4">
      <c r="D3631" s="82"/>
    </row>
    <row r="3632" spans="4:4">
      <c r="D3632" s="82"/>
    </row>
    <row r="3633" spans="4:4">
      <c r="D3633" s="82"/>
    </row>
    <row r="3634" spans="4:4">
      <c r="D3634" s="82"/>
    </row>
    <row r="3635" spans="4:4">
      <c r="D3635" s="82"/>
    </row>
    <row r="3636" spans="4:4">
      <c r="D3636" s="82"/>
    </row>
    <row r="3637" spans="4:4">
      <c r="D3637" s="82"/>
    </row>
    <row r="3638" spans="4:4">
      <c r="D3638" s="82"/>
    </row>
    <row r="3639" spans="4:4">
      <c r="D3639" s="82"/>
    </row>
    <row r="3640" spans="4:4">
      <c r="D3640" s="82"/>
    </row>
    <row r="3641" spans="4:4">
      <c r="D3641" s="82"/>
    </row>
    <row r="3642" spans="4:4">
      <c r="D3642" s="82"/>
    </row>
    <row r="3643" spans="4:4">
      <c r="D3643" s="82"/>
    </row>
    <row r="3644" spans="4:4">
      <c r="D3644" s="82"/>
    </row>
    <row r="3645" spans="4:4">
      <c r="D3645" s="82"/>
    </row>
    <row r="3646" spans="4:4">
      <c r="D3646" s="82"/>
    </row>
    <row r="3647" spans="4:4">
      <c r="D3647" s="82"/>
    </row>
    <row r="3648" spans="4:4">
      <c r="D3648" s="82"/>
    </row>
    <row r="3649" spans="4:4">
      <c r="D3649" s="82"/>
    </row>
    <row r="3650" spans="4:4">
      <c r="D3650" s="82"/>
    </row>
    <row r="3651" spans="4:4">
      <c r="D3651" s="82"/>
    </row>
    <row r="3652" spans="4:4">
      <c r="D3652" s="82"/>
    </row>
    <row r="3653" spans="4:4">
      <c r="D3653" s="82"/>
    </row>
    <row r="3654" spans="4:4">
      <c r="D3654" s="82"/>
    </row>
    <row r="3655" spans="4:4">
      <c r="D3655" s="82"/>
    </row>
    <row r="3656" spans="4:4">
      <c r="D3656" s="82"/>
    </row>
    <row r="3657" spans="4:4">
      <c r="D3657" s="82"/>
    </row>
    <row r="3658" spans="4:4">
      <c r="D3658" s="82"/>
    </row>
    <row r="3659" spans="4:4">
      <c r="D3659" s="82"/>
    </row>
    <row r="3660" spans="4:4">
      <c r="D3660" s="82"/>
    </row>
    <row r="3661" spans="4:4">
      <c r="D3661" s="82"/>
    </row>
    <row r="3662" spans="4:4">
      <c r="D3662" s="82"/>
    </row>
    <row r="3663" spans="4:4">
      <c r="D3663" s="82"/>
    </row>
    <row r="3664" spans="4:4">
      <c r="D3664" s="82"/>
    </row>
    <row r="3665" spans="4:4">
      <c r="D3665" s="82"/>
    </row>
    <row r="3666" spans="4:4">
      <c r="D3666" s="82"/>
    </row>
    <row r="3667" spans="4:4">
      <c r="D3667" s="82"/>
    </row>
    <row r="3668" spans="4:4">
      <c r="D3668" s="82"/>
    </row>
    <row r="3669" spans="4:4">
      <c r="D3669" s="82"/>
    </row>
    <row r="3670" spans="4:4">
      <c r="D3670" s="82"/>
    </row>
    <row r="3671" spans="4:4">
      <c r="D3671" s="82"/>
    </row>
    <row r="3672" spans="4:4">
      <c r="D3672" s="82"/>
    </row>
    <row r="3673" spans="4:4">
      <c r="D3673" s="82"/>
    </row>
    <row r="3674" spans="4:4">
      <c r="D3674" s="82"/>
    </row>
    <row r="3675" spans="4:4">
      <c r="D3675" s="82"/>
    </row>
    <row r="3676" spans="4:4">
      <c r="D3676" s="82"/>
    </row>
    <row r="3677" spans="4:4">
      <c r="D3677" s="82"/>
    </row>
    <row r="3678" spans="4:4">
      <c r="D3678" s="82"/>
    </row>
    <row r="3679" spans="4:4">
      <c r="D3679" s="82"/>
    </row>
    <row r="3680" spans="4:4">
      <c r="D3680" s="82"/>
    </row>
    <row r="3681" spans="4:4">
      <c r="D3681" s="82"/>
    </row>
    <row r="3682" spans="4:4">
      <c r="D3682" s="82"/>
    </row>
    <row r="3683" spans="4:4">
      <c r="D3683" s="82"/>
    </row>
    <row r="3684" spans="4:4">
      <c r="D3684" s="82"/>
    </row>
    <row r="3685" spans="4:4">
      <c r="D3685" s="82"/>
    </row>
    <row r="3686" spans="4:4">
      <c r="D3686" s="82"/>
    </row>
    <row r="3687" spans="4:4">
      <c r="D3687" s="82"/>
    </row>
    <row r="3688" spans="4:4">
      <c r="D3688" s="82"/>
    </row>
    <row r="3689" spans="4:4">
      <c r="D3689" s="82"/>
    </row>
    <row r="3690" spans="4:4">
      <c r="D3690" s="82"/>
    </row>
    <row r="3691" spans="4:4">
      <c r="D3691" s="82"/>
    </row>
    <row r="3692" spans="4:4">
      <c r="D3692" s="82"/>
    </row>
    <row r="3693" spans="4:4">
      <c r="D3693" s="82"/>
    </row>
    <row r="3694" spans="4:4">
      <c r="D3694" s="82"/>
    </row>
    <row r="3695" spans="4:4">
      <c r="D3695" s="82"/>
    </row>
    <row r="3696" spans="4:4">
      <c r="D3696" s="82"/>
    </row>
    <row r="3697" spans="4:4">
      <c r="D3697" s="82"/>
    </row>
    <row r="3698" spans="4:4">
      <c r="D3698" s="82"/>
    </row>
    <row r="3699" spans="4:4">
      <c r="D3699" s="82"/>
    </row>
    <row r="3700" spans="4:4">
      <c r="D3700" s="82"/>
    </row>
    <row r="3701" spans="4:4">
      <c r="D3701" s="82"/>
    </row>
    <row r="3702" spans="4:4">
      <c r="D3702" s="82"/>
    </row>
    <row r="3703" spans="4:4">
      <c r="D3703" s="82"/>
    </row>
    <row r="3704" spans="4:4">
      <c r="D3704" s="82"/>
    </row>
    <row r="3705" spans="4:4">
      <c r="D3705" s="82"/>
    </row>
    <row r="3706" spans="4:4">
      <c r="D3706" s="82"/>
    </row>
    <row r="3707" spans="4:4">
      <c r="D3707" s="82"/>
    </row>
    <row r="3708" spans="4:4">
      <c r="D3708" s="82"/>
    </row>
    <row r="3709" spans="4:4">
      <c r="D3709" s="82"/>
    </row>
    <row r="3710" spans="4:4">
      <c r="D3710" s="82"/>
    </row>
    <row r="3711" spans="4:4">
      <c r="D3711" s="82"/>
    </row>
    <row r="3712" spans="4:4">
      <c r="D3712" s="82"/>
    </row>
    <row r="3713" spans="4:4">
      <c r="D3713" s="82"/>
    </row>
    <row r="3714" spans="4:4">
      <c r="D3714" s="82"/>
    </row>
    <row r="3715" spans="4:4">
      <c r="D3715" s="82"/>
    </row>
    <row r="3716" spans="4:4">
      <c r="D3716" s="82"/>
    </row>
    <row r="3717" spans="4:4">
      <c r="D3717" s="82"/>
    </row>
    <row r="3718" spans="4:4">
      <c r="D3718" s="82"/>
    </row>
    <row r="3719" spans="4:4">
      <c r="D3719" s="82"/>
    </row>
    <row r="3720" spans="4:4">
      <c r="D3720" s="82"/>
    </row>
    <row r="3721" spans="4:4">
      <c r="D3721" s="82"/>
    </row>
    <row r="3722" spans="4:4">
      <c r="D3722" s="82"/>
    </row>
    <row r="3723" spans="4:4">
      <c r="D3723" s="82"/>
    </row>
    <row r="3724" spans="4:4">
      <c r="D3724" s="82"/>
    </row>
    <row r="3725" spans="4:4">
      <c r="D3725" s="82"/>
    </row>
    <row r="3726" spans="4:4">
      <c r="D3726" s="82"/>
    </row>
    <row r="3727" spans="4:4">
      <c r="D3727" s="82"/>
    </row>
    <row r="3728" spans="4:4">
      <c r="D3728" s="82"/>
    </row>
    <row r="3729" spans="4:4">
      <c r="D3729" s="82"/>
    </row>
    <row r="3730" spans="4:4">
      <c r="D3730" s="82"/>
    </row>
    <row r="3731" spans="4:4">
      <c r="D3731" s="82"/>
    </row>
    <row r="3732" spans="4:4">
      <c r="D3732" s="82"/>
    </row>
    <row r="3733" spans="4:4">
      <c r="D3733" s="82"/>
    </row>
    <row r="3734" spans="4:4">
      <c r="D3734" s="82"/>
    </row>
    <row r="3735" spans="4:4">
      <c r="D3735" s="82"/>
    </row>
    <row r="3736" spans="4:4">
      <c r="D3736" s="82"/>
    </row>
    <row r="3737" spans="4:4">
      <c r="D3737" s="82"/>
    </row>
    <row r="3738" spans="4:4">
      <c r="D3738" s="82"/>
    </row>
    <row r="3739" spans="4:4">
      <c r="D3739" s="82"/>
    </row>
    <row r="3740" spans="4:4">
      <c r="D3740" s="82"/>
    </row>
    <row r="3741" spans="4:4">
      <c r="D3741" s="82"/>
    </row>
    <row r="3742" spans="4:4">
      <c r="D3742" s="82"/>
    </row>
    <row r="3743" spans="4:4">
      <c r="D3743" s="82"/>
    </row>
    <row r="3744" spans="4:4">
      <c r="D3744" s="82"/>
    </row>
    <row r="3745" spans="4:4">
      <c r="D3745" s="82"/>
    </row>
    <row r="3746" spans="4:4">
      <c r="D3746" s="82"/>
    </row>
    <row r="3747" spans="4:4">
      <c r="D3747" s="82"/>
    </row>
    <row r="3748" spans="4:4">
      <c r="D3748" s="82"/>
    </row>
    <row r="3749" spans="4:4">
      <c r="D3749" s="82"/>
    </row>
    <row r="3750" spans="4:4">
      <c r="D3750" s="82"/>
    </row>
    <row r="3751" spans="4:4">
      <c r="D3751" s="82"/>
    </row>
    <row r="3752" spans="4:4">
      <c r="D3752" s="82"/>
    </row>
    <row r="3753" spans="4:4">
      <c r="D3753" s="82"/>
    </row>
    <row r="3754" spans="4:4">
      <c r="D3754" s="82"/>
    </row>
    <row r="3755" spans="4:4">
      <c r="D3755" s="82"/>
    </row>
    <row r="3756" spans="4:4">
      <c r="D3756" s="82"/>
    </row>
    <row r="3757" spans="4:4">
      <c r="D3757" s="82"/>
    </row>
    <row r="3758" spans="4:4">
      <c r="D3758" s="82"/>
    </row>
    <row r="3759" spans="4:4">
      <c r="D3759" s="82"/>
    </row>
    <row r="3760" spans="4:4">
      <c r="D3760" s="82"/>
    </row>
    <row r="3761" spans="4:4">
      <c r="D3761" s="82"/>
    </row>
    <row r="3762" spans="4:4">
      <c r="D3762" s="82"/>
    </row>
    <row r="3763" spans="4:4">
      <c r="D3763" s="82"/>
    </row>
    <row r="3764" spans="4:4">
      <c r="D3764" s="82"/>
    </row>
    <row r="3765" spans="4:4">
      <c r="D3765" s="82"/>
    </row>
    <row r="3766" spans="4:4">
      <c r="D3766" s="82"/>
    </row>
    <row r="3767" spans="4:4">
      <c r="D3767" s="82"/>
    </row>
    <row r="3768" spans="4:4">
      <c r="D3768" s="82"/>
    </row>
    <row r="3769" spans="4:4">
      <c r="D3769" s="82"/>
    </row>
    <row r="3770" spans="4:4">
      <c r="D3770" s="82"/>
    </row>
    <row r="3771" spans="4:4">
      <c r="D3771" s="82"/>
    </row>
    <row r="3772" spans="4:4">
      <c r="D3772" s="82"/>
    </row>
    <row r="3773" spans="4:4">
      <c r="D3773" s="82"/>
    </row>
    <row r="3774" spans="4:4">
      <c r="D3774" s="82"/>
    </row>
    <row r="3775" spans="4:4">
      <c r="D3775" s="82"/>
    </row>
    <row r="3776" spans="4:4">
      <c r="D3776" s="82"/>
    </row>
    <row r="3777" spans="4:4">
      <c r="D3777" s="82"/>
    </row>
    <row r="3778" spans="4:4">
      <c r="D3778" s="82"/>
    </row>
    <row r="3779" spans="4:4">
      <c r="D3779" s="82"/>
    </row>
    <row r="3780" spans="4:4">
      <c r="D3780" s="82"/>
    </row>
    <row r="3781" spans="4:4">
      <c r="D3781" s="82"/>
    </row>
    <row r="3782" spans="4:4">
      <c r="D3782" s="82"/>
    </row>
    <row r="3783" spans="4:4">
      <c r="D3783" s="82"/>
    </row>
    <row r="3784" spans="4:4">
      <c r="D3784" s="82"/>
    </row>
    <row r="3785" spans="4:4">
      <c r="D3785" s="82"/>
    </row>
    <row r="3786" spans="4:4">
      <c r="D3786" s="82"/>
    </row>
    <row r="3787" spans="4:4">
      <c r="D3787" s="82"/>
    </row>
    <row r="3788" spans="4:4">
      <c r="D3788" s="82"/>
    </row>
    <row r="3789" spans="4:4">
      <c r="D3789" s="82"/>
    </row>
    <row r="3790" spans="4:4">
      <c r="D3790" s="82"/>
    </row>
    <row r="3791" spans="4:4">
      <c r="D3791" s="82"/>
    </row>
    <row r="3792" spans="4:4">
      <c r="D3792" s="82"/>
    </row>
    <row r="3793" spans="4:4">
      <c r="D3793" s="82"/>
    </row>
    <row r="3794" spans="4:4">
      <c r="D3794" s="82"/>
    </row>
    <row r="3795" spans="4:4">
      <c r="D3795" s="82"/>
    </row>
    <row r="3796" spans="4:4">
      <c r="D3796" s="82"/>
    </row>
    <row r="3797" spans="4:4">
      <c r="D3797" s="82"/>
    </row>
    <row r="3798" spans="4:4">
      <c r="D3798" s="82"/>
    </row>
    <row r="3799" spans="4:4">
      <c r="D3799" s="82"/>
    </row>
    <row r="3800" spans="4:4">
      <c r="D3800" s="82"/>
    </row>
    <row r="3801" spans="4:4">
      <c r="D3801" s="82"/>
    </row>
    <row r="3802" spans="4:4">
      <c r="D3802" s="82"/>
    </row>
    <row r="3803" spans="4:4">
      <c r="D3803" s="82"/>
    </row>
    <row r="3804" spans="4:4">
      <c r="D3804" s="82"/>
    </row>
    <row r="3805" spans="4:4">
      <c r="D3805" s="82"/>
    </row>
    <row r="3806" spans="4:4">
      <c r="D3806" s="82"/>
    </row>
    <row r="3807" spans="4:4">
      <c r="D3807" s="82"/>
    </row>
    <row r="3808" spans="4:4">
      <c r="D3808" s="82"/>
    </row>
    <row r="3809" spans="4:4">
      <c r="D3809" s="82"/>
    </row>
    <row r="3810" spans="4:4">
      <c r="D3810" s="82"/>
    </row>
    <row r="3811" spans="4:4">
      <c r="D3811" s="82"/>
    </row>
    <row r="3812" spans="4:4">
      <c r="D3812" s="82"/>
    </row>
    <row r="3813" spans="4:4">
      <c r="D3813" s="82"/>
    </row>
    <row r="3814" spans="4:4">
      <c r="D3814" s="82"/>
    </row>
    <row r="3815" spans="4:4">
      <c r="D3815" s="82"/>
    </row>
    <row r="3816" spans="4:4">
      <c r="D3816" s="82"/>
    </row>
    <row r="3817" spans="4:4">
      <c r="D3817" s="82"/>
    </row>
    <row r="3818" spans="4:4">
      <c r="D3818" s="82"/>
    </row>
    <row r="3819" spans="4:4">
      <c r="D3819" s="82"/>
    </row>
    <row r="3820" spans="4:4">
      <c r="D3820" s="82"/>
    </row>
    <row r="3821" spans="4:4">
      <c r="D3821" s="82"/>
    </row>
    <row r="3822" spans="4:4">
      <c r="D3822" s="82"/>
    </row>
    <row r="3823" spans="4:4">
      <c r="D3823" s="82"/>
    </row>
    <row r="3824" spans="4:4">
      <c r="D3824" s="82"/>
    </row>
    <row r="3825" spans="4:4">
      <c r="D3825" s="82"/>
    </row>
    <row r="3826" spans="4:4">
      <c r="D3826" s="82"/>
    </row>
    <row r="3827" spans="4:4">
      <c r="D3827" s="82"/>
    </row>
    <row r="3828" spans="4:4">
      <c r="D3828" s="82"/>
    </row>
    <row r="3829" spans="4:4">
      <c r="D3829" s="82"/>
    </row>
    <row r="3830" spans="4:4">
      <c r="D3830" s="82"/>
    </row>
    <row r="3831" spans="4:4">
      <c r="D3831" s="82"/>
    </row>
    <row r="3832" spans="4:4">
      <c r="D3832" s="82"/>
    </row>
    <row r="3833" spans="4:4">
      <c r="D3833" s="82"/>
    </row>
    <row r="3834" spans="4:4">
      <c r="D3834" s="82"/>
    </row>
    <row r="3835" spans="4:4">
      <c r="D3835" s="82"/>
    </row>
    <row r="3836" spans="4:4">
      <c r="D3836" s="82"/>
    </row>
    <row r="3837" spans="4:4">
      <c r="D3837" s="82"/>
    </row>
    <row r="3838" spans="4:4">
      <c r="D3838" s="82"/>
    </row>
    <row r="3839" spans="4:4">
      <c r="D3839" s="82"/>
    </row>
    <row r="3840" spans="4:4">
      <c r="D3840" s="82"/>
    </row>
    <row r="3841" spans="4:4">
      <c r="D3841" s="82"/>
    </row>
    <row r="3842" spans="4:4">
      <c r="D3842" s="82"/>
    </row>
    <row r="3843" spans="4:4">
      <c r="D3843" s="82"/>
    </row>
    <row r="3844" spans="4:4">
      <c r="D3844" s="82"/>
    </row>
    <row r="3845" spans="4:4">
      <c r="D3845" s="82"/>
    </row>
    <row r="3846" spans="4:4">
      <c r="D3846" s="82"/>
    </row>
    <row r="3847" spans="4:4">
      <c r="D3847" s="82"/>
    </row>
    <row r="3848" spans="4:4">
      <c r="D3848" s="82"/>
    </row>
    <row r="3849" spans="4:4">
      <c r="D3849" s="82"/>
    </row>
    <row r="3850" spans="4:4">
      <c r="D3850" s="82"/>
    </row>
    <row r="3851" spans="4:4">
      <c r="D3851" s="82"/>
    </row>
    <row r="3852" spans="4:4">
      <c r="D3852" s="82"/>
    </row>
    <row r="3853" spans="4:4">
      <c r="D3853" s="82"/>
    </row>
    <row r="3854" spans="4:4">
      <c r="D3854" s="82"/>
    </row>
    <row r="3855" spans="4:4">
      <c r="D3855" s="82"/>
    </row>
    <row r="3856" spans="4:4">
      <c r="D3856" s="82"/>
    </row>
    <row r="3857" spans="4:4">
      <c r="D3857" s="82"/>
    </row>
    <row r="3858" spans="4:4">
      <c r="D3858" s="82"/>
    </row>
    <row r="3859" spans="4:4">
      <c r="D3859" s="82"/>
    </row>
    <row r="3860" spans="4:4">
      <c r="D3860" s="82"/>
    </row>
    <row r="3861" spans="4:4">
      <c r="D3861" s="82"/>
    </row>
    <row r="3862" spans="4:4">
      <c r="D3862" s="82"/>
    </row>
    <row r="3863" spans="4:4">
      <c r="D3863" s="82"/>
    </row>
    <row r="3864" spans="4:4">
      <c r="D3864" s="82"/>
    </row>
    <row r="3865" spans="4:4">
      <c r="D3865" s="82"/>
    </row>
    <row r="3866" spans="4:4">
      <c r="D3866" s="82"/>
    </row>
    <row r="3867" spans="4:4">
      <c r="D3867" s="82"/>
    </row>
    <row r="3868" spans="4:4">
      <c r="D3868" s="82"/>
    </row>
    <row r="3869" spans="4:4">
      <c r="D3869" s="82"/>
    </row>
    <row r="3870" spans="4:4">
      <c r="D3870" s="82"/>
    </row>
    <row r="3871" spans="4:4">
      <c r="D3871" s="82"/>
    </row>
    <row r="3872" spans="4:4">
      <c r="D3872" s="82"/>
    </row>
    <row r="3873" spans="4:4">
      <c r="D3873" s="82"/>
    </row>
    <row r="3874" spans="4:4">
      <c r="D3874" s="82"/>
    </row>
    <row r="3875" spans="4:4">
      <c r="D3875" s="82"/>
    </row>
    <row r="3876" spans="4:4">
      <c r="D3876" s="82"/>
    </row>
    <row r="3877" spans="4:4">
      <c r="D3877" s="82"/>
    </row>
    <row r="3878" spans="4:4">
      <c r="D3878" s="82"/>
    </row>
    <row r="3879" spans="4:4">
      <c r="D3879" s="82"/>
    </row>
    <row r="3880" spans="4:4">
      <c r="D3880" s="82"/>
    </row>
    <row r="3881" spans="4:4">
      <c r="D3881" s="82"/>
    </row>
    <row r="3882" spans="4:4">
      <c r="D3882" s="82"/>
    </row>
    <row r="3883" spans="4:4">
      <c r="D3883" s="82"/>
    </row>
    <row r="3884" spans="4:4">
      <c r="D3884" s="82"/>
    </row>
    <row r="3885" spans="4:4">
      <c r="D3885" s="82"/>
    </row>
    <row r="3886" spans="4:4">
      <c r="D3886" s="82"/>
    </row>
    <row r="3887" spans="4:4">
      <c r="D3887" s="82"/>
    </row>
    <row r="3888" spans="4:4">
      <c r="D3888" s="82"/>
    </row>
    <row r="3889" spans="4:4">
      <c r="D3889" s="82"/>
    </row>
    <row r="3890" spans="4:4">
      <c r="D3890" s="82"/>
    </row>
    <row r="3891" spans="4:4">
      <c r="D3891" s="82"/>
    </row>
    <row r="3892" spans="4:4">
      <c r="D3892" s="82"/>
    </row>
    <row r="3893" spans="4:4">
      <c r="D3893" s="82"/>
    </row>
    <row r="3894" spans="4:4">
      <c r="D3894" s="82"/>
    </row>
    <row r="3895" spans="4:4">
      <c r="D3895" s="82"/>
    </row>
    <row r="3896" spans="4:4">
      <c r="D3896" s="82"/>
    </row>
    <row r="3897" spans="4:4">
      <c r="D3897" s="82"/>
    </row>
    <row r="3898" spans="4:4">
      <c r="D3898" s="82"/>
    </row>
    <row r="3899" spans="4:4">
      <c r="D3899" s="82"/>
    </row>
    <row r="3900" spans="4:4">
      <c r="D3900" s="82"/>
    </row>
    <row r="3901" spans="4:4">
      <c r="D3901" s="82"/>
    </row>
    <row r="3902" spans="4:4">
      <c r="D3902" s="82"/>
    </row>
    <row r="3903" spans="4:4">
      <c r="D3903" s="82"/>
    </row>
    <row r="3904" spans="4:4">
      <c r="D3904" s="82"/>
    </row>
    <row r="3905" spans="4:4">
      <c r="D3905" s="82"/>
    </row>
    <row r="3906" spans="4:4">
      <c r="D3906" s="82"/>
    </row>
    <row r="3907" spans="4:4">
      <c r="D3907" s="82"/>
    </row>
    <row r="3908" spans="4:4">
      <c r="D3908" s="82"/>
    </row>
    <row r="3909" spans="4:4">
      <c r="D3909" s="82"/>
    </row>
    <row r="3910" spans="4:4">
      <c r="D3910" s="82"/>
    </row>
    <row r="3911" spans="4:4">
      <c r="D3911" s="82"/>
    </row>
    <row r="3912" spans="4:4">
      <c r="D3912" s="82"/>
    </row>
    <row r="3913" spans="4:4">
      <c r="D3913" s="82"/>
    </row>
    <row r="3914" spans="4:4">
      <c r="D3914" s="82"/>
    </row>
    <row r="3915" spans="4:4">
      <c r="D3915" s="82"/>
    </row>
    <row r="3916" spans="4:4">
      <c r="D3916" s="82"/>
    </row>
    <row r="3917" spans="4:4">
      <c r="D3917" s="82"/>
    </row>
    <row r="3918" spans="4:4">
      <c r="D3918" s="82"/>
    </row>
    <row r="3919" spans="4:4">
      <c r="D3919" s="82"/>
    </row>
    <row r="3920" spans="4:4">
      <c r="D3920" s="82"/>
    </row>
    <row r="3921" spans="4:4">
      <c r="D3921" s="82"/>
    </row>
    <row r="3922" spans="4:4">
      <c r="D3922" s="82"/>
    </row>
    <row r="3923" spans="4:4">
      <c r="D3923" s="82"/>
    </row>
    <row r="3924" spans="4:4">
      <c r="D3924" s="82"/>
    </row>
    <row r="3925" spans="4:4">
      <c r="D3925" s="82"/>
    </row>
    <row r="3926" spans="4:4">
      <c r="D3926" s="82"/>
    </row>
    <row r="3927" spans="4:4">
      <c r="D3927" s="82"/>
    </row>
    <row r="3928" spans="4:4">
      <c r="D3928" s="82"/>
    </row>
    <row r="3929" spans="4:4">
      <c r="D3929" s="82"/>
    </row>
    <row r="3930" spans="4:4">
      <c r="D3930" s="82"/>
    </row>
    <row r="3931" spans="4:4">
      <c r="D3931" s="82"/>
    </row>
    <row r="3932" spans="4:4">
      <c r="D3932" s="82"/>
    </row>
    <row r="3933" spans="4:4">
      <c r="D3933" s="82"/>
    </row>
    <row r="3934" spans="4:4">
      <c r="D3934" s="82"/>
    </row>
    <row r="3935" spans="4:4">
      <c r="D3935" s="82"/>
    </row>
    <row r="3936" spans="4:4">
      <c r="D3936" s="82"/>
    </row>
    <row r="3937" spans="4:4">
      <c r="D3937" s="82"/>
    </row>
    <row r="3938" spans="4:4">
      <c r="D3938" s="82"/>
    </row>
    <row r="3939" spans="4:4">
      <c r="D3939" s="82"/>
    </row>
    <row r="3940" spans="4:4">
      <c r="D3940" s="82"/>
    </row>
    <row r="3941" spans="4:4">
      <c r="D3941" s="82"/>
    </row>
    <row r="3942" spans="4:4">
      <c r="D3942" s="82"/>
    </row>
    <row r="3943" spans="4:4">
      <c r="D3943" s="82"/>
    </row>
    <row r="3944" spans="4:4">
      <c r="D3944" s="82"/>
    </row>
    <row r="3945" spans="4:4">
      <c r="D3945" s="82"/>
    </row>
    <row r="3946" spans="4:4">
      <c r="D3946" s="82"/>
    </row>
    <row r="3947" spans="4:4">
      <c r="D3947" s="82"/>
    </row>
    <row r="3948" spans="4:4">
      <c r="D3948" s="82"/>
    </row>
    <row r="3949" spans="4:4">
      <c r="D3949" s="82"/>
    </row>
    <row r="3950" spans="4:4">
      <c r="D3950" s="82"/>
    </row>
    <row r="3951" spans="4:4">
      <c r="D3951" s="82"/>
    </row>
    <row r="3952" spans="4:4">
      <c r="D3952" s="82"/>
    </row>
    <row r="3953" spans="4:4">
      <c r="D3953" s="82"/>
    </row>
    <row r="3954" spans="4:4">
      <c r="D3954" s="82"/>
    </row>
    <row r="3955" spans="4:4">
      <c r="D3955" s="82"/>
    </row>
    <row r="3956" spans="4:4">
      <c r="D3956" s="82"/>
    </row>
    <row r="3957" spans="4:4">
      <c r="D3957" s="82"/>
    </row>
    <row r="3958" spans="4:4">
      <c r="D3958" s="82"/>
    </row>
    <row r="3959" spans="4:4">
      <c r="D3959" s="82"/>
    </row>
    <row r="3960" spans="4:4">
      <c r="D3960" s="82"/>
    </row>
    <row r="3961" spans="4:4">
      <c r="D3961" s="82"/>
    </row>
    <row r="3962" spans="4:4">
      <c r="D3962" s="82"/>
    </row>
    <row r="3963" spans="4:4">
      <c r="D3963" s="82"/>
    </row>
    <row r="3964" spans="4:4">
      <c r="D3964" s="82"/>
    </row>
    <row r="3965" spans="4:4">
      <c r="D3965" s="82"/>
    </row>
    <row r="3966" spans="4:4">
      <c r="D3966" s="82"/>
    </row>
    <row r="3967" spans="4:4">
      <c r="D3967" s="82"/>
    </row>
    <row r="3968" spans="4:4">
      <c r="D3968" s="82"/>
    </row>
    <row r="3969" spans="4:4">
      <c r="D3969" s="82"/>
    </row>
    <row r="3970" spans="4:4">
      <c r="D3970" s="82"/>
    </row>
    <row r="3971" spans="4:4">
      <c r="D3971" s="82"/>
    </row>
    <row r="3972" spans="4:4">
      <c r="D3972" s="82"/>
    </row>
    <row r="3973" spans="4:4">
      <c r="D3973" s="82"/>
    </row>
    <row r="3974" spans="4:4">
      <c r="D3974" s="82"/>
    </row>
    <row r="3975" spans="4:4">
      <c r="D3975" s="82"/>
    </row>
    <row r="3976" spans="4:4">
      <c r="D3976" s="82"/>
    </row>
    <row r="3977" spans="4:4">
      <c r="D3977" s="82"/>
    </row>
    <row r="3978" spans="4:4">
      <c r="D3978" s="82"/>
    </row>
    <row r="3979" spans="4:4">
      <c r="D3979" s="82"/>
    </row>
    <row r="3980" spans="4:4">
      <c r="D3980" s="82"/>
    </row>
    <row r="3981" spans="4:4">
      <c r="D3981" s="82"/>
    </row>
    <row r="3982" spans="4:4">
      <c r="D3982" s="82"/>
    </row>
    <row r="3983" spans="4:4">
      <c r="D3983" s="82"/>
    </row>
    <row r="3984" spans="4:4">
      <c r="D3984" s="82"/>
    </row>
    <row r="3985" spans="4:4">
      <c r="D3985" s="82"/>
    </row>
    <row r="3986" spans="4:4">
      <c r="D3986" s="82"/>
    </row>
    <row r="3987" spans="4:4">
      <c r="D3987" s="82"/>
    </row>
    <row r="3988" spans="4:4">
      <c r="D3988" s="82"/>
    </row>
    <row r="3989" spans="4:4">
      <c r="D3989" s="82"/>
    </row>
    <row r="3990" spans="4:4">
      <c r="D3990" s="82"/>
    </row>
    <row r="3991" spans="4:4">
      <c r="D3991" s="82"/>
    </row>
    <row r="3992" spans="4:4">
      <c r="D3992" s="82"/>
    </row>
    <row r="3993" spans="4:4">
      <c r="D3993" s="82"/>
    </row>
    <row r="3994" spans="4:4">
      <c r="D3994" s="82"/>
    </row>
    <row r="3995" spans="4:4">
      <c r="D3995" s="82"/>
    </row>
    <row r="3996" spans="4:4">
      <c r="D3996" s="82"/>
    </row>
    <row r="3997" spans="4:4">
      <c r="D3997" s="82"/>
    </row>
    <row r="3998" spans="4:4">
      <c r="D3998" s="82"/>
    </row>
    <row r="3999" spans="4:4">
      <c r="D3999" s="82"/>
    </row>
    <row r="4000" spans="4:4">
      <c r="D4000" s="82"/>
    </row>
    <row r="4001" spans="4:4">
      <c r="D4001" s="82"/>
    </row>
    <row r="4002" spans="4:4">
      <c r="D4002" s="82"/>
    </row>
    <row r="4003" spans="4:4">
      <c r="D4003" s="82"/>
    </row>
    <row r="4004" spans="4:4">
      <c r="D4004" s="82"/>
    </row>
    <row r="4005" spans="4:4">
      <c r="D4005" s="82"/>
    </row>
    <row r="4006" spans="4:4">
      <c r="D4006" s="82"/>
    </row>
    <row r="4007" spans="4:4">
      <c r="D4007" s="82"/>
    </row>
    <row r="4008" spans="4:4">
      <c r="D4008" s="82"/>
    </row>
    <row r="4009" spans="4:4">
      <c r="D4009" s="82"/>
    </row>
    <row r="4010" spans="4:4">
      <c r="D4010" s="82"/>
    </row>
    <row r="4011" spans="4:4">
      <c r="D4011" s="82"/>
    </row>
    <row r="4012" spans="4:4">
      <c r="D4012" s="82"/>
    </row>
    <row r="4013" spans="4:4">
      <c r="D4013" s="82"/>
    </row>
    <row r="4014" spans="4:4">
      <c r="D4014" s="82"/>
    </row>
    <row r="4015" spans="4:4">
      <c r="D4015" s="82"/>
    </row>
    <row r="4016" spans="4:4">
      <c r="D4016" s="82"/>
    </row>
    <row r="4017" spans="4:4">
      <c r="D4017" s="82"/>
    </row>
    <row r="4018" spans="4:4">
      <c r="D4018" s="82"/>
    </row>
    <row r="4019" spans="4:4">
      <c r="D4019" s="82"/>
    </row>
    <row r="4020" spans="4:4">
      <c r="D4020" s="82"/>
    </row>
    <row r="4021" spans="4:4">
      <c r="D4021" s="82"/>
    </row>
    <row r="4022" spans="4:4">
      <c r="D4022" s="82"/>
    </row>
    <row r="4023" spans="4:4">
      <c r="D4023" s="82"/>
    </row>
    <row r="4024" spans="4:4">
      <c r="D4024" s="82"/>
    </row>
    <row r="4025" spans="4:4">
      <c r="D4025" s="82"/>
    </row>
    <row r="4026" spans="4:4">
      <c r="D4026" s="82"/>
    </row>
    <row r="4027" spans="4:4">
      <c r="D4027" s="82"/>
    </row>
    <row r="4028" spans="4:4">
      <c r="D4028" s="82"/>
    </row>
    <row r="4029" spans="4:4">
      <c r="D4029" s="82"/>
    </row>
    <row r="4030" spans="4:4">
      <c r="D4030" s="82"/>
    </row>
    <row r="4031" spans="4:4">
      <c r="D4031" s="82"/>
    </row>
    <row r="4032" spans="4:4">
      <c r="D4032" s="82"/>
    </row>
    <row r="4033" spans="4:4">
      <c r="D4033" s="82"/>
    </row>
    <row r="4034" spans="4:4">
      <c r="D4034" s="82"/>
    </row>
    <row r="4035" spans="4:4">
      <c r="D4035" s="82"/>
    </row>
    <row r="4036" spans="4:4">
      <c r="D4036" s="82"/>
    </row>
    <row r="4037" spans="4:4">
      <c r="D4037" s="82"/>
    </row>
    <row r="4038" spans="4:4">
      <c r="D4038" s="82"/>
    </row>
    <row r="4039" spans="4:4">
      <c r="D4039" s="82"/>
    </row>
    <row r="4040" spans="4:4">
      <c r="D4040" s="82"/>
    </row>
    <row r="4041" spans="4:4">
      <c r="D4041" s="82"/>
    </row>
    <row r="4042" spans="4:4">
      <c r="D4042" s="82"/>
    </row>
    <row r="4043" spans="4:4">
      <c r="D4043" s="82"/>
    </row>
    <row r="4044" spans="4:4">
      <c r="D4044" s="82"/>
    </row>
    <row r="4045" spans="4:4">
      <c r="D4045" s="82"/>
    </row>
    <row r="4046" spans="4:4">
      <c r="D4046" s="82"/>
    </row>
    <row r="4047" spans="4:4">
      <c r="D4047" s="82"/>
    </row>
    <row r="4048" spans="4:4">
      <c r="D4048" s="82"/>
    </row>
    <row r="4049" spans="4:4">
      <c r="D4049" s="82"/>
    </row>
    <row r="4050" spans="4:4">
      <c r="D4050" s="82"/>
    </row>
    <row r="4051" spans="4:4">
      <c r="D4051" s="82"/>
    </row>
    <row r="4052" spans="4:4">
      <c r="D4052" s="82"/>
    </row>
    <row r="4053" spans="4:4">
      <c r="D4053" s="82"/>
    </row>
    <row r="4054" spans="4:4">
      <c r="D4054" s="82"/>
    </row>
    <row r="4055" spans="4:4">
      <c r="D4055" s="82"/>
    </row>
    <row r="4056" spans="4:4">
      <c r="D4056" s="82"/>
    </row>
    <row r="4057" spans="4:4">
      <c r="D4057" s="82"/>
    </row>
    <row r="4058" spans="4:4">
      <c r="D4058" s="82"/>
    </row>
    <row r="4059" spans="4:4">
      <c r="D4059" s="82"/>
    </row>
    <row r="4060" spans="4:4">
      <c r="D4060" s="82"/>
    </row>
    <row r="4061" spans="4:4">
      <c r="D4061" s="82"/>
    </row>
    <row r="4062" spans="4:4">
      <c r="D4062" s="82"/>
    </row>
    <row r="4063" spans="4:4">
      <c r="D4063" s="82"/>
    </row>
    <row r="4064" spans="4:4">
      <c r="D4064" s="82"/>
    </row>
    <row r="4065" spans="4:4">
      <c r="D4065" s="82"/>
    </row>
    <row r="4066" spans="4:4">
      <c r="D4066" s="82"/>
    </row>
    <row r="4067" spans="4:4">
      <c r="D4067" s="82"/>
    </row>
    <row r="4068" spans="4:4">
      <c r="D4068" s="82"/>
    </row>
    <row r="4069" spans="4:4">
      <c r="D4069" s="82"/>
    </row>
    <row r="4070" spans="4:4">
      <c r="D4070" s="82"/>
    </row>
    <row r="4071" spans="4:4">
      <c r="D4071" s="82"/>
    </row>
    <row r="4072" spans="4:4">
      <c r="D4072" s="82"/>
    </row>
    <row r="4073" spans="4:4">
      <c r="D4073" s="82"/>
    </row>
    <row r="4074" spans="4:4">
      <c r="D4074" s="82"/>
    </row>
    <row r="4075" spans="4:4">
      <c r="D4075" s="82"/>
    </row>
    <row r="4076" spans="4:4">
      <c r="D4076" s="82"/>
    </row>
    <row r="4077" spans="4:4">
      <c r="D4077" s="82"/>
    </row>
    <row r="4078" spans="4:4">
      <c r="D4078" s="82"/>
    </row>
    <row r="4079" spans="4:4">
      <c r="D4079" s="82"/>
    </row>
    <row r="4080" spans="4:4">
      <c r="D4080" s="82"/>
    </row>
    <row r="4081" spans="4:4">
      <c r="D4081" s="82"/>
    </row>
    <row r="4082" spans="4:4">
      <c r="D4082" s="82"/>
    </row>
    <row r="4083" spans="4:4">
      <c r="D4083" s="82"/>
    </row>
    <row r="4084" spans="4:4">
      <c r="D4084" s="82"/>
    </row>
    <row r="4085" spans="4:4">
      <c r="D4085" s="82"/>
    </row>
    <row r="4086" spans="4:4">
      <c r="D4086" s="82"/>
    </row>
    <row r="4087" spans="4:4">
      <c r="D4087" s="82"/>
    </row>
    <row r="4088" spans="4:4">
      <c r="D4088" s="82"/>
    </row>
    <row r="4089" spans="4:4">
      <c r="D4089" s="82"/>
    </row>
    <row r="4090" spans="4:4">
      <c r="D4090" s="82"/>
    </row>
    <row r="4091" spans="4:4">
      <c r="D4091" s="82"/>
    </row>
    <row r="4092" spans="4:4">
      <c r="D4092" s="82"/>
    </row>
    <row r="4093" spans="4:4">
      <c r="D4093" s="82"/>
    </row>
    <row r="4094" spans="4:4">
      <c r="D4094" s="82"/>
    </row>
    <row r="4095" spans="4:4">
      <c r="D4095" s="82"/>
    </row>
    <row r="4096" spans="4:4">
      <c r="D4096" s="82"/>
    </row>
    <row r="4097" spans="4:4">
      <c r="D4097" s="82"/>
    </row>
    <row r="4098" spans="4:4">
      <c r="D4098" s="82"/>
    </row>
    <row r="4099" spans="4:4">
      <c r="D4099" s="82"/>
    </row>
    <row r="4100" spans="4:4">
      <c r="D4100" s="82"/>
    </row>
    <row r="4101" spans="4:4">
      <c r="D4101" s="82"/>
    </row>
    <row r="4102" spans="4:4">
      <c r="D4102" s="82"/>
    </row>
    <row r="4103" spans="4:4">
      <c r="D4103" s="82"/>
    </row>
    <row r="4104" spans="4:4">
      <c r="D4104" s="82"/>
    </row>
    <row r="4105" spans="4:4">
      <c r="D4105" s="82"/>
    </row>
    <row r="4106" spans="4:4">
      <c r="D4106" s="82"/>
    </row>
    <row r="4107" spans="4:4">
      <c r="D4107" s="82"/>
    </row>
    <row r="4108" spans="4:4">
      <c r="D4108" s="82"/>
    </row>
    <row r="4109" spans="4:4">
      <c r="D4109" s="82"/>
    </row>
    <row r="4110" spans="4:4">
      <c r="D4110" s="82"/>
    </row>
    <row r="4111" spans="4:4">
      <c r="D4111" s="82"/>
    </row>
    <row r="4112" spans="4:4">
      <c r="D4112" s="82"/>
    </row>
    <row r="4113" spans="4:4">
      <c r="D4113" s="82"/>
    </row>
    <row r="4114" spans="4:4">
      <c r="D4114" s="82"/>
    </row>
    <row r="4115" spans="4:4">
      <c r="D4115" s="82"/>
    </row>
    <row r="4116" spans="4:4">
      <c r="D4116" s="82"/>
    </row>
    <row r="4117" spans="4:4">
      <c r="D4117" s="82"/>
    </row>
    <row r="4118" spans="4:4">
      <c r="D4118" s="82"/>
    </row>
    <row r="4119" spans="4:4">
      <c r="D4119" s="82"/>
    </row>
    <row r="4120" spans="4:4">
      <c r="D4120" s="82"/>
    </row>
    <row r="4121" spans="4:4">
      <c r="D4121" s="82"/>
    </row>
    <row r="4122" spans="4:4">
      <c r="D4122" s="82"/>
    </row>
    <row r="4123" spans="4:4">
      <c r="D4123" s="82"/>
    </row>
    <row r="4124" spans="4:4">
      <c r="D4124" s="82"/>
    </row>
    <row r="4125" spans="4:4">
      <c r="D4125" s="82"/>
    </row>
    <row r="4126" spans="4:4">
      <c r="D4126" s="82"/>
    </row>
    <row r="4127" spans="4:4">
      <c r="D4127" s="82"/>
    </row>
    <row r="4128" spans="4:4">
      <c r="D4128" s="82"/>
    </row>
    <row r="4129" spans="4:4">
      <c r="D4129" s="82"/>
    </row>
    <row r="4130" spans="4:4">
      <c r="D4130" s="82"/>
    </row>
    <row r="4131" spans="4:4">
      <c r="D4131" s="82"/>
    </row>
    <row r="4132" spans="4:4">
      <c r="D4132" s="82"/>
    </row>
    <row r="4133" spans="4:4">
      <c r="D4133" s="82"/>
    </row>
    <row r="4134" spans="4:4">
      <c r="D4134" s="82"/>
    </row>
    <row r="4135" spans="4:4">
      <c r="D4135" s="82"/>
    </row>
    <row r="4136" spans="4:4">
      <c r="D4136" s="82"/>
    </row>
    <row r="4137" spans="4:4">
      <c r="D4137" s="82"/>
    </row>
    <row r="4138" spans="4:4">
      <c r="D4138" s="82"/>
    </row>
    <row r="4139" spans="4:4">
      <c r="D4139" s="82"/>
    </row>
    <row r="4140" spans="4:4">
      <c r="D4140" s="82"/>
    </row>
    <row r="4141" spans="4:4">
      <c r="D4141" s="82"/>
    </row>
    <row r="4142" spans="4:4">
      <c r="D4142" s="82"/>
    </row>
    <row r="4143" spans="4:4">
      <c r="D4143" s="82"/>
    </row>
    <row r="4144" spans="4:4">
      <c r="D4144" s="82"/>
    </row>
    <row r="4145" spans="4:4">
      <c r="D4145" s="82"/>
    </row>
    <row r="4146" spans="4:4">
      <c r="D4146" s="82"/>
    </row>
    <row r="4147" spans="4:4">
      <c r="D4147" s="82"/>
    </row>
    <row r="4148" spans="4:4">
      <c r="D4148" s="82"/>
    </row>
    <row r="4149" spans="4:4">
      <c r="D4149" s="82"/>
    </row>
    <row r="4150" spans="4:4">
      <c r="D4150" s="82"/>
    </row>
    <row r="4151" spans="4:4">
      <c r="D4151" s="82"/>
    </row>
    <row r="4152" spans="4:4">
      <c r="D4152" s="82"/>
    </row>
    <row r="4153" spans="4:4">
      <c r="D4153" s="82"/>
    </row>
    <row r="4154" spans="4:4">
      <c r="D4154" s="82"/>
    </row>
    <row r="4155" spans="4:4">
      <c r="D4155" s="82"/>
    </row>
    <row r="4156" spans="4:4">
      <c r="D4156" s="82"/>
    </row>
    <row r="4157" spans="4:4">
      <c r="D4157" s="82"/>
    </row>
    <row r="4158" spans="4:4">
      <c r="D4158" s="82"/>
    </row>
    <row r="4159" spans="4:4">
      <c r="D4159" s="82"/>
    </row>
    <row r="4160" spans="4:4">
      <c r="D4160" s="82"/>
    </row>
    <row r="4161" spans="4:4">
      <c r="D4161" s="82"/>
    </row>
    <row r="4162" spans="4:4">
      <c r="D4162" s="82"/>
    </row>
    <row r="4163" spans="4:4">
      <c r="D4163" s="82"/>
    </row>
    <row r="4164" spans="4:4">
      <c r="D4164" s="82"/>
    </row>
    <row r="4165" spans="4:4">
      <c r="D4165" s="82"/>
    </row>
    <row r="4166" spans="4:4">
      <c r="D4166" s="82"/>
    </row>
    <row r="4167" spans="4:4">
      <c r="D4167" s="82"/>
    </row>
    <row r="4168" spans="4:4">
      <c r="D4168" s="82"/>
    </row>
    <row r="4169" spans="4:4">
      <c r="D4169" s="82"/>
    </row>
    <row r="4170" spans="4:4">
      <c r="D4170" s="82"/>
    </row>
    <row r="4171" spans="4:4">
      <c r="D4171" s="82"/>
    </row>
    <row r="4172" spans="4:4">
      <c r="D4172" s="82"/>
    </row>
    <row r="4173" spans="4:4">
      <c r="D4173" s="82"/>
    </row>
    <row r="4174" spans="4:4">
      <c r="D4174" s="82"/>
    </row>
    <row r="4175" spans="4:4">
      <c r="D4175" s="82"/>
    </row>
    <row r="4176" spans="4:4">
      <c r="D4176" s="82"/>
    </row>
    <row r="4177" spans="4:4">
      <c r="D4177" s="82"/>
    </row>
    <row r="4178" spans="4:4">
      <c r="D4178" s="82"/>
    </row>
    <row r="4179" spans="4:4">
      <c r="D4179" s="82"/>
    </row>
    <row r="4180" spans="4:4">
      <c r="D4180" s="82"/>
    </row>
    <row r="4181" spans="4:4">
      <c r="D4181" s="82"/>
    </row>
    <row r="4182" spans="4:4">
      <c r="D4182" s="82"/>
    </row>
    <row r="4183" spans="4:4">
      <c r="D4183" s="82"/>
    </row>
    <row r="4184" spans="4:4">
      <c r="D4184" s="82"/>
    </row>
    <row r="4185" spans="4:4">
      <c r="D4185" s="82"/>
    </row>
    <row r="4186" spans="4:4">
      <c r="D4186" s="82"/>
    </row>
    <row r="4187" spans="4:4">
      <c r="D4187" s="82"/>
    </row>
    <row r="4188" spans="4:4">
      <c r="D4188" s="82"/>
    </row>
    <row r="4189" spans="4:4">
      <c r="D4189" s="82"/>
    </row>
    <row r="4190" spans="4:4">
      <c r="D4190" s="82"/>
    </row>
    <row r="4191" spans="4:4">
      <c r="D4191" s="82"/>
    </row>
    <row r="4192" spans="4:4">
      <c r="D4192" s="82"/>
    </row>
    <row r="4193" spans="4:4">
      <c r="D4193" s="82"/>
    </row>
    <row r="4194" spans="4:4">
      <c r="D4194" s="82"/>
    </row>
    <row r="4195" spans="4:4">
      <c r="D4195" s="82"/>
    </row>
    <row r="4196" spans="4:4">
      <c r="D4196" s="82"/>
    </row>
    <row r="4197" spans="4:4">
      <c r="D4197" s="82"/>
    </row>
    <row r="4198" spans="4:4">
      <c r="D4198" s="82"/>
    </row>
    <row r="4199" spans="4:4">
      <c r="D4199" s="82"/>
    </row>
    <row r="4200" spans="4:4">
      <c r="D4200" s="82"/>
    </row>
    <row r="4201" spans="4:4">
      <c r="D4201" s="82"/>
    </row>
    <row r="4202" spans="4:4">
      <c r="D4202" s="82"/>
    </row>
    <row r="4203" spans="4:4">
      <c r="D4203" s="82"/>
    </row>
    <row r="4204" spans="4:4">
      <c r="D4204" s="82"/>
    </row>
    <row r="4205" spans="4:4">
      <c r="D4205" s="82"/>
    </row>
    <row r="4206" spans="4:4">
      <c r="D4206" s="82"/>
    </row>
    <row r="4207" spans="4:4">
      <c r="D4207" s="82"/>
    </row>
    <row r="4208" spans="4:4">
      <c r="D4208" s="82"/>
    </row>
    <row r="4209" spans="4:4">
      <c r="D4209" s="82"/>
    </row>
    <row r="4210" spans="4:4">
      <c r="D4210" s="82"/>
    </row>
    <row r="4211" spans="4:4">
      <c r="D4211" s="82"/>
    </row>
    <row r="4212" spans="4:4">
      <c r="D4212" s="82"/>
    </row>
    <row r="4213" spans="4:4">
      <c r="D4213" s="82"/>
    </row>
    <row r="4214" spans="4:4">
      <c r="D4214" s="82"/>
    </row>
    <row r="4215" spans="4:4">
      <c r="D4215" s="82"/>
    </row>
    <row r="4216" spans="4:4">
      <c r="D4216" s="82"/>
    </row>
    <row r="4217" spans="4:4">
      <c r="D4217" s="82"/>
    </row>
    <row r="4218" spans="4:4">
      <c r="D4218" s="82"/>
    </row>
    <row r="4219" spans="4:4">
      <c r="D4219" s="82"/>
    </row>
    <row r="4220" spans="4:4">
      <c r="D4220" s="82"/>
    </row>
    <row r="4221" spans="4:4">
      <c r="D4221" s="82"/>
    </row>
    <row r="4222" spans="4:4">
      <c r="D4222" s="82"/>
    </row>
    <row r="4223" spans="4:4">
      <c r="D4223" s="82"/>
    </row>
    <row r="4224" spans="4:4">
      <c r="D4224" s="82"/>
    </row>
    <row r="4225" spans="4:4">
      <c r="D4225" s="82"/>
    </row>
    <row r="4226" spans="4:4">
      <c r="D4226" s="82"/>
    </row>
    <row r="4227" spans="4:4">
      <c r="D4227" s="82"/>
    </row>
    <row r="4228" spans="4:4">
      <c r="D4228" s="82"/>
    </row>
    <row r="4229" spans="4:4">
      <c r="D4229" s="82"/>
    </row>
    <row r="4230" spans="4:4">
      <c r="D4230" s="82"/>
    </row>
    <row r="4231" spans="4:4">
      <c r="D4231" s="82"/>
    </row>
    <row r="4232" spans="4:4">
      <c r="D4232" s="82"/>
    </row>
    <row r="4233" spans="4:4">
      <c r="D4233" s="82"/>
    </row>
    <row r="4234" spans="4:4">
      <c r="D4234" s="82"/>
    </row>
    <row r="4235" spans="4:4">
      <c r="D4235" s="82"/>
    </row>
    <row r="4236" spans="4:4">
      <c r="D4236" s="82"/>
    </row>
    <row r="4237" spans="4:4">
      <c r="D4237" s="82"/>
    </row>
    <row r="4238" spans="4:4">
      <c r="D4238" s="82"/>
    </row>
    <row r="4239" spans="4:4">
      <c r="D4239" s="82"/>
    </row>
    <row r="4240" spans="4:4">
      <c r="D4240" s="82"/>
    </row>
    <row r="4241" spans="4:4">
      <c r="D4241" s="82"/>
    </row>
    <row r="4242" spans="4:4">
      <c r="D4242" s="82"/>
    </row>
    <row r="4243" spans="4:4">
      <c r="D4243" s="82"/>
    </row>
    <row r="4244" spans="4:4">
      <c r="D4244" s="82"/>
    </row>
    <row r="4245" spans="4:4">
      <c r="D4245" s="82"/>
    </row>
    <row r="4246" spans="4:4">
      <c r="D4246" s="82"/>
    </row>
    <row r="4247" spans="4:4">
      <c r="D4247" s="82"/>
    </row>
    <row r="4248" spans="4:4">
      <c r="D4248" s="82"/>
    </row>
    <row r="4249" spans="4:4">
      <c r="D4249" s="82"/>
    </row>
    <row r="4250" spans="4:4">
      <c r="D4250" s="82"/>
    </row>
    <row r="4251" spans="4:4">
      <c r="D4251" s="82"/>
    </row>
    <row r="4252" spans="4:4">
      <c r="D4252" s="82"/>
    </row>
    <row r="4253" spans="4:4">
      <c r="D4253" s="82"/>
    </row>
    <row r="4254" spans="4:4">
      <c r="D4254" s="82"/>
    </row>
    <row r="4255" spans="4:4">
      <c r="D4255" s="82"/>
    </row>
    <row r="4256" spans="4:4">
      <c r="D4256" s="82"/>
    </row>
    <row r="4257" spans="4:4">
      <c r="D4257" s="82"/>
    </row>
    <row r="4258" spans="4:4">
      <c r="D4258" s="82"/>
    </row>
    <row r="4259" spans="4:4">
      <c r="D4259" s="82"/>
    </row>
    <row r="4260" spans="4:4">
      <c r="D4260" s="82"/>
    </row>
    <row r="4261" spans="4:4">
      <c r="D4261" s="82"/>
    </row>
    <row r="4262" spans="4:4">
      <c r="D4262" s="82"/>
    </row>
    <row r="4263" spans="4:4">
      <c r="D4263" s="82"/>
    </row>
    <row r="4264" spans="4:4">
      <c r="D4264" s="82"/>
    </row>
    <row r="4265" spans="4:4">
      <c r="D4265" s="82"/>
    </row>
    <row r="4266" spans="4:4">
      <c r="D4266" s="82"/>
    </row>
    <row r="4267" spans="4:4">
      <c r="D4267" s="82"/>
    </row>
    <row r="4268" spans="4:4">
      <c r="D4268" s="82"/>
    </row>
    <row r="4269" spans="4:4">
      <c r="D4269" s="82"/>
    </row>
    <row r="4270" spans="4:4">
      <c r="D4270" s="82"/>
    </row>
    <row r="4271" spans="4:4">
      <c r="D4271" s="82"/>
    </row>
    <row r="4272" spans="4:4">
      <c r="D4272" s="82"/>
    </row>
    <row r="4273" spans="4:4">
      <c r="D4273" s="82"/>
    </row>
    <row r="4274" spans="4:4">
      <c r="D4274" s="82"/>
    </row>
    <row r="4275" spans="4:4">
      <c r="D4275" s="82"/>
    </row>
    <row r="4276" spans="4:4">
      <c r="D4276" s="82"/>
    </row>
    <row r="4277" spans="4:4">
      <c r="D4277" s="82"/>
    </row>
    <row r="4278" spans="4:4">
      <c r="D4278" s="82"/>
    </row>
    <row r="4279" spans="4:4">
      <c r="D4279" s="82"/>
    </row>
    <row r="4280" spans="4:4">
      <c r="D4280" s="82"/>
    </row>
    <row r="4281" spans="4:4">
      <c r="D4281" s="82"/>
    </row>
    <row r="4282" spans="4:4">
      <c r="D4282" s="82"/>
    </row>
    <row r="4283" spans="4:4">
      <c r="D4283" s="82"/>
    </row>
    <row r="4284" spans="4:4">
      <c r="D4284" s="82"/>
    </row>
    <row r="4285" spans="4:4">
      <c r="D4285" s="82"/>
    </row>
    <row r="4286" spans="4:4">
      <c r="D4286" s="82"/>
    </row>
    <row r="4287" spans="4:4">
      <c r="D4287" s="82"/>
    </row>
    <row r="4288" spans="4:4">
      <c r="D4288" s="82"/>
    </row>
    <row r="4289" spans="4:4">
      <c r="D4289" s="82"/>
    </row>
    <row r="4290" spans="4:4">
      <c r="D4290" s="82"/>
    </row>
    <row r="4291" spans="4:4">
      <c r="D4291" s="82"/>
    </row>
    <row r="4292" spans="4:4">
      <c r="D4292" s="82"/>
    </row>
    <row r="4293" spans="4:4">
      <c r="D4293" s="82"/>
    </row>
    <row r="4294" spans="4:4">
      <c r="D4294" s="82"/>
    </row>
    <row r="4295" spans="4:4">
      <c r="D4295" s="82"/>
    </row>
    <row r="4296" spans="4:4">
      <c r="D4296" s="82"/>
    </row>
    <row r="4297" spans="4:4">
      <c r="D4297" s="82"/>
    </row>
    <row r="4298" spans="4:4">
      <c r="D4298" s="82"/>
    </row>
    <row r="4299" spans="4:4">
      <c r="D4299" s="82"/>
    </row>
    <row r="4300" spans="4:4">
      <c r="D4300" s="82"/>
    </row>
    <row r="4301" spans="4:4">
      <c r="D4301" s="82"/>
    </row>
    <row r="4302" spans="4:4">
      <c r="D4302" s="82"/>
    </row>
    <row r="4303" spans="4:4">
      <c r="D4303" s="82"/>
    </row>
    <row r="4304" spans="4:4">
      <c r="D4304" s="82"/>
    </row>
    <row r="4305" spans="4:4">
      <c r="D4305" s="82"/>
    </row>
    <row r="4306" spans="4:4">
      <c r="D4306" s="82"/>
    </row>
    <row r="4307" spans="4:4">
      <c r="D4307" s="82"/>
    </row>
    <row r="4308" spans="4:4">
      <c r="D4308" s="82"/>
    </row>
    <row r="4309" spans="4:4">
      <c r="D4309" s="82"/>
    </row>
    <row r="4310" spans="4:4">
      <c r="D4310" s="82"/>
    </row>
    <row r="4311" spans="4:4">
      <c r="D4311" s="82"/>
    </row>
    <row r="4312" spans="4:4">
      <c r="D4312" s="82"/>
    </row>
    <row r="4313" spans="4:4">
      <c r="D4313" s="82"/>
    </row>
    <row r="4314" spans="4:4">
      <c r="D4314" s="82"/>
    </row>
    <row r="4315" spans="4:4">
      <c r="D4315" s="82"/>
    </row>
    <row r="4316" spans="4:4">
      <c r="D4316" s="82"/>
    </row>
    <row r="4317" spans="4:4">
      <c r="D4317" s="82"/>
    </row>
    <row r="4318" spans="4:4">
      <c r="D4318" s="82"/>
    </row>
    <row r="4319" spans="4:4">
      <c r="D4319" s="82"/>
    </row>
    <row r="4320" spans="4:4">
      <c r="D4320" s="82"/>
    </row>
    <row r="4321" spans="4:4">
      <c r="D4321" s="82"/>
    </row>
    <row r="4322" spans="4:4">
      <c r="D4322" s="82"/>
    </row>
    <row r="4323" spans="4:4">
      <c r="D4323" s="82"/>
    </row>
    <row r="4324" spans="4:4">
      <c r="D4324" s="82"/>
    </row>
    <row r="4325" spans="4:4">
      <c r="D4325" s="82"/>
    </row>
    <row r="4326" spans="4:4">
      <c r="D4326" s="82"/>
    </row>
    <row r="4327" spans="4:4">
      <c r="D4327" s="82"/>
    </row>
    <row r="4328" spans="4:4">
      <c r="D4328" s="82"/>
    </row>
    <row r="4329" spans="4:4">
      <c r="D4329" s="82"/>
    </row>
    <row r="4330" spans="4:4">
      <c r="D4330" s="82"/>
    </row>
    <row r="4331" spans="4:4">
      <c r="D4331" s="82"/>
    </row>
    <row r="4332" spans="4:4">
      <c r="D4332" s="82"/>
    </row>
    <row r="4333" spans="4:4">
      <c r="D4333" s="82"/>
    </row>
    <row r="4334" spans="4:4">
      <c r="D4334" s="82"/>
    </row>
    <row r="4335" spans="4:4">
      <c r="D4335" s="82"/>
    </row>
    <row r="4336" spans="4:4">
      <c r="D4336" s="82"/>
    </row>
    <row r="4337" spans="4:4">
      <c r="D4337" s="82"/>
    </row>
    <row r="4338" spans="4:4">
      <c r="D4338" s="82"/>
    </row>
    <row r="4339" spans="4:4">
      <c r="D4339" s="82"/>
    </row>
    <row r="4340" spans="4:4">
      <c r="D4340" s="82"/>
    </row>
    <row r="4341" spans="4:4">
      <c r="D4341" s="82"/>
    </row>
    <row r="4342" spans="4:4">
      <c r="D4342" s="82"/>
    </row>
    <row r="4343" spans="4:4">
      <c r="D4343" s="82"/>
    </row>
    <row r="4344" spans="4:4">
      <c r="D4344" s="82"/>
    </row>
    <row r="4345" spans="4:4">
      <c r="D4345" s="82"/>
    </row>
    <row r="4346" spans="4:4">
      <c r="D4346" s="82"/>
    </row>
    <row r="4347" spans="4:4">
      <c r="D4347" s="82"/>
    </row>
    <row r="4348" spans="4:4">
      <c r="D4348" s="82"/>
    </row>
    <row r="4349" spans="4:4">
      <c r="D4349" s="82"/>
    </row>
    <row r="4350" spans="4:4">
      <c r="D4350" s="82"/>
    </row>
    <row r="4351" spans="4:4">
      <c r="D4351" s="82"/>
    </row>
    <row r="4352" spans="4:4">
      <c r="D4352" s="82"/>
    </row>
    <row r="4353" spans="4:4">
      <c r="D4353" s="82"/>
    </row>
    <row r="4354" spans="4:4">
      <c r="D4354" s="82"/>
    </row>
    <row r="4355" spans="4:4">
      <c r="D4355" s="82"/>
    </row>
    <row r="4356" spans="4:4">
      <c r="D4356" s="82"/>
    </row>
    <row r="4357" spans="4:4">
      <c r="D4357" s="82"/>
    </row>
    <row r="4358" spans="4:4">
      <c r="D4358" s="82"/>
    </row>
    <row r="4359" spans="4:4">
      <c r="D4359" s="82"/>
    </row>
    <row r="4360" spans="4:4">
      <c r="D4360" s="82"/>
    </row>
    <row r="4361" spans="4:4">
      <c r="D4361" s="82"/>
    </row>
    <row r="4362" spans="4:4">
      <c r="D4362" s="82"/>
    </row>
    <row r="4363" spans="4:4">
      <c r="D4363" s="82"/>
    </row>
    <row r="4364" spans="4:4">
      <c r="D4364" s="82"/>
    </row>
    <row r="4365" spans="4:4">
      <c r="D4365" s="82"/>
    </row>
    <row r="4366" spans="4:4">
      <c r="D4366" s="82"/>
    </row>
    <row r="4367" spans="4:4">
      <c r="D4367" s="82"/>
    </row>
    <row r="4368" spans="4:4">
      <c r="D4368" s="82"/>
    </row>
    <row r="4369" spans="4:4">
      <c r="D4369" s="82"/>
    </row>
    <row r="4370" spans="4:4">
      <c r="D4370" s="82"/>
    </row>
    <row r="4371" spans="4:4">
      <c r="D4371" s="82"/>
    </row>
    <row r="4372" spans="4:4">
      <c r="D4372" s="82"/>
    </row>
    <row r="4373" spans="4:4">
      <c r="D4373" s="82"/>
    </row>
    <row r="4374" spans="4:4">
      <c r="D4374" s="82"/>
    </row>
    <row r="4375" spans="4:4">
      <c r="D4375" s="82"/>
    </row>
    <row r="4376" spans="4:4">
      <c r="D4376" s="82"/>
    </row>
    <row r="4377" spans="4:4">
      <c r="D4377" s="82"/>
    </row>
    <row r="4378" spans="4:4">
      <c r="D4378" s="82"/>
    </row>
    <row r="4379" spans="4:4">
      <c r="D4379" s="82"/>
    </row>
    <row r="4380" spans="4:4">
      <c r="D4380" s="82"/>
    </row>
    <row r="4381" spans="4:4">
      <c r="D4381" s="82"/>
    </row>
    <row r="4382" spans="4:4">
      <c r="D4382" s="82"/>
    </row>
    <row r="4383" spans="4:4">
      <c r="D4383" s="82"/>
    </row>
    <row r="4384" spans="4:4">
      <c r="D4384" s="82"/>
    </row>
    <row r="4385" spans="4:4">
      <c r="D4385" s="82"/>
    </row>
    <row r="4386" spans="4:4">
      <c r="D4386" s="82"/>
    </row>
    <row r="4387" spans="4:4">
      <c r="D4387" s="82"/>
    </row>
    <row r="4388" spans="4:4">
      <c r="D4388" s="82"/>
    </row>
    <row r="4389" spans="4:4">
      <c r="D4389" s="82"/>
    </row>
    <row r="4390" spans="4:4">
      <c r="D4390" s="82"/>
    </row>
    <row r="4391" spans="4:4">
      <c r="D4391" s="82"/>
    </row>
    <row r="4392" spans="4:4">
      <c r="D4392" s="82"/>
    </row>
    <row r="4393" spans="4:4">
      <c r="D4393" s="82"/>
    </row>
    <row r="4394" spans="4:4">
      <c r="D4394" s="82"/>
    </row>
    <row r="4395" spans="4:4">
      <c r="D4395" s="82"/>
    </row>
    <row r="4396" spans="4:4">
      <c r="D4396" s="82"/>
    </row>
    <row r="4397" spans="4:4">
      <c r="D4397" s="82"/>
    </row>
    <row r="4398" spans="4:4">
      <c r="D4398" s="82"/>
    </row>
    <row r="4399" spans="4:4">
      <c r="D4399" s="82"/>
    </row>
    <row r="4400" spans="4:4">
      <c r="D4400" s="82"/>
    </row>
    <row r="4401" spans="4:4">
      <c r="D4401" s="82"/>
    </row>
    <row r="4402" spans="4:4">
      <c r="D4402" s="82"/>
    </row>
    <row r="4403" spans="4:4">
      <c r="D4403" s="82"/>
    </row>
    <row r="4404" spans="4:4">
      <c r="D4404" s="82"/>
    </row>
    <row r="4405" spans="4:4">
      <c r="D4405" s="82"/>
    </row>
    <row r="4406" spans="4:4">
      <c r="D4406" s="82"/>
    </row>
    <row r="4407" spans="4:4">
      <c r="D4407" s="82"/>
    </row>
    <row r="4408" spans="4:4">
      <c r="D4408" s="82"/>
    </row>
    <row r="4409" spans="4:4">
      <c r="D4409" s="82"/>
    </row>
    <row r="4410" spans="4:4">
      <c r="D4410" s="82"/>
    </row>
    <row r="4411" spans="4:4">
      <c r="D4411" s="82"/>
    </row>
    <row r="4412" spans="4:4">
      <c r="D4412" s="82"/>
    </row>
    <row r="4413" spans="4:4">
      <c r="D4413" s="82"/>
    </row>
    <row r="4414" spans="4:4">
      <c r="D4414" s="82"/>
    </row>
    <row r="4415" spans="4:4">
      <c r="D4415" s="82"/>
    </row>
    <row r="4416" spans="4:4">
      <c r="D4416" s="82"/>
    </row>
    <row r="4417" spans="4:4">
      <c r="D4417" s="82"/>
    </row>
    <row r="4418" spans="4:4">
      <c r="D4418" s="82"/>
    </row>
    <row r="4419" spans="4:4">
      <c r="D4419" s="82"/>
    </row>
    <row r="4420" spans="4:4">
      <c r="D4420" s="82"/>
    </row>
    <row r="4421" spans="4:4">
      <c r="D4421" s="82"/>
    </row>
    <row r="4422" spans="4:4">
      <c r="D4422" s="82"/>
    </row>
    <row r="4423" spans="4:4">
      <c r="D4423" s="82"/>
    </row>
    <row r="4424" spans="4:4">
      <c r="D4424" s="82"/>
    </row>
    <row r="4425" spans="4:4">
      <c r="D4425" s="82"/>
    </row>
    <row r="4426" spans="4:4">
      <c r="D4426" s="82"/>
    </row>
    <row r="4427" spans="4:4">
      <c r="D4427" s="82"/>
    </row>
    <row r="4428" spans="4:4">
      <c r="D4428" s="82"/>
    </row>
    <row r="4429" spans="4:4">
      <c r="D4429" s="82"/>
    </row>
    <row r="4430" spans="4:4">
      <c r="D4430" s="82"/>
    </row>
    <row r="4431" spans="4:4">
      <c r="D4431" s="82"/>
    </row>
    <row r="4432" spans="4:4">
      <c r="D4432" s="82"/>
    </row>
    <row r="4433" spans="4:4">
      <c r="D4433" s="82"/>
    </row>
    <row r="4434" spans="4:4">
      <c r="D4434" s="82"/>
    </row>
    <row r="4435" spans="4:4">
      <c r="D4435" s="82"/>
    </row>
    <row r="4436" spans="4:4">
      <c r="D4436" s="82"/>
    </row>
    <row r="4437" spans="4:4">
      <c r="D4437" s="82"/>
    </row>
    <row r="4438" spans="4:4">
      <c r="D4438" s="82"/>
    </row>
    <row r="4439" spans="4:4">
      <c r="D4439" s="82"/>
    </row>
    <row r="4440" spans="4:4">
      <c r="D4440" s="82"/>
    </row>
    <row r="4441" spans="4:4">
      <c r="D4441" s="82"/>
    </row>
    <row r="4442" spans="4:4">
      <c r="D4442" s="82"/>
    </row>
    <row r="4443" spans="4:4">
      <c r="D4443" s="82"/>
    </row>
    <row r="4444" spans="4:4">
      <c r="D4444" s="82"/>
    </row>
    <row r="4445" spans="4:4">
      <c r="D4445" s="82"/>
    </row>
    <row r="4446" spans="4:4">
      <c r="D4446" s="82"/>
    </row>
    <row r="4447" spans="4:4">
      <c r="D4447" s="82"/>
    </row>
    <row r="4448" spans="4:4">
      <c r="D4448" s="82"/>
    </row>
    <row r="4449" spans="4:4">
      <c r="D4449" s="82"/>
    </row>
    <row r="4450" spans="4:4">
      <c r="D4450" s="82"/>
    </row>
    <row r="4451" spans="4:4">
      <c r="D4451" s="82"/>
    </row>
    <row r="4452" spans="4:4">
      <c r="D4452" s="82"/>
    </row>
    <row r="4453" spans="4:4">
      <c r="D4453" s="82"/>
    </row>
    <row r="4454" spans="4:4">
      <c r="D4454" s="82"/>
    </row>
    <row r="4455" spans="4:4">
      <c r="D4455" s="82"/>
    </row>
    <row r="4456" spans="4:4">
      <c r="D4456" s="82"/>
    </row>
    <row r="4457" spans="4:4">
      <c r="D4457" s="82"/>
    </row>
    <row r="4458" spans="4:4">
      <c r="D4458" s="82"/>
    </row>
    <row r="4459" spans="4:4">
      <c r="D4459" s="82"/>
    </row>
    <row r="4460" spans="4:4">
      <c r="D4460" s="82"/>
    </row>
    <row r="4461" spans="4:4">
      <c r="D4461" s="82"/>
    </row>
    <row r="4462" spans="4:4">
      <c r="D4462" s="82"/>
    </row>
    <row r="4463" spans="4:4">
      <c r="D4463" s="82"/>
    </row>
    <row r="4464" spans="4:4">
      <c r="D4464" s="82"/>
    </row>
    <row r="4465" spans="4:4">
      <c r="D4465" s="82"/>
    </row>
    <row r="4466" spans="4:4">
      <c r="D4466" s="82"/>
    </row>
    <row r="4467" spans="4:4">
      <c r="D4467" s="82"/>
    </row>
    <row r="4468" spans="4:4">
      <c r="D4468" s="82"/>
    </row>
    <row r="4469" spans="4:4">
      <c r="D4469" s="82"/>
    </row>
    <row r="4470" spans="4:4">
      <c r="D4470" s="82"/>
    </row>
    <row r="4471" spans="4:4">
      <c r="D4471" s="82"/>
    </row>
    <row r="4472" spans="4:4">
      <c r="D4472" s="82"/>
    </row>
    <row r="4473" spans="4:4">
      <c r="D4473" s="82"/>
    </row>
    <row r="4474" spans="4:4">
      <c r="D4474" s="82"/>
    </row>
    <row r="4475" spans="4:4">
      <c r="D4475" s="82"/>
    </row>
    <row r="4476" spans="4:4">
      <c r="D4476" s="82"/>
    </row>
    <row r="4477" spans="4:4">
      <c r="D4477" s="82"/>
    </row>
    <row r="4478" spans="4:4">
      <c r="D4478" s="82"/>
    </row>
    <row r="4479" spans="4:4">
      <c r="D4479" s="82"/>
    </row>
    <row r="4480" spans="4:4">
      <c r="D4480" s="82"/>
    </row>
    <row r="4481" spans="4:4">
      <c r="D4481" s="82"/>
    </row>
    <row r="4482" spans="4:4">
      <c r="D4482" s="82"/>
    </row>
    <row r="4483" spans="4:4">
      <c r="D4483" s="82"/>
    </row>
    <row r="4484" spans="4:4">
      <c r="D4484" s="82"/>
    </row>
    <row r="4485" spans="4:4">
      <c r="D4485" s="82"/>
    </row>
    <row r="4486" spans="4:4">
      <c r="D4486" s="82"/>
    </row>
    <row r="4487" spans="4:4">
      <c r="D4487" s="82"/>
    </row>
    <row r="4488" spans="4:4">
      <c r="D4488" s="82"/>
    </row>
    <row r="4489" spans="4:4">
      <c r="D4489" s="82"/>
    </row>
    <row r="4490" spans="4:4">
      <c r="D4490" s="82"/>
    </row>
    <row r="4491" spans="4:4">
      <c r="D4491" s="82"/>
    </row>
    <row r="4492" spans="4:4">
      <c r="D4492" s="82"/>
    </row>
    <row r="4493" spans="4:4">
      <c r="D4493" s="82"/>
    </row>
    <row r="4494" spans="4:4">
      <c r="D4494" s="82"/>
    </row>
    <row r="4495" spans="4:4">
      <c r="D4495" s="82"/>
    </row>
    <row r="4496" spans="4:4">
      <c r="D4496" s="82"/>
    </row>
    <row r="4497" spans="4:4">
      <c r="D4497" s="82"/>
    </row>
    <row r="4498" spans="4:4">
      <c r="D4498" s="82"/>
    </row>
    <row r="4499" spans="4:4">
      <c r="D4499" s="82"/>
    </row>
    <row r="4500" spans="4:4">
      <c r="D4500" s="82"/>
    </row>
    <row r="4501" spans="4:4">
      <c r="D4501" s="82"/>
    </row>
    <row r="4502" spans="4:4">
      <c r="D4502" s="82"/>
    </row>
    <row r="4503" spans="4:4">
      <c r="D4503" s="82"/>
    </row>
    <row r="4504" spans="4:4">
      <c r="D4504" s="82"/>
    </row>
    <row r="4505" spans="4:4">
      <c r="D4505" s="82"/>
    </row>
    <row r="4506" spans="4:4">
      <c r="D4506" s="82"/>
    </row>
    <row r="4507" spans="4:4">
      <c r="D4507" s="82"/>
    </row>
    <row r="4508" spans="4:4">
      <c r="D4508" s="82"/>
    </row>
    <row r="4509" spans="4:4">
      <c r="D4509" s="82"/>
    </row>
    <row r="4510" spans="4:4">
      <c r="D4510" s="82"/>
    </row>
    <row r="4511" spans="4:4">
      <c r="D4511" s="82"/>
    </row>
    <row r="4512" spans="4:4">
      <c r="D4512" s="82"/>
    </row>
    <row r="4513" spans="4:4">
      <c r="D4513" s="82"/>
    </row>
    <row r="4514" spans="4:4">
      <c r="D4514" s="82"/>
    </row>
    <row r="4515" spans="4:4">
      <c r="D4515" s="82"/>
    </row>
    <row r="4516" spans="4:4">
      <c r="D4516" s="82"/>
    </row>
    <row r="4517" spans="4:4">
      <c r="D4517" s="82"/>
    </row>
    <row r="4518" spans="4:4">
      <c r="D4518" s="82"/>
    </row>
    <row r="4519" spans="4:4">
      <c r="D4519" s="82"/>
    </row>
    <row r="4520" spans="4:4">
      <c r="D4520" s="82"/>
    </row>
    <row r="4521" spans="4:4">
      <c r="D4521" s="82"/>
    </row>
    <row r="4522" spans="4:4">
      <c r="D4522" s="82"/>
    </row>
    <row r="4523" spans="4:4">
      <c r="D4523" s="82"/>
    </row>
    <row r="4524" spans="4:4">
      <c r="D4524" s="82"/>
    </row>
    <row r="4525" spans="4:4">
      <c r="D4525" s="82"/>
    </row>
    <row r="4526" spans="4:4">
      <c r="D4526" s="82"/>
    </row>
    <row r="4527" spans="4:4">
      <c r="D4527" s="82"/>
    </row>
    <row r="4528" spans="4:4">
      <c r="D4528" s="82"/>
    </row>
    <row r="4529" spans="4:4">
      <c r="D4529" s="82"/>
    </row>
    <row r="4530" spans="4:4">
      <c r="D4530" s="82"/>
    </row>
    <row r="4531" spans="4:4">
      <c r="D4531" s="82"/>
    </row>
    <row r="4532" spans="4:4">
      <c r="D4532" s="82"/>
    </row>
    <row r="4533" spans="4:4">
      <c r="D4533" s="82"/>
    </row>
    <row r="4534" spans="4:4">
      <c r="D4534" s="82"/>
    </row>
    <row r="4535" spans="4:4">
      <c r="D4535" s="82"/>
    </row>
    <row r="4536" spans="4:4">
      <c r="D4536" s="82"/>
    </row>
    <row r="4537" spans="4:4">
      <c r="D4537" s="82"/>
    </row>
    <row r="4538" spans="4:4">
      <c r="D4538" s="82"/>
    </row>
    <row r="4539" spans="4:4">
      <c r="D4539" s="82"/>
    </row>
    <row r="4540" spans="4:4">
      <c r="D4540" s="82"/>
    </row>
    <row r="4541" spans="4:4">
      <c r="D4541" s="82"/>
    </row>
    <row r="4542" spans="4:4">
      <c r="D4542" s="82"/>
    </row>
    <row r="4543" spans="4:4">
      <c r="D4543" s="82"/>
    </row>
    <row r="4544" spans="4:4">
      <c r="D4544" s="82"/>
    </row>
    <row r="4545" spans="4:4">
      <c r="D4545" s="82"/>
    </row>
    <row r="4546" spans="4:4">
      <c r="D4546" s="82"/>
    </row>
    <row r="4547" spans="4:4">
      <c r="D4547" s="82"/>
    </row>
    <row r="4548" spans="4:4">
      <c r="D4548" s="82"/>
    </row>
    <row r="4549" spans="4:4">
      <c r="D4549" s="82"/>
    </row>
    <row r="4550" spans="4:4">
      <c r="D4550" s="82"/>
    </row>
    <row r="4551" spans="4:4">
      <c r="D4551" s="82"/>
    </row>
    <row r="4552" spans="4:4">
      <c r="D4552" s="82"/>
    </row>
    <row r="4553" spans="4:4">
      <c r="D4553" s="82"/>
    </row>
    <row r="4554" spans="4:4">
      <c r="D4554" s="82"/>
    </row>
    <row r="4555" spans="4:4">
      <c r="D4555" s="82"/>
    </row>
    <row r="4556" spans="4:4">
      <c r="D4556" s="82"/>
    </row>
    <row r="4557" spans="4:4">
      <c r="D4557" s="82"/>
    </row>
    <row r="4558" spans="4:4">
      <c r="D4558" s="82"/>
    </row>
    <row r="4559" spans="4:4">
      <c r="D4559" s="82"/>
    </row>
    <row r="4560" spans="4:4">
      <c r="D4560" s="82"/>
    </row>
    <row r="4561" spans="4:4">
      <c r="D4561" s="82"/>
    </row>
    <row r="4562" spans="4:4">
      <c r="D4562" s="82"/>
    </row>
    <row r="4563" spans="4:4">
      <c r="D4563" s="82"/>
    </row>
    <row r="4564" spans="4:4">
      <c r="D4564" s="82"/>
    </row>
    <row r="4565" spans="4:4">
      <c r="D4565" s="82"/>
    </row>
    <row r="4566" spans="4:4">
      <c r="D4566" s="82"/>
    </row>
    <row r="4567" spans="4:4">
      <c r="D4567" s="82"/>
    </row>
    <row r="4568" spans="4:4">
      <c r="D4568" s="82"/>
    </row>
    <row r="4569" spans="4:4">
      <c r="D4569" s="82"/>
    </row>
    <row r="4570" spans="4:4">
      <c r="D4570" s="82"/>
    </row>
    <row r="4571" spans="4:4">
      <c r="D4571" s="82"/>
    </row>
    <row r="4572" spans="4:4">
      <c r="D4572" s="82"/>
    </row>
    <row r="4573" spans="4:4">
      <c r="D4573" s="82"/>
    </row>
    <row r="4574" spans="4:4">
      <c r="D4574" s="82"/>
    </row>
    <row r="4575" spans="4:4">
      <c r="D4575" s="82"/>
    </row>
    <row r="4576" spans="4:4">
      <c r="D4576" s="82"/>
    </row>
    <row r="4577" spans="4:4">
      <c r="D4577" s="82"/>
    </row>
    <row r="4578" spans="4:4">
      <c r="D4578" s="82"/>
    </row>
    <row r="4579" spans="4:4">
      <c r="D4579" s="82"/>
    </row>
    <row r="4580" spans="4:4">
      <c r="D4580" s="82"/>
    </row>
    <row r="4581" spans="4:4">
      <c r="D4581" s="82"/>
    </row>
    <row r="4582" spans="4:4">
      <c r="D4582" s="82"/>
    </row>
    <row r="4583" spans="4:4">
      <c r="D4583" s="82"/>
    </row>
    <row r="4584" spans="4:4">
      <c r="D4584" s="82"/>
    </row>
    <row r="4585" spans="4:4">
      <c r="D4585" s="82"/>
    </row>
    <row r="4586" spans="4:4">
      <c r="D4586" s="82"/>
    </row>
    <row r="4587" spans="4:4">
      <c r="D4587" s="82"/>
    </row>
    <row r="4588" spans="4:4">
      <c r="D4588" s="82"/>
    </row>
    <row r="4589" spans="4:4">
      <c r="D4589" s="82"/>
    </row>
    <row r="4590" spans="4:4">
      <c r="D4590" s="82"/>
    </row>
    <row r="4591" spans="4:4">
      <c r="D4591" s="82"/>
    </row>
    <row r="4592" spans="4:4">
      <c r="D4592" s="82"/>
    </row>
    <row r="4593" spans="4:4">
      <c r="D4593" s="82"/>
    </row>
    <row r="4594" spans="4:4">
      <c r="D4594" s="82"/>
    </row>
    <row r="4595" spans="4:4">
      <c r="D4595" s="82"/>
    </row>
    <row r="4596" spans="4:4">
      <c r="D4596" s="82"/>
    </row>
    <row r="4597" spans="4:4">
      <c r="D4597" s="82"/>
    </row>
    <row r="4598" spans="4:4">
      <c r="D4598" s="82"/>
    </row>
    <row r="4599" spans="4:4">
      <c r="D4599" s="82"/>
    </row>
    <row r="4600" spans="4:4">
      <c r="D4600" s="82"/>
    </row>
    <row r="4601" spans="4:4">
      <c r="D4601" s="82"/>
    </row>
    <row r="4602" spans="4:4">
      <c r="D4602" s="82"/>
    </row>
    <row r="4603" spans="4:4">
      <c r="D4603" s="82"/>
    </row>
    <row r="4604" spans="4:4">
      <c r="D4604" s="82"/>
    </row>
    <row r="4605" spans="4:4">
      <c r="D4605" s="82"/>
    </row>
    <row r="4606" spans="4:4">
      <c r="D4606" s="82"/>
    </row>
    <row r="4607" spans="4:4">
      <c r="D4607" s="82"/>
    </row>
    <row r="4608" spans="4:4">
      <c r="D4608" s="82"/>
    </row>
    <row r="4609" spans="4:4">
      <c r="D4609" s="82"/>
    </row>
    <row r="4610" spans="4:4">
      <c r="D4610" s="82"/>
    </row>
    <row r="4611" spans="4:4">
      <c r="D4611" s="82"/>
    </row>
    <row r="4612" spans="4:4">
      <c r="D4612" s="82"/>
    </row>
    <row r="4613" spans="4:4">
      <c r="D4613" s="82"/>
    </row>
    <row r="4614" spans="4:4">
      <c r="D4614" s="82"/>
    </row>
    <row r="4615" spans="4:4">
      <c r="D4615" s="82"/>
    </row>
    <row r="4616" spans="4:4">
      <c r="D4616" s="82"/>
    </row>
    <row r="4617" spans="4:4">
      <c r="D4617" s="82"/>
    </row>
    <row r="4618" spans="4:4">
      <c r="D4618" s="82"/>
    </row>
    <row r="4619" spans="4:4">
      <c r="D4619" s="82"/>
    </row>
    <row r="4620" spans="4:4">
      <c r="D4620" s="82"/>
    </row>
    <row r="4621" spans="4:4">
      <c r="D4621" s="82"/>
    </row>
    <row r="4622" spans="4:4">
      <c r="D4622" s="82"/>
    </row>
    <row r="4623" spans="4:4">
      <c r="D4623" s="82"/>
    </row>
    <row r="4624" spans="4:4">
      <c r="D4624" s="82"/>
    </row>
    <row r="4625" spans="4:4">
      <c r="D4625" s="82"/>
    </row>
    <row r="4626" spans="4:4">
      <c r="D4626" s="82"/>
    </row>
    <row r="4627" spans="4:4">
      <c r="D4627" s="82"/>
    </row>
    <row r="4628" spans="4:4">
      <c r="D4628" s="82"/>
    </row>
    <row r="4629" spans="4:4">
      <c r="D4629" s="82"/>
    </row>
    <row r="4630" spans="4:4">
      <c r="D4630" s="82"/>
    </row>
    <row r="4631" spans="4:4">
      <c r="D4631" s="82"/>
    </row>
    <row r="4632" spans="4:4">
      <c r="D4632" s="82"/>
    </row>
    <row r="4633" spans="4:4">
      <c r="D4633" s="82"/>
    </row>
    <row r="4634" spans="4:4">
      <c r="D4634" s="82"/>
    </row>
    <row r="4635" spans="4:4">
      <c r="D4635" s="82"/>
    </row>
    <row r="4636" spans="4:4">
      <c r="D4636" s="82"/>
    </row>
    <row r="4637" spans="4:4">
      <c r="D4637" s="82"/>
    </row>
    <row r="4638" spans="4:4">
      <c r="D4638" s="82"/>
    </row>
    <row r="4639" spans="4:4">
      <c r="D4639" s="82"/>
    </row>
    <row r="4640" spans="4:4">
      <c r="D4640" s="82"/>
    </row>
    <row r="4641" spans="4:4">
      <c r="D4641" s="82"/>
    </row>
    <row r="4642" spans="4:4">
      <c r="D4642" s="82"/>
    </row>
    <row r="4643" spans="4:4">
      <c r="D4643" s="82"/>
    </row>
    <row r="4644" spans="4:4">
      <c r="D4644" s="82"/>
    </row>
    <row r="4645" spans="4:4">
      <c r="D4645" s="82"/>
    </row>
    <row r="4646" spans="4:4">
      <c r="D4646" s="82"/>
    </row>
    <row r="4647" spans="4:4">
      <c r="D4647" s="82"/>
    </row>
    <row r="4648" spans="4:4">
      <c r="D4648" s="82"/>
    </row>
    <row r="4649" spans="4:4">
      <c r="D4649" s="82"/>
    </row>
    <row r="4650" spans="4:4">
      <c r="D4650" s="82"/>
    </row>
    <row r="4651" spans="4:4">
      <c r="D4651" s="82"/>
    </row>
    <row r="4652" spans="4:4">
      <c r="D4652" s="82"/>
    </row>
    <row r="4653" spans="4:4">
      <c r="D4653" s="82"/>
    </row>
    <row r="4654" spans="4:4">
      <c r="D4654" s="82"/>
    </row>
    <row r="4655" spans="4:4">
      <c r="D4655" s="82"/>
    </row>
    <row r="4656" spans="4:4">
      <c r="D4656" s="82"/>
    </row>
    <row r="4657" spans="4:4">
      <c r="D4657" s="82"/>
    </row>
    <row r="4658" spans="4:4">
      <c r="D4658" s="82"/>
    </row>
    <row r="4659" spans="4:4">
      <c r="D4659" s="82"/>
    </row>
    <row r="4660" spans="4:4">
      <c r="D4660" s="82"/>
    </row>
    <row r="4661" spans="4:4">
      <c r="D4661" s="82"/>
    </row>
    <row r="4662" spans="4:4">
      <c r="D4662" s="82"/>
    </row>
    <row r="4663" spans="4:4">
      <c r="D4663" s="82"/>
    </row>
    <row r="4664" spans="4:4">
      <c r="D4664" s="82"/>
    </row>
    <row r="4665" spans="4:4">
      <c r="D4665" s="82"/>
    </row>
    <row r="4666" spans="4:4">
      <c r="D4666" s="82"/>
    </row>
    <row r="4667" spans="4:4">
      <c r="D4667" s="82"/>
    </row>
    <row r="4668" spans="4:4">
      <c r="D4668" s="82"/>
    </row>
    <row r="4669" spans="4:4">
      <c r="D4669" s="82"/>
    </row>
    <row r="4670" spans="4:4">
      <c r="D4670" s="82"/>
    </row>
    <row r="4671" spans="4:4">
      <c r="D4671" s="82"/>
    </row>
    <row r="4672" spans="4:4">
      <c r="D4672" s="82"/>
    </row>
    <row r="4673" spans="4:4">
      <c r="D4673" s="82"/>
    </row>
    <row r="4674" spans="4:4">
      <c r="D4674" s="82"/>
    </row>
    <row r="4675" spans="4:4">
      <c r="D4675" s="82"/>
    </row>
    <row r="4676" spans="4:4">
      <c r="D4676" s="82"/>
    </row>
    <row r="4677" spans="4:4">
      <c r="D4677" s="82"/>
    </row>
    <row r="4678" spans="4:4">
      <c r="D4678" s="82"/>
    </row>
    <row r="4679" spans="4:4">
      <c r="D4679" s="82"/>
    </row>
    <row r="4680" spans="4:4">
      <c r="D4680" s="82"/>
    </row>
    <row r="4681" spans="4:4">
      <c r="D4681" s="82"/>
    </row>
    <row r="4682" spans="4:4">
      <c r="D4682" s="82"/>
    </row>
    <row r="4683" spans="4:4">
      <c r="D4683" s="82"/>
    </row>
    <row r="4684" spans="4:4">
      <c r="D4684" s="82"/>
    </row>
    <row r="4685" spans="4:4">
      <c r="D4685" s="82"/>
    </row>
    <row r="4686" spans="4:4">
      <c r="D4686" s="82"/>
    </row>
    <row r="4687" spans="4:4">
      <c r="D4687" s="82"/>
    </row>
    <row r="4688" spans="4:4">
      <c r="D4688" s="82"/>
    </row>
    <row r="4689" spans="4:4">
      <c r="D4689" s="82"/>
    </row>
    <row r="4690" spans="4:4">
      <c r="D4690" s="82"/>
    </row>
    <row r="4691" spans="4:4">
      <c r="D4691" s="82"/>
    </row>
    <row r="4692" spans="4:4">
      <c r="D4692" s="82"/>
    </row>
    <row r="4693" spans="4:4">
      <c r="D4693" s="82"/>
    </row>
    <row r="4694" spans="4:4">
      <c r="D4694" s="82"/>
    </row>
    <row r="4695" spans="4:4">
      <c r="D4695" s="82"/>
    </row>
    <row r="4696" spans="4:4">
      <c r="D4696" s="82"/>
    </row>
    <row r="4697" spans="4:4">
      <c r="D4697" s="82"/>
    </row>
    <row r="4698" spans="4:4">
      <c r="D4698" s="82"/>
    </row>
    <row r="4699" spans="4:4">
      <c r="D4699" s="82"/>
    </row>
    <row r="4700" spans="4:4">
      <c r="D4700" s="82"/>
    </row>
    <row r="4701" spans="4:4">
      <c r="D4701" s="82"/>
    </row>
    <row r="4702" spans="4:4">
      <c r="D4702" s="82"/>
    </row>
    <row r="4703" spans="4:4">
      <c r="D4703" s="82"/>
    </row>
    <row r="4704" spans="4:4">
      <c r="D4704" s="82"/>
    </row>
    <row r="4705" spans="4:4">
      <c r="D4705" s="82"/>
    </row>
    <row r="4706" spans="4:4">
      <c r="D4706" s="82"/>
    </row>
    <row r="4707" spans="4:4">
      <c r="D4707" s="82"/>
    </row>
    <row r="4708" spans="4:4">
      <c r="D4708" s="82"/>
    </row>
    <row r="4709" spans="4:4">
      <c r="D4709" s="82"/>
    </row>
    <row r="4710" spans="4:4">
      <c r="D4710" s="82"/>
    </row>
    <row r="4711" spans="4:4">
      <c r="D4711" s="82"/>
    </row>
    <row r="4712" spans="4:4">
      <c r="D4712" s="82"/>
    </row>
    <row r="4713" spans="4:4">
      <c r="D4713" s="82"/>
    </row>
    <row r="4714" spans="4:4">
      <c r="D4714" s="82"/>
    </row>
    <row r="4715" spans="4:4">
      <c r="D4715" s="82"/>
    </row>
    <row r="4716" spans="4:4">
      <c r="D4716" s="82"/>
    </row>
    <row r="4717" spans="4:4">
      <c r="D4717" s="82"/>
    </row>
    <row r="4718" spans="4:4">
      <c r="D4718" s="82"/>
    </row>
    <row r="4719" spans="4:4">
      <c r="D4719" s="82"/>
    </row>
    <row r="4720" spans="4:4">
      <c r="D4720" s="82"/>
    </row>
    <row r="4721" spans="4:4">
      <c r="D4721" s="82"/>
    </row>
    <row r="4722" spans="4:4">
      <c r="D4722" s="82"/>
    </row>
    <row r="4723" spans="4:4">
      <c r="D4723" s="82"/>
    </row>
    <row r="4724" spans="4:4">
      <c r="D4724" s="82"/>
    </row>
    <row r="4725" spans="4:4">
      <c r="D4725" s="82"/>
    </row>
    <row r="4726" spans="4:4">
      <c r="D4726" s="82"/>
    </row>
    <row r="4727" spans="4:4">
      <c r="D4727" s="82"/>
    </row>
    <row r="4728" spans="4:4">
      <c r="D4728" s="82"/>
    </row>
    <row r="4729" spans="4:4">
      <c r="D4729" s="82"/>
    </row>
    <row r="4730" spans="4:4">
      <c r="D4730" s="82"/>
    </row>
    <row r="4731" spans="4:4">
      <c r="D4731" s="82"/>
    </row>
    <row r="4732" spans="4:4">
      <c r="D4732" s="82"/>
    </row>
    <row r="4733" spans="4:4">
      <c r="D4733" s="82"/>
    </row>
    <row r="4734" spans="4:4">
      <c r="D4734" s="82"/>
    </row>
    <row r="4735" spans="4:4">
      <c r="D4735" s="82"/>
    </row>
    <row r="4736" spans="4:4">
      <c r="D4736" s="82"/>
    </row>
    <row r="4737" spans="4:4">
      <c r="D4737" s="82"/>
    </row>
    <row r="4738" spans="4:4">
      <c r="D4738" s="82"/>
    </row>
    <row r="4739" spans="4:4">
      <c r="D4739" s="82"/>
    </row>
    <row r="4740" spans="4:4">
      <c r="D4740" s="82"/>
    </row>
    <row r="4741" spans="4:4">
      <c r="D4741" s="82"/>
    </row>
    <row r="4742" spans="4:4">
      <c r="D4742" s="82"/>
    </row>
    <row r="4743" spans="4:4">
      <c r="D4743" s="82"/>
    </row>
    <row r="4744" spans="4:4">
      <c r="D4744" s="82"/>
    </row>
    <row r="4745" spans="4:4">
      <c r="D4745" s="82"/>
    </row>
    <row r="4746" spans="4:4">
      <c r="D4746" s="82"/>
    </row>
    <row r="4747" spans="4:4">
      <c r="D4747" s="82"/>
    </row>
    <row r="4748" spans="4:4">
      <c r="D4748" s="82"/>
    </row>
    <row r="4749" spans="4:4">
      <c r="D4749" s="82"/>
    </row>
    <row r="4750" spans="4:4">
      <c r="D4750" s="82"/>
    </row>
    <row r="4751" spans="4:4">
      <c r="D4751" s="82"/>
    </row>
    <row r="4752" spans="4:4">
      <c r="D4752" s="82"/>
    </row>
    <row r="4753" spans="4:4">
      <c r="D4753" s="82"/>
    </row>
    <row r="4754" spans="4:4">
      <c r="D4754" s="82"/>
    </row>
    <row r="4755" spans="4:4">
      <c r="D4755" s="82"/>
    </row>
    <row r="4756" spans="4:4">
      <c r="D4756" s="82"/>
    </row>
    <row r="4757" spans="4:4">
      <c r="D4757" s="82"/>
    </row>
    <row r="4758" spans="4:4">
      <c r="D4758" s="82"/>
    </row>
    <row r="4759" spans="4:4">
      <c r="D4759" s="82"/>
    </row>
    <row r="4760" spans="4:4">
      <c r="D4760" s="82"/>
    </row>
    <row r="4761" spans="4:4">
      <c r="D4761" s="82"/>
    </row>
    <row r="4762" spans="4:4">
      <c r="D4762" s="82"/>
    </row>
    <row r="4763" spans="4:4">
      <c r="D4763" s="82"/>
    </row>
    <row r="4764" spans="4:4">
      <c r="D4764" s="82"/>
    </row>
    <row r="4765" spans="4:4">
      <c r="D4765" s="82"/>
    </row>
    <row r="4766" spans="4:4">
      <c r="D4766" s="82"/>
    </row>
    <row r="4767" spans="4:4">
      <c r="D4767" s="82"/>
    </row>
    <row r="4768" spans="4:4">
      <c r="D4768" s="82"/>
    </row>
    <row r="4769" spans="4:4">
      <c r="D4769" s="82"/>
    </row>
    <row r="4770" spans="4:4">
      <c r="D4770" s="82"/>
    </row>
    <row r="4771" spans="4:4">
      <c r="D4771" s="82"/>
    </row>
    <row r="4772" spans="4:4">
      <c r="D4772" s="82"/>
    </row>
    <row r="4773" spans="4:4">
      <c r="D4773" s="82"/>
    </row>
    <row r="4774" spans="4:4">
      <c r="D4774" s="82"/>
    </row>
    <row r="4775" spans="4:4">
      <c r="D4775" s="82"/>
    </row>
    <row r="4776" spans="4:4">
      <c r="D4776" s="82"/>
    </row>
    <row r="4777" spans="4:4">
      <c r="D4777" s="82"/>
    </row>
    <row r="4778" spans="4:4">
      <c r="D4778" s="82"/>
    </row>
    <row r="4779" spans="4:4">
      <c r="D4779" s="82"/>
    </row>
    <row r="4780" spans="4:4">
      <c r="D4780" s="82"/>
    </row>
    <row r="4781" spans="4:4">
      <c r="D4781" s="82"/>
    </row>
    <row r="4782" spans="4:4">
      <c r="D4782" s="82"/>
    </row>
    <row r="4783" spans="4:4">
      <c r="D4783" s="82"/>
    </row>
    <row r="4784" spans="4:4">
      <c r="D4784" s="82"/>
    </row>
    <row r="4785" spans="4:4">
      <c r="D4785" s="82"/>
    </row>
    <row r="4786" spans="4:4">
      <c r="D4786" s="82"/>
    </row>
    <row r="4787" spans="4:4">
      <c r="D4787" s="82"/>
    </row>
    <row r="4788" spans="4:4">
      <c r="D4788" s="82"/>
    </row>
    <row r="4789" spans="4:4">
      <c r="D4789" s="82"/>
    </row>
    <row r="4790" spans="4:4">
      <c r="D4790" s="82"/>
    </row>
    <row r="4791" spans="4:4">
      <c r="D4791" s="82"/>
    </row>
    <row r="4792" spans="4:4">
      <c r="D4792" s="82"/>
    </row>
    <row r="4793" spans="4:4">
      <c r="D4793" s="82"/>
    </row>
    <row r="4794" spans="4:4">
      <c r="D4794" s="82"/>
    </row>
    <row r="4795" spans="4:4">
      <c r="D4795" s="82"/>
    </row>
    <row r="4796" spans="4:4">
      <c r="D4796" s="82"/>
    </row>
    <row r="4797" spans="4:4">
      <c r="D4797" s="82"/>
    </row>
    <row r="4798" spans="4:4">
      <c r="D4798" s="82"/>
    </row>
    <row r="4799" spans="4:4">
      <c r="D4799" s="82"/>
    </row>
    <row r="4800" spans="4:4">
      <c r="D4800" s="82"/>
    </row>
    <row r="4801" spans="4:4">
      <c r="D4801" s="82"/>
    </row>
    <row r="4802" spans="4:4">
      <c r="D4802" s="82"/>
    </row>
    <row r="4803" spans="4:4">
      <c r="D4803" s="82"/>
    </row>
    <row r="4804" spans="4:4">
      <c r="D4804" s="82"/>
    </row>
    <row r="4805" spans="4:4">
      <c r="D4805" s="82"/>
    </row>
    <row r="4806" spans="4:4">
      <c r="D4806" s="82"/>
    </row>
    <row r="4807" spans="4:4">
      <c r="D4807" s="82"/>
    </row>
    <row r="4808" spans="4:4">
      <c r="D4808" s="82"/>
    </row>
    <row r="4809" spans="4:4">
      <c r="D4809" s="82"/>
    </row>
    <row r="4810" spans="4:4">
      <c r="D4810" s="82"/>
    </row>
    <row r="4811" spans="4:4">
      <c r="D4811" s="82"/>
    </row>
    <row r="4812" spans="4:4">
      <c r="D4812" s="82"/>
    </row>
    <row r="4813" spans="4:4">
      <c r="D4813" s="82"/>
    </row>
    <row r="4814" spans="4:4">
      <c r="D4814" s="82"/>
    </row>
    <row r="4815" spans="4:4">
      <c r="D4815" s="82"/>
    </row>
    <row r="4816" spans="4:4">
      <c r="D4816" s="82"/>
    </row>
    <row r="4817" spans="4:4">
      <c r="D4817" s="82"/>
    </row>
    <row r="4818" spans="4:4">
      <c r="D4818" s="82"/>
    </row>
    <row r="4819" spans="4:4">
      <c r="D4819" s="82"/>
    </row>
    <row r="4820" spans="4:4">
      <c r="D4820" s="82"/>
    </row>
    <row r="4821" spans="4:4">
      <c r="D4821" s="82"/>
    </row>
    <row r="4822" spans="4:4">
      <c r="D4822" s="82"/>
    </row>
    <row r="4823" spans="4:4">
      <c r="D4823" s="82"/>
    </row>
    <row r="4824" spans="4:4">
      <c r="D4824" s="82"/>
    </row>
    <row r="4825" spans="4:4">
      <c r="D4825" s="82"/>
    </row>
    <row r="4826" spans="4:4">
      <c r="D4826" s="82"/>
    </row>
    <row r="4827" spans="4:4">
      <c r="D4827" s="82"/>
    </row>
    <row r="4828" spans="4:4">
      <c r="D4828" s="82"/>
    </row>
    <row r="4829" spans="4:4">
      <c r="D4829" s="82"/>
    </row>
    <row r="4830" spans="4:4">
      <c r="D4830" s="82"/>
    </row>
    <row r="4831" spans="4:4">
      <c r="D4831" s="82"/>
    </row>
    <row r="4832" spans="4:4">
      <c r="D4832" s="82"/>
    </row>
    <row r="4833" spans="4:4">
      <c r="D4833" s="82"/>
    </row>
    <row r="4834" spans="4:4">
      <c r="D4834" s="82"/>
    </row>
    <row r="4835" spans="4:4">
      <c r="D4835" s="82"/>
    </row>
    <row r="4836" spans="4:4">
      <c r="D4836" s="82"/>
    </row>
    <row r="4837" spans="4:4">
      <c r="D4837" s="82"/>
    </row>
    <row r="4838" spans="4:4">
      <c r="D4838" s="82"/>
    </row>
    <row r="4839" spans="4:4">
      <c r="D4839" s="82"/>
    </row>
    <row r="4840" spans="4:4">
      <c r="D4840" s="82"/>
    </row>
    <row r="4841" spans="4:4">
      <c r="D4841" s="82"/>
    </row>
    <row r="4842" spans="4:4">
      <c r="D4842" s="82"/>
    </row>
    <row r="4843" spans="4:4">
      <c r="D4843" s="82"/>
    </row>
    <row r="4844" spans="4:4">
      <c r="D4844" s="82"/>
    </row>
    <row r="4845" spans="4:4">
      <c r="D4845" s="82"/>
    </row>
    <row r="4846" spans="4:4">
      <c r="D4846" s="82"/>
    </row>
    <row r="4847" spans="4:4">
      <c r="D4847" s="82"/>
    </row>
    <row r="4848" spans="4:4">
      <c r="D4848" s="82"/>
    </row>
    <row r="4849" spans="4:4">
      <c r="D4849" s="82"/>
    </row>
    <row r="4850" spans="4:4">
      <c r="D4850" s="82"/>
    </row>
    <row r="4851" spans="4:4">
      <c r="D4851" s="82"/>
    </row>
    <row r="4852" spans="4:4">
      <c r="D4852" s="82"/>
    </row>
    <row r="4853" spans="4:4">
      <c r="D4853" s="82"/>
    </row>
    <row r="4854" spans="4:4">
      <c r="D4854" s="82"/>
    </row>
    <row r="4855" spans="4:4">
      <c r="D4855" s="82"/>
    </row>
    <row r="4856" spans="4:4">
      <c r="D4856" s="82"/>
    </row>
    <row r="4857" spans="4:4">
      <c r="D4857" s="82"/>
    </row>
    <row r="4858" spans="4:4">
      <c r="D4858" s="82"/>
    </row>
    <row r="4859" spans="4:4">
      <c r="D4859" s="82"/>
    </row>
    <row r="4860" spans="4:4">
      <c r="D4860" s="82"/>
    </row>
    <row r="4861" spans="4:4">
      <c r="D4861" s="82"/>
    </row>
    <row r="4862" spans="4:4">
      <c r="D4862" s="82"/>
    </row>
    <row r="4863" spans="4:4">
      <c r="D4863" s="82"/>
    </row>
    <row r="4864" spans="4:4">
      <c r="D4864" s="82"/>
    </row>
    <row r="4865" spans="4:4">
      <c r="D4865" s="82"/>
    </row>
    <row r="4866" spans="4:4">
      <c r="D4866" s="82"/>
    </row>
    <row r="4867" spans="4:4">
      <c r="D4867" s="82"/>
    </row>
    <row r="4868" spans="4:4">
      <c r="D4868" s="82"/>
    </row>
    <row r="4869" spans="4:4">
      <c r="D4869" s="82"/>
    </row>
    <row r="4870" spans="4:4">
      <c r="D4870" s="82"/>
    </row>
    <row r="4871" spans="4:4">
      <c r="D4871" s="82"/>
    </row>
    <row r="4872" spans="4:4">
      <c r="D4872" s="82"/>
    </row>
    <row r="4873" spans="4:4">
      <c r="D4873" s="82"/>
    </row>
    <row r="4874" spans="4:4">
      <c r="D4874" s="82"/>
    </row>
    <row r="4875" spans="4:4">
      <c r="D4875" s="82"/>
    </row>
    <row r="4876" spans="4:4">
      <c r="D4876" s="82"/>
    </row>
    <row r="4877" spans="4:4">
      <c r="D4877" s="82"/>
    </row>
    <row r="4878" spans="4:4">
      <c r="D4878" s="82"/>
    </row>
    <row r="4879" spans="4:4">
      <c r="D4879" s="82"/>
    </row>
    <row r="4880" spans="4:4">
      <c r="D4880" s="82"/>
    </row>
    <row r="4881" spans="4:4">
      <c r="D4881" s="82"/>
    </row>
    <row r="4882" spans="4:4">
      <c r="D4882" s="82"/>
    </row>
    <row r="4883" spans="4:4">
      <c r="D4883" s="82"/>
    </row>
    <row r="4884" spans="4:4">
      <c r="D4884" s="82"/>
    </row>
    <row r="4885" spans="4:4">
      <c r="D4885" s="82"/>
    </row>
    <row r="4886" spans="4:4">
      <c r="D4886" s="82"/>
    </row>
    <row r="4887" spans="4:4">
      <c r="D4887" s="82"/>
    </row>
    <row r="4888" spans="4:4">
      <c r="D4888" s="82"/>
    </row>
    <row r="4889" spans="4:4">
      <c r="D4889" s="82"/>
    </row>
    <row r="4890" spans="4:4">
      <c r="D4890" s="82"/>
    </row>
    <row r="4891" spans="4:4">
      <c r="D4891" s="82"/>
    </row>
    <row r="4892" spans="4:4">
      <c r="D4892" s="82"/>
    </row>
    <row r="4893" spans="4:4">
      <c r="D4893" s="82"/>
    </row>
    <row r="4894" spans="4:4">
      <c r="D4894" s="82"/>
    </row>
    <row r="4895" spans="4:4">
      <c r="D4895" s="82"/>
    </row>
    <row r="4896" spans="4:4">
      <c r="D4896" s="82"/>
    </row>
    <row r="4897" spans="4:4">
      <c r="D4897" s="82"/>
    </row>
    <row r="4898" spans="4:4">
      <c r="D4898" s="82"/>
    </row>
    <row r="4899" spans="4:4">
      <c r="D4899" s="82"/>
    </row>
    <row r="4900" spans="4:4">
      <c r="D4900" s="82"/>
    </row>
    <row r="4901" spans="4:4">
      <c r="D4901" s="82"/>
    </row>
    <row r="4902" spans="4:4">
      <c r="D4902" s="82"/>
    </row>
    <row r="4903" spans="4:4">
      <c r="D4903" s="82"/>
    </row>
    <row r="4904" spans="4:4">
      <c r="D4904" s="82"/>
    </row>
    <row r="4905" spans="4:4">
      <c r="D4905" s="82"/>
    </row>
    <row r="4906" spans="4:4">
      <c r="D4906" s="82"/>
    </row>
    <row r="4907" spans="4:4">
      <c r="D4907" s="82"/>
    </row>
    <row r="4908" spans="4:4">
      <c r="D4908" s="82"/>
    </row>
    <row r="4909" spans="4:4">
      <c r="D4909" s="82"/>
    </row>
    <row r="4910" spans="4:4">
      <c r="D4910" s="82"/>
    </row>
    <row r="4911" spans="4:4">
      <c r="D4911" s="82"/>
    </row>
    <row r="4912" spans="4:4">
      <c r="D4912" s="82"/>
    </row>
    <row r="4913" spans="4:4">
      <c r="D4913" s="82"/>
    </row>
    <row r="4914" spans="4:4">
      <c r="D4914" s="82"/>
    </row>
    <row r="4915" spans="4:4">
      <c r="D4915" s="82"/>
    </row>
    <row r="4916" spans="4:4">
      <c r="D4916" s="82"/>
    </row>
    <row r="4917" spans="4:4">
      <c r="D4917" s="82"/>
    </row>
    <row r="4918" spans="4:4">
      <c r="D4918" s="82"/>
    </row>
    <row r="4919" spans="4:4">
      <c r="D4919" s="82"/>
    </row>
    <row r="4920" spans="4:4">
      <c r="D4920" s="82"/>
    </row>
    <row r="4921" spans="4:4">
      <c r="D4921" s="82"/>
    </row>
    <row r="4922" spans="4:4">
      <c r="D4922" s="82"/>
    </row>
    <row r="4923" spans="4:4">
      <c r="D4923" s="82"/>
    </row>
    <row r="4924" spans="4:4">
      <c r="D4924" s="82"/>
    </row>
    <row r="4925" spans="4:4">
      <c r="D4925" s="82"/>
    </row>
    <row r="4926" spans="4:4">
      <c r="D4926" s="82"/>
    </row>
    <row r="4927" spans="4:4">
      <c r="D4927" s="82"/>
    </row>
    <row r="4928" spans="4:4">
      <c r="D4928" s="82"/>
    </row>
    <row r="4929" spans="4:4">
      <c r="D4929" s="82"/>
    </row>
    <row r="4930" spans="4:4">
      <c r="D4930" s="82"/>
    </row>
    <row r="4931" spans="4:4">
      <c r="D4931" s="82"/>
    </row>
    <row r="4932" spans="4:4">
      <c r="D4932" s="82"/>
    </row>
    <row r="4933" spans="4:4">
      <c r="D4933" s="82"/>
    </row>
    <row r="4934" spans="4:4">
      <c r="D4934" s="82"/>
    </row>
    <row r="4935" spans="4:4">
      <c r="D4935" s="82"/>
    </row>
    <row r="4936" spans="4:4">
      <c r="D4936" s="82"/>
    </row>
    <row r="4937" spans="4:4">
      <c r="D4937" s="82"/>
    </row>
    <row r="4938" spans="4:4">
      <c r="D4938" s="82"/>
    </row>
    <row r="4939" spans="4:4">
      <c r="D4939" s="82"/>
    </row>
    <row r="4940" spans="4:4">
      <c r="D4940" s="82"/>
    </row>
    <row r="4941" spans="4:4">
      <c r="D4941" s="82"/>
    </row>
    <row r="4942" spans="4:4">
      <c r="D4942" s="82"/>
    </row>
    <row r="4943" spans="4:4">
      <c r="D4943" s="82"/>
    </row>
    <row r="4944" spans="4:4">
      <c r="D4944" s="82"/>
    </row>
    <row r="4945" spans="4:4">
      <c r="D4945" s="82"/>
    </row>
    <row r="4946" spans="4:4">
      <c r="D4946" s="82"/>
    </row>
    <row r="4947" spans="4:4">
      <c r="D4947" s="82"/>
    </row>
    <row r="4948" spans="4:4">
      <c r="D4948" s="82"/>
    </row>
    <row r="4949" spans="4:4">
      <c r="D4949" s="82"/>
    </row>
    <row r="4950" spans="4:4">
      <c r="D4950" s="82"/>
    </row>
    <row r="4951" spans="4:4">
      <c r="D4951" s="82"/>
    </row>
    <row r="4952" spans="4:4">
      <c r="D4952" s="82"/>
    </row>
    <row r="4953" spans="4:4">
      <c r="D4953" s="82"/>
    </row>
    <row r="4954" spans="4:4">
      <c r="D4954" s="82"/>
    </row>
    <row r="4955" spans="4:4">
      <c r="D4955" s="82"/>
    </row>
    <row r="4956" spans="4:4">
      <c r="D4956" s="82"/>
    </row>
    <row r="4957" spans="4:4">
      <c r="D4957" s="82"/>
    </row>
    <row r="4958" spans="4:4">
      <c r="D4958" s="82"/>
    </row>
    <row r="4959" spans="4:4">
      <c r="D4959" s="82"/>
    </row>
    <row r="4960" spans="4:4">
      <c r="D4960" s="82"/>
    </row>
    <row r="4961" spans="4:4">
      <c r="D4961" s="82"/>
    </row>
    <row r="4962" spans="4:4">
      <c r="D4962" s="82"/>
    </row>
    <row r="4963" spans="4:4">
      <c r="D4963" s="82"/>
    </row>
    <row r="4964" spans="4:4">
      <c r="D4964" s="82"/>
    </row>
    <row r="4965" spans="4:4">
      <c r="D4965" s="82"/>
    </row>
    <row r="4966" spans="4:4">
      <c r="D4966" s="82"/>
    </row>
    <row r="4967" spans="4:4">
      <c r="D4967" s="82"/>
    </row>
    <row r="4968" spans="4:4">
      <c r="D4968" s="82"/>
    </row>
    <row r="4969" spans="4:4">
      <c r="D4969" s="82"/>
    </row>
    <row r="4970" spans="4:4">
      <c r="D4970" s="82"/>
    </row>
    <row r="4971" spans="4:4">
      <c r="D4971" s="82"/>
    </row>
    <row r="4972" spans="4:4">
      <c r="D4972" s="82"/>
    </row>
    <row r="4973" spans="4:4">
      <c r="D4973" s="82"/>
    </row>
    <row r="4974" spans="4:4">
      <c r="D4974" s="82"/>
    </row>
    <row r="4975" spans="4:4">
      <c r="D4975" s="82"/>
    </row>
    <row r="4976" spans="4:4">
      <c r="D4976" s="82"/>
    </row>
    <row r="4977" spans="4:4">
      <c r="D4977" s="82"/>
    </row>
    <row r="4978" spans="4:4">
      <c r="D4978" s="82"/>
    </row>
    <row r="4979" spans="4:4">
      <c r="D4979" s="82"/>
    </row>
    <row r="4980" spans="4:4">
      <c r="D4980" s="82"/>
    </row>
    <row r="4981" spans="4:4">
      <c r="D4981" s="82"/>
    </row>
    <row r="4982" spans="4:4">
      <c r="D4982" s="82"/>
    </row>
    <row r="4983" spans="4:4">
      <c r="D4983" s="82"/>
    </row>
    <row r="4984" spans="4:4">
      <c r="D4984" s="82"/>
    </row>
    <row r="4985" spans="4:4">
      <c r="D4985" s="82"/>
    </row>
    <row r="4986" spans="4:4">
      <c r="D4986" s="82"/>
    </row>
    <row r="4987" spans="4:4">
      <c r="D4987" s="82"/>
    </row>
    <row r="4988" spans="4:4">
      <c r="D4988" s="82"/>
    </row>
    <row r="4989" spans="4:4">
      <c r="D4989" s="82"/>
    </row>
    <row r="4990" spans="4:4">
      <c r="D4990" s="82"/>
    </row>
    <row r="4991" spans="4:4">
      <c r="D4991" s="82"/>
    </row>
    <row r="4992" spans="4:4">
      <c r="D4992" s="82"/>
    </row>
    <row r="4993" spans="4:4">
      <c r="D4993" s="82"/>
    </row>
    <row r="4994" spans="4:4">
      <c r="D4994" s="82"/>
    </row>
    <row r="4995" spans="4:4">
      <c r="D4995" s="82"/>
    </row>
    <row r="4996" spans="4:4">
      <c r="D4996" s="82"/>
    </row>
    <row r="4997" spans="4:4">
      <c r="D4997" s="82"/>
    </row>
    <row r="4998" spans="4:4">
      <c r="D4998" s="82"/>
    </row>
    <row r="4999" spans="4:4">
      <c r="D4999" s="82"/>
    </row>
    <row r="5000" spans="4:4">
      <c r="D5000" s="82"/>
    </row>
    <row r="5001" spans="4:4">
      <c r="D5001" s="82"/>
    </row>
    <row r="5002" spans="4:4">
      <c r="D5002" s="82"/>
    </row>
    <row r="5003" spans="4:4">
      <c r="D5003" s="82"/>
    </row>
  </sheetData>
  <mergeCells count="6">
    <mergeCell ref="A294:C294"/>
    <mergeCell ref="A295:G299"/>
    <mergeCell ref="A1:G1"/>
    <mergeCell ref="C2:G2"/>
    <mergeCell ref="C3:G3"/>
    <mergeCell ref="C4:G4"/>
  </mergeCells>
  <pageMargins left="0.59055118110236227" right="0.19685039370078741" top="0.78740157480314965" bottom="0.78740157480314965" header="0.51181102362204722" footer="0.31496062992125984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317"/>
  <sheetViews>
    <sheetView view="pageBreakPreview" zoomScale="85" zoomScaleNormal="100" zoomScaleSheetLayoutView="85" zoomScalePageLayoutView="95" workbookViewId="0">
      <selection activeCell="I99" sqref="I99:I317"/>
    </sheetView>
  </sheetViews>
  <sheetFormatPr defaultRowHeight="12.7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368" t="s">
        <v>1463</v>
      </c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5" t="s">
        <v>1464</v>
      </c>
    </row>
    <row r="3" spans="2:46" ht="6.95" hidden="1" customHeight="1">
      <c r="B3" s="267"/>
      <c r="C3" s="268"/>
      <c r="D3" s="268"/>
      <c r="E3" s="268"/>
      <c r="F3" s="268"/>
      <c r="G3" s="268"/>
      <c r="H3" s="268"/>
      <c r="I3" s="268"/>
      <c r="J3" s="268"/>
      <c r="K3" s="268"/>
      <c r="L3" s="269"/>
      <c r="AT3" s="15" t="s">
        <v>392</v>
      </c>
    </row>
    <row r="4" spans="2:46" ht="24.95" hidden="1" customHeight="1">
      <c r="B4" s="269"/>
      <c r="D4" s="270" t="s">
        <v>1465</v>
      </c>
      <c r="L4" s="269"/>
      <c r="M4" s="271" t="s">
        <v>1466</v>
      </c>
      <c r="AT4" s="15" t="s">
        <v>469</v>
      </c>
    </row>
    <row r="5" spans="2:46" ht="6.95" hidden="1" customHeight="1">
      <c r="B5" s="269"/>
      <c r="L5" s="269"/>
    </row>
    <row r="6" spans="2:46" ht="12" hidden="1" customHeight="1">
      <c r="B6" s="269"/>
      <c r="D6" s="272" t="s">
        <v>2</v>
      </c>
      <c r="L6" s="269"/>
    </row>
    <row r="7" spans="2:46" ht="16.5" hidden="1" customHeight="1">
      <c r="B7" s="269"/>
      <c r="E7" s="366" t="s">
        <v>1760</v>
      </c>
      <c r="F7" s="367"/>
      <c r="G7" s="367"/>
      <c r="H7" s="367"/>
      <c r="L7" s="269"/>
    </row>
    <row r="8" spans="2:46" s="157" customFormat="1" ht="12" hidden="1" customHeight="1">
      <c r="B8" s="194"/>
      <c r="D8" s="272" t="s">
        <v>4</v>
      </c>
      <c r="L8" s="194"/>
    </row>
    <row r="9" spans="2:46" s="157" customFormat="1" ht="16.5" hidden="1" customHeight="1">
      <c r="B9" s="194"/>
      <c r="E9" s="370" t="s">
        <v>1467</v>
      </c>
      <c r="F9" s="371"/>
      <c r="G9" s="371"/>
      <c r="H9" s="371"/>
      <c r="L9" s="194"/>
    </row>
    <row r="10" spans="2:46" s="157" customFormat="1" hidden="1">
      <c r="B10" s="194"/>
      <c r="L10" s="194"/>
    </row>
    <row r="11" spans="2:46" s="157" customFormat="1" ht="12" hidden="1" customHeight="1">
      <c r="B11" s="194"/>
      <c r="D11" s="272" t="s">
        <v>1468</v>
      </c>
      <c r="F11" s="273" t="s">
        <v>1287</v>
      </c>
      <c r="I11" s="272" t="s">
        <v>1469</v>
      </c>
      <c r="J11" s="273" t="s">
        <v>1287</v>
      </c>
      <c r="L11" s="194"/>
    </row>
    <row r="12" spans="2:46" s="157" customFormat="1" ht="12" hidden="1" customHeight="1">
      <c r="B12" s="194"/>
      <c r="D12" s="272" t="s">
        <v>1470</v>
      </c>
      <c r="F12" s="273" t="s">
        <v>1471</v>
      </c>
      <c r="I12" s="272" t="s">
        <v>1472</v>
      </c>
      <c r="J12" s="274">
        <v>45351</v>
      </c>
      <c r="L12" s="194"/>
    </row>
    <row r="13" spans="2:46" s="157" customFormat="1" ht="10.9" hidden="1" customHeight="1">
      <c r="B13" s="194"/>
      <c r="L13" s="194"/>
    </row>
    <row r="14" spans="2:46" s="157" customFormat="1" ht="12" hidden="1" customHeight="1">
      <c r="B14" s="194"/>
      <c r="D14" s="272" t="s">
        <v>1473</v>
      </c>
      <c r="I14" s="272" t="s">
        <v>1474</v>
      </c>
      <c r="J14" s="273" t="s">
        <v>1287</v>
      </c>
      <c r="L14" s="194"/>
    </row>
    <row r="15" spans="2:46" s="157" customFormat="1" ht="18" hidden="1" customHeight="1">
      <c r="B15" s="194"/>
      <c r="E15" s="273" t="s">
        <v>1471</v>
      </c>
      <c r="I15" s="272" t="s">
        <v>11</v>
      </c>
      <c r="J15" s="273" t="s">
        <v>1287</v>
      </c>
      <c r="L15" s="194"/>
    </row>
    <row r="16" spans="2:46" s="157" customFormat="1" ht="6.95" hidden="1" customHeight="1">
      <c r="B16" s="194"/>
      <c r="L16" s="194"/>
    </row>
    <row r="17" spans="2:12" s="157" customFormat="1" ht="12" hidden="1" customHeight="1">
      <c r="B17" s="194"/>
      <c r="D17" s="272" t="s">
        <v>13</v>
      </c>
      <c r="I17" s="272" t="s">
        <v>1474</v>
      </c>
      <c r="J17" s="273" t="s">
        <v>1287</v>
      </c>
      <c r="L17" s="194"/>
    </row>
    <row r="18" spans="2:12" s="157" customFormat="1" ht="18" hidden="1" customHeight="1">
      <c r="B18" s="194"/>
      <c r="E18" s="372" t="s">
        <v>1471</v>
      </c>
      <c r="F18" s="372"/>
      <c r="G18" s="372"/>
      <c r="H18" s="372"/>
      <c r="I18" s="272" t="s">
        <v>11</v>
      </c>
      <c r="J18" s="273" t="s">
        <v>1287</v>
      </c>
      <c r="L18" s="194"/>
    </row>
    <row r="19" spans="2:12" s="157" customFormat="1" ht="6.95" hidden="1" customHeight="1">
      <c r="B19" s="194"/>
      <c r="L19" s="194"/>
    </row>
    <row r="20" spans="2:12" s="157" customFormat="1" ht="12" hidden="1" customHeight="1">
      <c r="B20" s="194"/>
      <c r="D20" s="272" t="s">
        <v>12</v>
      </c>
      <c r="I20" s="272" t="s">
        <v>1474</v>
      </c>
      <c r="J20" s="273" t="s">
        <v>1287</v>
      </c>
      <c r="L20" s="194"/>
    </row>
    <row r="21" spans="2:12" s="157" customFormat="1" ht="18" hidden="1" customHeight="1">
      <c r="B21" s="194"/>
      <c r="E21" s="273" t="s">
        <v>1471</v>
      </c>
      <c r="I21" s="272" t="s">
        <v>11</v>
      </c>
      <c r="J21" s="273" t="s">
        <v>1287</v>
      </c>
      <c r="L21" s="194"/>
    </row>
    <row r="22" spans="2:12" s="157" customFormat="1" ht="6.95" hidden="1" customHeight="1">
      <c r="B22" s="194"/>
      <c r="L22" s="194"/>
    </row>
    <row r="23" spans="2:12" s="157" customFormat="1" ht="12" hidden="1" customHeight="1">
      <c r="B23" s="194"/>
      <c r="D23" s="272" t="s">
        <v>1475</v>
      </c>
      <c r="I23" s="272" t="s">
        <v>1474</v>
      </c>
      <c r="J23" s="273" t="s">
        <v>1287</v>
      </c>
      <c r="L23" s="194"/>
    </row>
    <row r="24" spans="2:12" s="157" customFormat="1" ht="18" hidden="1" customHeight="1">
      <c r="B24" s="194"/>
      <c r="E24" s="273" t="s">
        <v>1471</v>
      </c>
      <c r="I24" s="272" t="s">
        <v>11</v>
      </c>
      <c r="J24" s="273" t="s">
        <v>1287</v>
      </c>
      <c r="L24" s="194"/>
    </row>
    <row r="25" spans="2:12" s="157" customFormat="1" ht="6.95" hidden="1" customHeight="1">
      <c r="B25" s="194"/>
      <c r="L25" s="194"/>
    </row>
    <row r="26" spans="2:12" s="157" customFormat="1" ht="12" hidden="1" customHeight="1">
      <c r="B26" s="194"/>
      <c r="D26" s="272" t="s">
        <v>1476</v>
      </c>
      <c r="L26" s="194"/>
    </row>
    <row r="27" spans="2:12" s="276" customFormat="1" ht="16.5" hidden="1" customHeight="1">
      <c r="B27" s="275"/>
      <c r="E27" s="373" t="s">
        <v>1287</v>
      </c>
      <c r="F27" s="373"/>
      <c r="G27" s="373"/>
      <c r="H27" s="373"/>
      <c r="L27" s="275"/>
    </row>
    <row r="28" spans="2:12" s="157" customFormat="1" ht="6.95" hidden="1" customHeight="1">
      <c r="B28" s="194"/>
      <c r="L28" s="194"/>
    </row>
    <row r="29" spans="2:12" s="157" customFormat="1" ht="6.95" hidden="1" customHeight="1">
      <c r="B29" s="194"/>
      <c r="D29" s="158"/>
      <c r="E29" s="158"/>
      <c r="F29" s="158"/>
      <c r="G29" s="158"/>
      <c r="H29" s="158"/>
      <c r="I29" s="158"/>
      <c r="J29" s="158"/>
      <c r="K29" s="158"/>
      <c r="L29" s="194"/>
    </row>
    <row r="30" spans="2:12" s="157" customFormat="1" ht="25.35" hidden="1" customHeight="1">
      <c r="B30" s="194"/>
      <c r="D30" s="278" t="s">
        <v>1477</v>
      </c>
      <c r="J30" s="279">
        <f>ROUND(J96, 2)</f>
        <v>0</v>
      </c>
      <c r="L30" s="194"/>
    </row>
    <row r="31" spans="2:12" s="157" customFormat="1" ht="6.95" hidden="1" customHeight="1">
      <c r="B31" s="194"/>
      <c r="D31" s="158"/>
      <c r="E31" s="158"/>
      <c r="F31" s="158"/>
      <c r="G31" s="158"/>
      <c r="H31" s="158"/>
      <c r="I31" s="158"/>
      <c r="J31" s="158"/>
      <c r="K31" s="158"/>
      <c r="L31" s="194"/>
    </row>
    <row r="32" spans="2:12" s="157" customFormat="1" ht="14.45" hidden="1" customHeight="1">
      <c r="B32" s="194"/>
      <c r="F32" s="280" t="s">
        <v>1478</v>
      </c>
      <c r="I32" s="280" t="s">
        <v>1479</v>
      </c>
      <c r="J32" s="280" t="s">
        <v>1480</v>
      </c>
      <c r="L32" s="194"/>
    </row>
    <row r="33" spans="2:12" s="157" customFormat="1" ht="14.45" hidden="1" customHeight="1">
      <c r="B33" s="194"/>
      <c r="D33" s="281" t="s">
        <v>371</v>
      </c>
      <c r="E33" s="272" t="s">
        <v>388</v>
      </c>
      <c r="F33" s="282">
        <f>ROUND((SUM(BE96:BE316)),  2)</f>
        <v>0</v>
      </c>
      <c r="I33" s="283">
        <v>0.21</v>
      </c>
      <c r="J33" s="282">
        <f>ROUND(((SUM(BE96:BE316))*I33),  2)</f>
        <v>0</v>
      </c>
      <c r="L33" s="194"/>
    </row>
    <row r="34" spans="2:12" s="157" customFormat="1" ht="14.45" hidden="1" customHeight="1">
      <c r="B34" s="194"/>
      <c r="E34" s="272" t="s">
        <v>1481</v>
      </c>
      <c r="F34" s="282">
        <f>ROUND((SUM(BF96:BF316)),  2)</f>
        <v>0</v>
      </c>
      <c r="I34" s="283">
        <v>0.12</v>
      </c>
      <c r="J34" s="282">
        <f>ROUND(((SUM(BF96:BF316))*I34),  2)</f>
        <v>0</v>
      </c>
      <c r="L34" s="194"/>
    </row>
    <row r="35" spans="2:12" s="157" customFormat="1" ht="14.45" hidden="1" customHeight="1">
      <c r="B35" s="194"/>
      <c r="E35" s="272" t="s">
        <v>1482</v>
      </c>
      <c r="F35" s="282">
        <f>ROUND((SUM(BG96:BG316)),  2)</f>
        <v>0</v>
      </c>
      <c r="I35" s="283">
        <v>0.21</v>
      </c>
      <c r="J35" s="282">
        <f>0</f>
        <v>0</v>
      </c>
      <c r="L35" s="194"/>
    </row>
    <row r="36" spans="2:12" s="157" customFormat="1" ht="14.45" hidden="1" customHeight="1">
      <c r="B36" s="194"/>
      <c r="E36" s="272" t="s">
        <v>1483</v>
      </c>
      <c r="F36" s="282">
        <f>ROUND((SUM(BH96:BH316)),  2)</f>
        <v>0</v>
      </c>
      <c r="I36" s="283">
        <v>0.12</v>
      </c>
      <c r="J36" s="282">
        <f>0</f>
        <v>0</v>
      </c>
      <c r="L36" s="194"/>
    </row>
    <row r="37" spans="2:12" s="157" customFormat="1" ht="14.45" hidden="1" customHeight="1">
      <c r="B37" s="194"/>
      <c r="E37" s="272" t="s">
        <v>1484</v>
      </c>
      <c r="F37" s="282">
        <f>ROUND((SUM(BI96:BI316)),  2)</f>
        <v>0</v>
      </c>
      <c r="I37" s="283">
        <v>0</v>
      </c>
      <c r="J37" s="282">
        <f>0</f>
        <v>0</v>
      </c>
      <c r="L37" s="194"/>
    </row>
    <row r="38" spans="2:12" s="157" customFormat="1" ht="6.95" hidden="1" customHeight="1">
      <c r="B38" s="194"/>
      <c r="L38" s="194"/>
    </row>
    <row r="39" spans="2:12" s="157" customFormat="1" ht="25.35" hidden="1" customHeight="1">
      <c r="B39" s="194"/>
      <c r="C39" s="284"/>
      <c r="D39" s="285" t="s">
        <v>1318</v>
      </c>
      <c r="E39" s="286"/>
      <c r="F39" s="286"/>
      <c r="G39" s="287" t="s">
        <v>33</v>
      </c>
      <c r="H39" s="288" t="s">
        <v>32</v>
      </c>
      <c r="I39" s="286"/>
      <c r="J39" s="289">
        <f>SUM(J30:J37)</f>
        <v>0</v>
      </c>
      <c r="K39" s="290"/>
      <c r="L39" s="194"/>
    </row>
    <row r="40" spans="2:12" s="157" customFormat="1" ht="14.45" hidden="1" customHeight="1">
      <c r="B40" s="223"/>
      <c r="C40" s="188"/>
      <c r="D40" s="188"/>
      <c r="E40" s="188"/>
      <c r="F40" s="188"/>
      <c r="G40" s="188"/>
      <c r="H40" s="188"/>
      <c r="I40" s="188"/>
      <c r="J40" s="188"/>
      <c r="K40" s="188"/>
      <c r="L40" s="194"/>
    </row>
    <row r="41" spans="2:12" hidden="1"/>
    <row r="42" spans="2:12" hidden="1"/>
    <row r="43" spans="2:12" hidden="1"/>
    <row r="44" spans="2:12" s="157" customFormat="1" ht="6.95" hidden="1" customHeight="1">
      <c r="B44" s="291"/>
      <c r="C44" s="292"/>
      <c r="D44" s="292"/>
      <c r="E44" s="292"/>
      <c r="F44" s="292"/>
      <c r="G44" s="292"/>
      <c r="H44" s="292"/>
      <c r="I44" s="292"/>
      <c r="J44" s="292"/>
      <c r="K44" s="292"/>
      <c r="L44" s="194"/>
    </row>
    <row r="45" spans="2:12" s="157" customFormat="1" ht="24.95" hidden="1" customHeight="1">
      <c r="B45" s="194"/>
      <c r="C45" s="270" t="s">
        <v>1485</v>
      </c>
      <c r="L45" s="194"/>
    </row>
    <row r="46" spans="2:12" s="157" customFormat="1" ht="6.95" hidden="1" customHeight="1">
      <c r="B46" s="194"/>
      <c r="L46" s="194"/>
    </row>
    <row r="47" spans="2:12" s="157" customFormat="1" ht="12" hidden="1" customHeight="1">
      <c r="B47" s="194"/>
      <c r="C47" s="272" t="s">
        <v>2</v>
      </c>
      <c r="L47" s="194"/>
    </row>
    <row r="48" spans="2:12" s="157" customFormat="1" ht="16.5" hidden="1" customHeight="1">
      <c r="B48" s="194"/>
      <c r="E48" s="366" t="str">
        <f>E7</f>
        <v>Mšeno</v>
      </c>
      <c r="F48" s="367"/>
      <c r="G48" s="367"/>
      <c r="H48" s="367"/>
      <c r="L48" s="194"/>
    </row>
    <row r="49" spans="2:47" s="157" customFormat="1" ht="12" hidden="1" customHeight="1">
      <c r="B49" s="194"/>
      <c r="C49" s="272" t="s">
        <v>4</v>
      </c>
      <c r="L49" s="194"/>
    </row>
    <row r="50" spans="2:47" s="157" customFormat="1" ht="16.5" hidden="1" customHeight="1">
      <c r="B50" s="194"/>
      <c r="E50" s="370" t="str">
        <f>E9</f>
        <v>O03 - ZTI</v>
      </c>
      <c r="F50" s="371"/>
      <c r="G50" s="371"/>
      <c r="H50" s="371"/>
      <c r="L50" s="194"/>
    </row>
    <row r="51" spans="2:47" s="157" customFormat="1" ht="6.95" hidden="1" customHeight="1">
      <c r="B51" s="194"/>
      <c r="L51" s="194"/>
    </row>
    <row r="52" spans="2:47" s="157" customFormat="1" ht="12" hidden="1" customHeight="1">
      <c r="B52" s="194"/>
      <c r="C52" s="272" t="s">
        <v>1470</v>
      </c>
      <c r="F52" s="273" t="str">
        <f>F12</f>
        <v xml:space="preserve"> </v>
      </c>
      <c r="I52" s="272" t="s">
        <v>1472</v>
      </c>
      <c r="J52" s="274">
        <f>IF(J12="","",J12)</f>
        <v>45351</v>
      </c>
      <c r="L52" s="194"/>
    </row>
    <row r="53" spans="2:47" s="157" customFormat="1" ht="6.95" hidden="1" customHeight="1">
      <c r="B53" s="194"/>
      <c r="L53" s="194"/>
    </row>
    <row r="54" spans="2:47" s="157" customFormat="1" ht="15.2" hidden="1" customHeight="1">
      <c r="B54" s="194"/>
      <c r="C54" s="272" t="s">
        <v>1473</v>
      </c>
      <c r="F54" s="273" t="str">
        <f>E15</f>
        <v xml:space="preserve"> </v>
      </c>
      <c r="I54" s="272" t="s">
        <v>12</v>
      </c>
      <c r="J54" s="277" t="str">
        <f>E21</f>
        <v xml:space="preserve"> </v>
      </c>
      <c r="L54" s="194"/>
    </row>
    <row r="55" spans="2:47" s="157" customFormat="1" ht="15.2" hidden="1" customHeight="1">
      <c r="B55" s="194"/>
      <c r="C55" s="272" t="s">
        <v>13</v>
      </c>
      <c r="F55" s="273" t="str">
        <f>IF(E18="","",E18)</f>
        <v xml:space="preserve"> </v>
      </c>
      <c r="I55" s="272" t="s">
        <v>1475</v>
      </c>
      <c r="J55" s="277" t="str">
        <f>E24</f>
        <v xml:space="preserve"> </v>
      </c>
      <c r="L55" s="194"/>
    </row>
    <row r="56" spans="2:47" s="157" customFormat="1" ht="10.35" hidden="1" customHeight="1">
      <c r="B56" s="194"/>
      <c r="L56" s="194"/>
    </row>
    <row r="57" spans="2:47" s="157" customFormat="1" ht="29.25" hidden="1" customHeight="1">
      <c r="B57" s="194"/>
      <c r="C57" s="293" t="s">
        <v>1486</v>
      </c>
      <c r="D57" s="284"/>
      <c r="E57" s="284"/>
      <c r="F57" s="284"/>
      <c r="G57" s="284"/>
      <c r="H57" s="284"/>
      <c r="I57" s="284"/>
      <c r="J57" s="294" t="s">
        <v>369</v>
      </c>
      <c r="K57" s="284"/>
      <c r="L57" s="194"/>
    </row>
    <row r="58" spans="2:47" s="157" customFormat="1" ht="10.35" hidden="1" customHeight="1">
      <c r="B58" s="194"/>
      <c r="L58" s="194"/>
    </row>
    <row r="59" spans="2:47" s="157" customFormat="1" ht="22.9" hidden="1" customHeight="1">
      <c r="B59" s="194"/>
      <c r="C59" s="295" t="s">
        <v>1487</v>
      </c>
      <c r="J59" s="279">
        <f>J96</f>
        <v>0</v>
      </c>
      <c r="L59" s="194"/>
      <c r="AU59" s="15" t="s">
        <v>380</v>
      </c>
    </row>
    <row r="60" spans="2:47" s="297" customFormat="1" ht="24.95" hidden="1" customHeight="1">
      <c r="B60" s="296"/>
      <c r="D60" s="298" t="s">
        <v>1488</v>
      </c>
      <c r="E60" s="299"/>
      <c r="F60" s="299"/>
      <c r="G60" s="299"/>
      <c r="H60" s="299"/>
      <c r="I60" s="299"/>
      <c r="J60" s="300">
        <f>J97</f>
        <v>0</v>
      </c>
      <c r="L60" s="296"/>
    </row>
    <row r="61" spans="2:47" s="302" customFormat="1" ht="19.899999999999999" hidden="1" customHeight="1">
      <c r="B61" s="301"/>
      <c r="D61" s="303" t="s">
        <v>1489</v>
      </c>
      <c r="E61" s="304"/>
      <c r="F61" s="304"/>
      <c r="G61" s="304"/>
      <c r="H61" s="304"/>
      <c r="I61" s="304"/>
      <c r="J61" s="305">
        <f>J98</f>
        <v>0</v>
      </c>
      <c r="L61" s="301"/>
    </row>
    <row r="62" spans="2:47" s="302" customFormat="1" ht="19.899999999999999" hidden="1" customHeight="1">
      <c r="B62" s="301"/>
      <c r="D62" s="303" t="s">
        <v>1490</v>
      </c>
      <c r="E62" s="304"/>
      <c r="F62" s="304"/>
      <c r="G62" s="304"/>
      <c r="H62" s="304"/>
      <c r="I62" s="304"/>
      <c r="J62" s="305">
        <f>J103</f>
        <v>0</v>
      </c>
      <c r="L62" s="301"/>
    </row>
    <row r="63" spans="2:47" s="302" customFormat="1" ht="19.899999999999999" hidden="1" customHeight="1">
      <c r="B63" s="301"/>
      <c r="D63" s="303" t="s">
        <v>1491</v>
      </c>
      <c r="E63" s="304"/>
      <c r="F63" s="304"/>
      <c r="G63" s="304"/>
      <c r="H63" s="304"/>
      <c r="I63" s="304"/>
      <c r="J63" s="305">
        <f>J108</f>
        <v>0</v>
      </c>
      <c r="L63" s="301"/>
    </row>
    <row r="64" spans="2:47" s="302" customFormat="1" ht="19.899999999999999" hidden="1" customHeight="1">
      <c r="B64" s="301"/>
      <c r="D64" s="303" t="s">
        <v>1492</v>
      </c>
      <c r="E64" s="304"/>
      <c r="F64" s="304"/>
      <c r="G64" s="304"/>
      <c r="H64" s="304"/>
      <c r="I64" s="304"/>
      <c r="J64" s="305">
        <f>J111</f>
        <v>0</v>
      </c>
      <c r="L64" s="301"/>
    </row>
    <row r="65" spans="2:12" s="302" customFormat="1" ht="19.899999999999999" hidden="1" customHeight="1">
      <c r="B65" s="301"/>
      <c r="D65" s="303" t="s">
        <v>1493</v>
      </c>
      <c r="E65" s="304"/>
      <c r="F65" s="304"/>
      <c r="G65" s="304"/>
      <c r="H65" s="304"/>
      <c r="I65" s="304"/>
      <c r="J65" s="305">
        <f>J116</f>
        <v>0</v>
      </c>
      <c r="L65" s="301"/>
    </row>
    <row r="66" spans="2:12" s="302" customFormat="1" ht="19.899999999999999" hidden="1" customHeight="1">
      <c r="B66" s="301"/>
      <c r="D66" s="303" t="s">
        <v>1494</v>
      </c>
      <c r="E66" s="304"/>
      <c r="F66" s="304"/>
      <c r="G66" s="304"/>
      <c r="H66" s="304"/>
      <c r="I66" s="304"/>
      <c r="J66" s="305">
        <f>J125</f>
        <v>0</v>
      </c>
      <c r="L66" s="301"/>
    </row>
    <row r="67" spans="2:12" s="302" customFormat="1" ht="19.899999999999999" hidden="1" customHeight="1">
      <c r="B67" s="301"/>
      <c r="D67" s="303" t="s">
        <v>1495</v>
      </c>
      <c r="E67" s="304"/>
      <c r="F67" s="304"/>
      <c r="G67" s="304"/>
      <c r="H67" s="304"/>
      <c r="I67" s="304"/>
      <c r="J67" s="305">
        <f>J140</f>
        <v>0</v>
      </c>
      <c r="L67" s="301"/>
    </row>
    <row r="68" spans="2:12" s="302" customFormat="1" ht="19.899999999999999" hidden="1" customHeight="1">
      <c r="B68" s="301"/>
      <c r="D68" s="303" t="s">
        <v>1496</v>
      </c>
      <c r="E68" s="304"/>
      <c r="F68" s="304"/>
      <c r="G68" s="304"/>
      <c r="H68" s="304"/>
      <c r="I68" s="304"/>
      <c r="J68" s="305">
        <f>J153</f>
        <v>0</v>
      </c>
      <c r="L68" s="301"/>
    </row>
    <row r="69" spans="2:12" s="297" customFormat="1" ht="24.95" hidden="1" customHeight="1">
      <c r="B69" s="296"/>
      <c r="D69" s="298" t="s">
        <v>1497</v>
      </c>
      <c r="E69" s="299"/>
      <c r="F69" s="299"/>
      <c r="G69" s="299"/>
      <c r="H69" s="299"/>
      <c r="I69" s="299"/>
      <c r="J69" s="300">
        <f>J156</f>
        <v>0</v>
      </c>
      <c r="L69" s="296"/>
    </row>
    <row r="70" spans="2:12" s="302" customFormat="1" ht="19.899999999999999" hidden="1" customHeight="1">
      <c r="B70" s="301"/>
      <c r="D70" s="303" t="s">
        <v>1498</v>
      </c>
      <c r="E70" s="304"/>
      <c r="F70" s="304"/>
      <c r="G70" s="304"/>
      <c r="H70" s="304"/>
      <c r="I70" s="304"/>
      <c r="J70" s="305">
        <f>J157</f>
        <v>0</v>
      </c>
      <c r="L70" s="301"/>
    </row>
    <row r="71" spans="2:12" s="302" customFormat="1" ht="19.899999999999999" hidden="1" customHeight="1">
      <c r="B71" s="301"/>
      <c r="D71" s="303" t="s">
        <v>1499</v>
      </c>
      <c r="E71" s="304"/>
      <c r="F71" s="304"/>
      <c r="G71" s="304"/>
      <c r="H71" s="304"/>
      <c r="I71" s="304"/>
      <c r="J71" s="305">
        <f>J176</f>
        <v>0</v>
      </c>
      <c r="L71" s="301"/>
    </row>
    <row r="72" spans="2:12" s="302" customFormat="1" ht="19.899999999999999" hidden="1" customHeight="1">
      <c r="B72" s="301"/>
      <c r="D72" s="303" t="s">
        <v>1500</v>
      </c>
      <c r="E72" s="304"/>
      <c r="F72" s="304"/>
      <c r="G72" s="304"/>
      <c r="H72" s="304"/>
      <c r="I72" s="304"/>
      <c r="J72" s="305">
        <f>J200</f>
        <v>0</v>
      </c>
      <c r="L72" s="301"/>
    </row>
    <row r="73" spans="2:12" s="302" customFormat="1" ht="19.899999999999999" hidden="1" customHeight="1">
      <c r="B73" s="301"/>
      <c r="D73" s="303" t="s">
        <v>1501</v>
      </c>
      <c r="E73" s="304"/>
      <c r="F73" s="304"/>
      <c r="G73" s="304"/>
      <c r="H73" s="304"/>
      <c r="I73" s="304"/>
      <c r="J73" s="305">
        <f>J234</f>
        <v>0</v>
      </c>
      <c r="L73" s="301"/>
    </row>
    <row r="74" spans="2:12" s="302" customFormat="1" ht="19.899999999999999" hidden="1" customHeight="1">
      <c r="B74" s="301"/>
      <c r="D74" s="303" t="s">
        <v>1502</v>
      </c>
      <c r="E74" s="304"/>
      <c r="F74" s="304"/>
      <c r="G74" s="304"/>
      <c r="H74" s="304"/>
      <c r="I74" s="304"/>
      <c r="J74" s="305" t="e">
        <f>#REF!</f>
        <v>#REF!</v>
      </c>
      <c r="L74" s="301"/>
    </row>
    <row r="75" spans="2:12" s="302" customFormat="1" ht="19.899999999999999" hidden="1" customHeight="1">
      <c r="B75" s="301"/>
      <c r="D75" s="303" t="s">
        <v>1503</v>
      </c>
      <c r="E75" s="304"/>
      <c r="F75" s="304"/>
      <c r="G75" s="304"/>
      <c r="H75" s="304"/>
      <c r="I75" s="304"/>
      <c r="J75" s="305">
        <f>J247</f>
        <v>0</v>
      </c>
      <c r="L75" s="301"/>
    </row>
    <row r="76" spans="2:12" s="302" customFormat="1" ht="19.899999999999999" hidden="1" customHeight="1">
      <c r="B76" s="301"/>
      <c r="D76" s="303" t="s">
        <v>1504</v>
      </c>
      <c r="E76" s="304"/>
      <c r="F76" s="304"/>
      <c r="G76" s="304"/>
      <c r="H76" s="304"/>
      <c r="I76" s="304"/>
      <c r="J76" s="305">
        <f>J312</f>
        <v>0</v>
      </c>
      <c r="L76" s="301"/>
    </row>
    <row r="77" spans="2:12" s="157" customFormat="1" ht="21.75" hidden="1" customHeight="1">
      <c r="B77" s="194"/>
      <c r="L77" s="194"/>
    </row>
    <row r="78" spans="2:12" s="157" customFormat="1" ht="6.95" hidden="1" customHeight="1">
      <c r="B78" s="223"/>
      <c r="C78" s="188"/>
      <c r="D78" s="188"/>
      <c r="E78" s="188"/>
      <c r="F78" s="188"/>
      <c r="G78" s="188"/>
      <c r="H78" s="188"/>
      <c r="I78" s="188"/>
      <c r="J78" s="188"/>
      <c r="K78" s="188"/>
      <c r="L78" s="194"/>
    </row>
    <row r="79" spans="2:12" hidden="1"/>
    <row r="80" spans="2:12" hidden="1"/>
    <row r="81" spans="2:63" hidden="1"/>
    <row r="82" spans="2:63" s="157" customFormat="1" ht="6.95" customHeight="1"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194"/>
    </row>
    <row r="83" spans="2:63" s="157" customFormat="1" ht="24.95" customHeight="1">
      <c r="B83" s="194"/>
      <c r="C83" s="270" t="s">
        <v>1505</v>
      </c>
      <c r="L83" s="194"/>
    </row>
    <row r="84" spans="2:63" s="157" customFormat="1" ht="6.95" customHeight="1">
      <c r="B84" s="194"/>
      <c r="L84" s="194"/>
    </row>
    <row r="85" spans="2:63" s="157" customFormat="1" ht="12" customHeight="1">
      <c r="B85" s="194"/>
      <c r="C85" s="272" t="s">
        <v>2</v>
      </c>
      <c r="L85" s="194"/>
    </row>
    <row r="86" spans="2:63" s="157" customFormat="1" ht="16.5" customHeight="1">
      <c r="B86" s="194"/>
      <c r="E86" s="366" t="str">
        <f>E7</f>
        <v>Mšeno</v>
      </c>
      <c r="F86" s="367"/>
      <c r="G86" s="367"/>
      <c r="H86" s="367"/>
      <c r="L86" s="194"/>
    </row>
    <row r="87" spans="2:63" s="157" customFormat="1" ht="12" customHeight="1">
      <c r="B87" s="194"/>
      <c r="C87" s="272" t="s">
        <v>4</v>
      </c>
      <c r="L87" s="194"/>
    </row>
    <row r="88" spans="2:63" s="157" customFormat="1" ht="16.5" customHeight="1">
      <c r="B88" s="194"/>
      <c r="E88" s="370" t="s">
        <v>1779</v>
      </c>
      <c r="F88" s="371"/>
      <c r="G88" s="371"/>
      <c r="H88" s="371"/>
      <c r="L88" s="194"/>
    </row>
    <row r="89" spans="2:63" s="157" customFormat="1" ht="6.95" customHeight="1">
      <c r="B89" s="194"/>
      <c r="L89" s="194"/>
    </row>
    <row r="90" spans="2:63" s="157" customFormat="1" ht="12" customHeight="1">
      <c r="B90" s="194"/>
      <c r="C90" s="272" t="s">
        <v>1470</v>
      </c>
      <c r="F90" s="273" t="str">
        <f>F12</f>
        <v xml:space="preserve"> </v>
      </c>
      <c r="I90" s="272" t="s">
        <v>1472</v>
      </c>
      <c r="J90" s="274"/>
      <c r="L90" s="194"/>
    </row>
    <row r="91" spans="2:63" s="157" customFormat="1" ht="6.95" customHeight="1">
      <c r="B91" s="194"/>
      <c r="L91" s="194"/>
    </row>
    <row r="92" spans="2:63" s="157" customFormat="1" ht="15.2" customHeight="1">
      <c r="B92" s="194"/>
      <c r="C92" s="272" t="s">
        <v>1473</v>
      </c>
      <c r="F92" s="273" t="str">
        <f>E15</f>
        <v xml:space="preserve"> </v>
      </c>
      <c r="I92" s="272" t="s">
        <v>12</v>
      </c>
      <c r="J92" s="277" t="str">
        <f>E21</f>
        <v xml:space="preserve"> </v>
      </c>
      <c r="L92" s="194"/>
    </row>
    <row r="93" spans="2:63" s="157" customFormat="1" ht="15.2" customHeight="1">
      <c r="B93" s="194"/>
      <c r="C93" s="272" t="s">
        <v>13</v>
      </c>
      <c r="F93" s="273" t="str">
        <f>IF(E18="","",E18)</f>
        <v xml:space="preserve"> </v>
      </c>
      <c r="I93" s="272" t="s">
        <v>1475</v>
      </c>
      <c r="J93" s="277" t="str">
        <f>E24</f>
        <v xml:space="preserve"> </v>
      </c>
      <c r="L93" s="194"/>
    </row>
    <row r="94" spans="2:63" s="157" customFormat="1" ht="10.35" customHeight="1">
      <c r="B94" s="194"/>
      <c r="L94" s="194"/>
    </row>
    <row r="95" spans="2:63" s="73" customFormat="1" ht="29.25" customHeight="1">
      <c r="B95" s="189"/>
      <c r="C95" s="160" t="s">
        <v>364</v>
      </c>
      <c r="D95" s="161" t="s">
        <v>365</v>
      </c>
      <c r="E95" s="161" t="s">
        <v>366</v>
      </c>
      <c r="F95" s="161" t="s">
        <v>367</v>
      </c>
      <c r="G95" s="161" t="s">
        <v>81</v>
      </c>
      <c r="H95" s="161" t="s">
        <v>82</v>
      </c>
      <c r="I95" s="161" t="s">
        <v>368</v>
      </c>
      <c r="J95" s="161" t="s">
        <v>369</v>
      </c>
      <c r="K95" s="190" t="s">
        <v>370</v>
      </c>
      <c r="L95" s="189"/>
      <c r="M95" s="191" t="s">
        <v>1287</v>
      </c>
      <c r="N95" s="192" t="s">
        <v>371</v>
      </c>
      <c r="O95" s="192" t="s">
        <v>372</v>
      </c>
      <c r="P95" s="192" t="s">
        <v>373</v>
      </c>
      <c r="Q95" s="192" t="s">
        <v>374</v>
      </c>
      <c r="R95" s="192" t="s">
        <v>375</v>
      </c>
      <c r="S95" s="192" t="s">
        <v>376</v>
      </c>
      <c r="T95" s="193" t="s">
        <v>377</v>
      </c>
    </row>
    <row r="96" spans="2:63" s="157" customFormat="1" ht="22.9" customHeight="1">
      <c r="B96" s="194"/>
      <c r="C96" s="162" t="s">
        <v>378</v>
      </c>
      <c r="J96" s="163">
        <f>BK96</f>
        <v>0</v>
      </c>
      <c r="L96" s="194"/>
      <c r="M96" s="195"/>
      <c r="N96" s="158"/>
      <c r="O96" s="158"/>
      <c r="P96" s="196" t="e">
        <f>P97+P156</f>
        <v>#REF!</v>
      </c>
      <c r="Q96" s="158"/>
      <c r="R96" s="196" t="e">
        <f>R97+R156</f>
        <v>#REF!</v>
      </c>
      <c r="S96" s="158"/>
      <c r="T96" s="197" t="e">
        <f>T97+T156</f>
        <v>#REF!</v>
      </c>
      <c r="AT96" s="15" t="s">
        <v>379</v>
      </c>
      <c r="AU96" s="15" t="s">
        <v>380</v>
      </c>
      <c r="BK96" s="198">
        <f>BK97+BK156</f>
        <v>0</v>
      </c>
    </row>
    <row r="97" spans="2:65" s="164" customFormat="1" ht="25.9" customHeight="1">
      <c r="B97" s="199"/>
      <c r="D97" s="165" t="s">
        <v>379</v>
      </c>
      <c r="E97" s="166" t="s">
        <v>17</v>
      </c>
      <c r="F97" s="166" t="s">
        <v>381</v>
      </c>
      <c r="J97" s="167">
        <f>BK97</f>
        <v>0</v>
      </c>
      <c r="L97" s="199"/>
      <c r="M97" s="200"/>
      <c r="P97" s="201">
        <f>P98+P103+P108+P111+P116+P125+P140+P153</f>
        <v>326.166</v>
      </c>
      <c r="R97" s="201">
        <f>R98+R103+R108+R111+R116+R125+R140+R153</f>
        <v>4.8212200000000003</v>
      </c>
      <c r="T97" s="202">
        <f>T98+T103+T108+T111+T116+T125+T140+T153</f>
        <v>10.274999999999999</v>
      </c>
      <c r="AR97" s="165" t="s">
        <v>222</v>
      </c>
      <c r="AT97" s="203" t="s">
        <v>379</v>
      </c>
      <c r="AU97" s="203" t="s">
        <v>382</v>
      </c>
      <c r="AY97" s="165" t="s">
        <v>383</v>
      </c>
      <c r="BK97" s="204">
        <f>BK98+BK103+BK108+BK111+BK116+BK125+BK140+BK153</f>
        <v>0</v>
      </c>
    </row>
    <row r="98" spans="2:65" s="164" customFormat="1" ht="22.9" customHeight="1">
      <c r="B98" s="199"/>
      <c r="D98" s="165" t="s">
        <v>379</v>
      </c>
      <c r="E98" s="176" t="s">
        <v>48</v>
      </c>
      <c r="F98" s="176" t="s">
        <v>49</v>
      </c>
      <c r="J98" s="177">
        <f>BK98</f>
        <v>0</v>
      </c>
      <c r="L98" s="199"/>
      <c r="M98" s="200"/>
      <c r="P98" s="201">
        <f>SUM(P99:P102)</f>
        <v>35.35</v>
      </c>
      <c r="R98" s="201">
        <f>SUM(R99:R102)</f>
        <v>2.5364999999999998</v>
      </c>
      <c r="T98" s="202">
        <f>SUM(T99:T102)</f>
        <v>1.26</v>
      </c>
      <c r="AR98" s="165" t="s">
        <v>222</v>
      </c>
      <c r="AT98" s="203" t="s">
        <v>379</v>
      </c>
      <c r="AU98" s="203" t="s">
        <v>222</v>
      </c>
      <c r="AY98" s="165" t="s">
        <v>383</v>
      </c>
      <c r="BK98" s="204">
        <f>SUM(BK99:BK102)</f>
        <v>0</v>
      </c>
    </row>
    <row r="99" spans="2:65" s="157" customFormat="1" ht="24.2" customHeight="1">
      <c r="B99" s="205"/>
      <c r="C99" s="168" t="s">
        <v>222</v>
      </c>
      <c r="D99" s="168" t="s">
        <v>384</v>
      </c>
      <c r="E99" s="169" t="s">
        <v>385</v>
      </c>
      <c r="F99" s="170" t="s">
        <v>386</v>
      </c>
      <c r="G99" s="171" t="s">
        <v>138</v>
      </c>
      <c r="H99" s="172">
        <v>10</v>
      </c>
      <c r="I99" s="173"/>
      <c r="J99" s="173">
        <f>ROUND(I99*H99,2)</f>
        <v>0</v>
      </c>
      <c r="K99" s="170" t="s">
        <v>1506</v>
      </c>
      <c r="L99" s="194"/>
      <c r="M99" s="206" t="s">
        <v>1287</v>
      </c>
      <c r="N99" s="207" t="s">
        <v>388</v>
      </c>
      <c r="O99" s="208">
        <v>1.141</v>
      </c>
      <c r="P99" s="208">
        <f>O99*H99</f>
        <v>11.41</v>
      </c>
      <c r="Q99" s="208">
        <v>0.25364999999999999</v>
      </c>
      <c r="R99" s="208">
        <f>Q99*H99</f>
        <v>2.5364999999999998</v>
      </c>
      <c r="S99" s="208">
        <v>0</v>
      </c>
      <c r="T99" s="209">
        <f>S99*H99</f>
        <v>0</v>
      </c>
      <c r="AR99" s="210" t="s">
        <v>389</v>
      </c>
      <c r="AT99" s="210" t="s">
        <v>384</v>
      </c>
      <c r="AU99" s="210" t="s">
        <v>392</v>
      </c>
      <c r="AY99" s="15" t="s">
        <v>383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5" t="s">
        <v>222</v>
      </c>
      <c r="BK99" s="211">
        <f>ROUND(I99*H99,2)</f>
        <v>0</v>
      </c>
      <c r="BL99" s="15" t="s">
        <v>389</v>
      </c>
      <c r="BM99" s="210" t="s">
        <v>390</v>
      </c>
    </row>
    <row r="100" spans="2:65" s="157" customFormat="1">
      <c r="B100" s="194"/>
      <c r="D100" s="174" t="s">
        <v>391</v>
      </c>
      <c r="F100" s="175" t="s">
        <v>1507</v>
      </c>
      <c r="L100" s="194"/>
      <c r="M100" s="212"/>
      <c r="T100" s="213"/>
      <c r="AT100" s="15" t="s">
        <v>391</v>
      </c>
      <c r="AU100" s="15" t="s">
        <v>392</v>
      </c>
    </row>
    <row r="101" spans="2:65" s="157" customFormat="1" ht="37.9" customHeight="1">
      <c r="B101" s="205"/>
      <c r="C101" s="168" t="s">
        <v>392</v>
      </c>
      <c r="D101" s="168" t="s">
        <v>384</v>
      </c>
      <c r="E101" s="169" t="s">
        <v>393</v>
      </c>
      <c r="F101" s="170" t="s">
        <v>394</v>
      </c>
      <c r="G101" s="171" t="s">
        <v>173</v>
      </c>
      <c r="H101" s="172">
        <v>70</v>
      </c>
      <c r="I101" s="173"/>
      <c r="J101" s="173">
        <f>ROUND(I101*H101,2)</f>
        <v>0</v>
      </c>
      <c r="K101" s="170" t="s">
        <v>1506</v>
      </c>
      <c r="L101" s="194"/>
      <c r="M101" s="206" t="s">
        <v>1287</v>
      </c>
      <c r="N101" s="207" t="s">
        <v>388</v>
      </c>
      <c r="O101" s="208">
        <v>0.34200000000000003</v>
      </c>
      <c r="P101" s="208">
        <f>O101*H101</f>
        <v>23.94</v>
      </c>
      <c r="Q101" s="208">
        <v>0</v>
      </c>
      <c r="R101" s="208">
        <f>Q101*H101</f>
        <v>0</v>
      </c>
      <c r="S101" s="208">
        <v>1.7999999999999999E-2</v>
      </c>
      <c r="T101" s="209">
        <f>S101*H101</f>
        <v>1.26</v>
      </c>
      <c r="AR101" s="210" t="s">
        <v>389</v>
      </c>
      <c r="AT101" s="210" t="s">
        <v>384</v>
      </c>
      <c r="AU101" s="210" t="s">
        <v>392</v>
      </c>
      <c r="AY101" s="15" t="s">
        <v>383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5" t="s">
        <v>222</v>
      </c>
      <c r="BK101" s="211">
        <f>ROUND(I101*H101,2)</f>
        <v>0</v>
      </c>
      <c r="BL101" s="15" t="s">
        <v>389</v>
      </c>
      <c r="BM101" s="210" t="s">
        <v>395</v>
      </c>
    </row>
    <row r="102" spans="2:65" s="157" customFormat="1">
      <c r="B102" s="194"/>
      <c r="D102" s="174" t="s">
        <v>391</v>
      </c>
      <c r="F102" s="175" t="s">
        <v>1508</v>
      </c>
      <c r="L102" s="194"/>
      <c r="M102" s="212"/>
      <c r="T102" s="213"/>
      <c r="AT102" s="15" t="s">
        <v>391</v>
      </c>
      <c r="AU102" s="15" t="s">
        <v>392</v>
      </c>
    </row>
    <row r="103" spans="2:65" s="164" customFormat="1" ht="22.9" customHeight="1">
      <c r="B103" s="199"/>
      <c r="D103" s="165" t="s">
        <v>379</v>
      </c>
      <c r="E103" s="176" t="s">
        <v>222</v>
      </c>
      <c r="F103" s="176" t="s">
        <v>1274</v>
      </c>
      <c r="J103" s="177">
        <f>BK103</f>
        <v>0</v>
      </c>
      <c r="L103" s="199"/>
      <c r="M103" s="200"/>
      <c r="P103" s="201">
        <f>SUM(P104:P107)</f>
        <v>83.757000000000005</v>
      </c>
      <c r="R103" s="201">
        <f>SUM(R104:R107)</f>
        <v>0</v>
      </c>
      <c r="T103" s="202">
        <f>SUM(T104:T107)</f>
        <v>0</v>
      </c>
      <c r="AR103" s="165" t="s">
        <v>222</v>
      </c>
      <c r="AT103" s="203" t="s">
        <v>379</v>
      </c>
      <c r="AU103" s="203" t="s">
        <v>222</v>
      </c>
      <c r="AY103" s="165" t="s">
        <v>383</v>
      </c>
      <c r="BK103" s="204">
        <f>SUM(BK104:BK107)</f>
        <v>0</v>
      </c>
    </row>
    <row r="104" spans="2:65" s="157" customFormat="1" ht="37.9" customHeight="1">
      <c r="B104" s="205"/>
      <c r="C104" s="168" t="s">
        <v>48</v>
      </c>
      <c r="D104" s="168" t="s">
        <v>384</v>
      </c>
      <c r="E104" s="169" t="s">
        <v>1275</v>
      </c>
      <c r="F104" s="170" t="s">
        <v>1276</v>
      </c>
      <c r="G104" s="171" t="s">
        <v>180</v>
      </c>
      <c r="H104" s="172">
        <v>9</v>
      </c>
      <c r="I104" s="173"/>
      <c r="J104" s="173">
        <f>ROUND(I104*H104,2)</f>
        <v>0</v>
      </c>
      <c r="K104" s="170" t="s">
        <v>1506</v>
      </c>
      <c r="L104" s="194"/>
      <c r="M104" s="206" t="s">
        <v>1287</v>
      </c>
      <c r="N104" s="207" t="s">
        <v>388</v>
      </c>
      <c r="O104" s="208">
        <v>8.8849999999999998</v>
      </c>
      <c r="P104" s="208">
        <f>O104*H104</f>
        <v>79.965000000000003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AR104" s="210" t="s">
        <v>389</v>
      </c>
      <c r="AT104" s="210" t="s">
        <v>384</v>
      </c>
      <c r="AU104" s="210" t="s">
        <v>392</v>
      </c>
      <c r="AY104" s="15" t="s">
        <v>383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5" t="s">
        <v>222</v>
      </c>
      <c r="BK104" s="211">
        <f>ROUND(I104*H104,2)</f>
        <v>0</v>
      </c>
      <c r="BL104" s="15" t="s">
        <v>389</v>
      </c>
      <c r="BM104" s="210" t="s">
        <v>1288</v>
      </c>
    </row>
    <row r="105" spans="2:65" s="157" customFormat="1">
      <c r="B105" s="194"/>
      <c r="D105" s="174" t="s">
        <v>391</v>
      </c>
      <c r="F105" s="175" t="s">
        <v>1509</v>
      </c>
      <c r="L105" s="194"/>
      <c r="M105" s="212"/>
      <c r="T105" s="213"/>
      <c r="AT105" s="15" t="s">
        <v>391</v>
      </c>
      <c r="AU105" s="15" t="s">
        <v>392</v>
      </c>
    </row>
    <row r="106" spans="2:65" s="157" customFormat="1" ht="44.25" customHeight="1">
      <c r="B106" s="205"/>
      <c r="C106" s="168" t="s">
        <v>389</v>
      </c>
      <c r="D106" s="168" t="s">
        <v>384</v>
      </c>
      <c r="E106" s="169" t="s">
        <v>1277</v>
      </c>
      <c r="F106" s="170" t="s">
        <v>1278</v>
      </c>
      <c r="G106" s="171" t="s">
        <v>180</v>
      </c>
      <c r="H106" s="172">
        <v>6</v>
      </c>
      <c r="I106" s="173"/>
      <c r="J106" s="173">
        <f>ROUND(I106*H106,2)</f>
        <v>0</v>
      </c>
      <c r="K106" s="170" t="s">
        <v>1506</v>
      </c>
      <c r="L106" s="194"/>
      <c r="M106" s="206" t="s">
        <v>1287</v>
      </c>
      <c r="N106" s="207" t="s">
        <v>388</v>
      </c>
      <c r="O106" s="208">
        <v>0.63200000000000001</v>
      </c>
      <c r="P106" s="208">
        <f>O106*H106</f>
        <v>3.7919999999999998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10" t="s">
        <v>389</v>
      </c>
      <c r="AT106" s="210" t="s">
        <v>384</v>
      </c>
      <c r="AU106" s="210" t="s">
        <v>392</v>
      </c>
      <c r="AY106" s="15" t="s">
        <v>383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5" t="s">
        <v>222</v>
      </c>
      <c r="BK106" s="211">
        <f>ROUND(I106*H106,2)</f>
        <v>0</v>
      </c>
      <c r="BL106" s="15" t="s">
        <v>389</v>
      </c>
      <c r="BM106" s="210" t="s">
        <v>1289</v>
      </c>
    </row>
    <row r="107" spans="2:65" s="157" customFormat="1">
      <c r="B107" s="194"/>
      <c r="D107" s="174" t="s">
        <v>391</v>
      </c>
      <c r="F107" s="175" t="s">
        <v>1510</v>
      </c>
      <c r="L107" s="194"/>
      <c r="M107" s="212"/>
      <c r="T107" s="213"/>
      <c r="AT107" s="15" t="s">
        <v>391</v>
      </c>
      <c r="AU107" s="15" t="s">
        <v>392</v>
      </c>
    </row>
    <row r="108" spans="2:65" s="164" customFormat="1" ht="22.9" customHeight="1">
      <c r="B108" s="199"/>
      <c r="D108" s="165" t="s">
        <v>379</v>
      </c>
      <c r="E108" s="176" t="s">
        <v>389</v>
      </c>
      <c r="F108" s="176" t="s">
        <v>1279</v>
      </c>
      <c r="J108" s="177">
        <f>BK108</f>
        <v>0</v>
      </c>
      <c r="L108" s="199"/>
      <c r="M108" s="200"/>
      <c r="P108" s="201">
        <f>SUM(P109:P110)</f>
        <v>1.1720000000000002</v>
      </c>
      <c r="R108" s="201">
        <f>SUM(R109:R110)</f>
        <v>0</v>
      </c>
      <c r="T108" s="202">
        <f>SUM(T109:T110)</f>
        <v>0</v>
      </c>
      <c r="AR108" s="165" t="s">
        <v>222</v>
      </c>
      <c r="AT108" s="203" t="s">
        <v>379</v>
      </c>
      <c r="AU108" s="203" t="s">
        <v>222</v>
      </c>
      <c r="AY108" s="165" t="s">
        <v>383</v>
      </c>
      <c r="BK108" s="204">
        <f>SUM(BK109:BK110)</f>
        <v>0</v>
      </c>
    </row>
    <row r="109" spans="2:65" s="157" customFormat="1" ht="49.15" customHeight="1">
      <c r="B109" s="205"/>
      <c r="C109" s="168" t="s">
        <v>405</v>
      </c>
      <c r="D109" s="168" t="s">
        <v>384</v>
      </c>
      <c r="E109" s="169" t="s">
        <v>1280</v>
      </c>
      <c r="F109" s="170" t="s">
        <v>1511</v>
      </c>
      <c r="G109" s="171" t="s">
        <v>180</v>
      </c>
      <c r="H109" s="172">
        <v>0.8</v>
      </c>
      <c r="I109" s="173"/>
      <c r="J109" s="173">
        <f>ROUND(I109*H109,2)</f>
        <v>0</v>
      </c>
      <c r="K109" s="170" t="s">
        <v>1506</v>
      </c>
      <c r="L109" s="194"/>
      <c r="M109" s="206" t="s">
        <v>1287</v>
      </c>
      <c r="N109" s="207" t="s">
        <v>388</v>
      </c>
      <c r="O109" s="208">
        <v>1.4650000000000001</v>
      </c>
      <c r="P109" s="208">
        <f>O109*H109</f>
        <v>1.1720000000000002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AR109" s="210" t="s">
        <v>389</v>
      </c>
      <c r="AT109" s="210" t="s">
        <v>384</v>
      </c>
      <c r="AU109" s="210" t="s">
        <v>392</v>
      </c>
      <c r="AY109" s="15" t="s">
        <v>383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5" t="s">
        <v>222</v>
      </c>
      <c r="BK109" s="211">
        <f>ROUND(I109*H109,2)</f>
        <v>0</v>
      </c>
      <c r="BL109" s="15" t="s">
        <v>389</v>
      </c>
      <c r="BM109" s="210" t="s">
        <v>1290</v>
      </c>
    </row>
    <row r="110" spans="2:65" s="157" customFormat="1">
      <c r="B110" s="194"/>
      <c r="D110" s="174" t="s">
        <v>391</v>
      </c>
      <c r="F110" s="175" t="s">
        <v>1512</v>
      </c>
      <c r="L110" s="194"/>
      <c r="M110" s="212"/>
      <c r="T110" s="213"/>
      <c r="AT110" s="15" t="s">
        <v>391</v>
      </c>
      <c r="AU110" s="15" t="s">
        <v>392</v>
      </c>
    </row>
    <row r="111" spans="2:65" s="164" customFormat="1" ht="22.9" customHeight="1">
      <c r="B111" s="199"/>
      <c r="D111" s="165" t="s">
        <v>379</v>
      </c>
      <c r="E111" s="176" t="s">
        <v>50</v>
      </c>
      <c r="F111" s="176" t="s">
        <v>396</v>
      </c>
      <c r="J111" s="177">
        <f>BK111</f>
        <v>0</v>
      </c>
      <c r="L111" s="199"/>
      <c r="M111" s="200"/>
      <c r="P111" s="201">
        <f>SUM(P112:P115)</f>
        <v>21.11</v>
      </c>
      <c r="R111" s="201">
        <f>SUM(R112:R115)</f>
        <v>1.2995000000000001</v>
      </c>
      <c r="T111" s="202">
        <f>SUM(T112:T115)</f>
        <v>0</v>
      </c>
      <c r="AR111" s="165" t="s">
        <v>222</v>
      </c>
      <c r="AT111" s="203" t="s">
        <v>379</v>
      </c>
      <c r="AU111" s="203" t="s">
        <v>222</v>
      </c>
      <c r="AY111" s="165" t="s">
        <v>383</v>
      </c>
      <c r="BK111" s="204">
        <f>SUM(BK112:BK115)</f>
        <v>0</v>
      </c>
    </row>
    <row r="112" spans="2:65" s="157" customFormat="1" ht="21.75" customHeight="1">
      <c r="B112" s="205"/>
      <c r="C112" s="168" t="s">
        <v>50</v>
      </c>
      <c r="D112" s="168" t="s">
        <v>384</v>
      </c>
      <c r="E112" s="169" t="s">
        <v>397</v>
      </c>
      <c r="F112" s="170" t="s">
        <v>398</v>
      </c>
      <c r="G112" s="171" t="s">
        <v>138</v>
      </c>
      <c r="H112" s="172">
        <v>15</v>
      </c>
      <c r="I112" s="173"/>
      <c r="J112" s="173">
        <f>ROUND(I112*H112,2)</f>
        <v>0</v>
      </c>
      <c r="K112" s="170" t="s">
        <v>1506</v>
      </c>
      <c r="L112" s="194"/>
      <c r="M112" s="206" t="s">
        <v>1287</v>
      </c>
      <c r="N112" s="207" t="s">
        <v>388</v>
      </c>
      <c r="O112" s="208">
        <v>0.624</v>
      </c>
      <c r="P112" s="208">
        <f>O112*H112</f>
        <v>9.36</v>
      </c>
      <c r="Q112" s="208">
        <v>5.6000000000000001E-2</v>
      </c>
      <c r="R112" s="208">
        <f>Q112*H112</f>
        <v>0.84</v>
      </c>
      <c r="S112" s="208">
        <v>0</v>
      </c>
      <c r="T112" s="209">
        <f>S112*H112</f>
        <v>0</v>
      </c>
      <c r="AR112" s="210" t="s">
        <v>389</v>
      </c>
      <c r="AT112" s="210" t="s">
        <v>384</v>
      </c>
      <c r="AU112" s="210" t="s">
        <v>392</v>
      </c>
      <c r="AY112" s="15" t="s">
        <v>383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5" t="s">
        <v>222</v>
      </c>
      <c r="BK112" s="211">
        <f>ROUND(I112*H112,2)</f>
        <v>0</v>
      </c>
      <c r="BL112" s="15" t="s">
        <v>389</v>
      </c>
      <c r="BM112" s="210" t="s">
        <v>399</v>
      </c>
    </row>
    <row r="113" spans="2:65" s="157" customFormat="1">
      <c r="B113" s="194"/>
      <c r="D113" s="174" t="s">
        <v>391</v>
      </c>
      <c r="F113" s="175" t="s">
        <v>1513</v>
      </c>
      <c r="L113" s="194"/>
      <c r="M113" s="212"/>
      <c r="T113" s="213"/>
      <c r="AT113" s="15" t="s">
        <v>391</v>
      </c>
      <c r="AU113" s="15" t="s">
        <v>392</v>
      </c>
    </row>
    <row r="114" spans="2:65" s="157" customFormat="1" ht="44.25" customHeight="1">
      <c r="B114" s="205"/>
      <c r="C114" s="168" t="s">
        <v>410</v>
      </c>
      <c r="D114" s="168" t="s">
        <v>384</v>
      </c>
      <c r="E114" s="169" t="s">
        <v>400</v>
      </c>
      <c r="F114" s="170" t="s">
        <v>401</v>
      </c>
      <c r="G114" s="171" t="s">
        <v>138</v>
      </c>
      <c r="H114" s="172">
        <v>25</v>
      </c>
      <c r="I114" s="173"/>
      <c r="J114" s="173">
        <f>ROUND(I114*H114,2)</f>
        <v>0</v>
      </c>
      <c r="K114" s="170" t="s">
        <v>1506</v>
      </c>
      <c r="L114" s="194"/>
      <c r="M114" s="206" t="s">
        <v>1287</v>
      </c>
      <c r="N114" s="207" t="s">
        <v>388</v>
      </c>
      <c r="O114" s="208">
        <v>0.47</v>
      </c>
      <c r="P114" s="208">
        <f>O114*H114</f>
        <v>11.75</v>
      </c>
      <c r="Q114" s="208">
        <v>1.8380000000000001E-2</v>
      </c>
      <c r="R114" s="208">
        <f>Q114*H114</f>
        <v>0.45950000000000002</v>
      </c>
      <c r="S114" s="208">
        <v>0</v>
      </c>
      <c r="T114" s="209">
        <f>S114*H114</f>
        <v>0</v>
      </c>
      <c r="AR114" s="210" t="s">
        <v>389</v>
      </c>
      <c r="AT114" s="210" t="s">
        <v>384</v>
      </c>
      <c r="AU114" s="210" t="s">
        <v>392</v>
      </c>
      <c r="AY114" s="15" t="s">
        <v>383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5" t="s">
        <v>222</v>
      </c>
      <c r="BK114" s="211">
        <f>ROUND(I114*H114,2)</f>
        <v>0</v>
      </c>
      <c r="BL114" s="15" t="s">
        <v>389</v>
      </c>
      <c r="BM114" s="210" t="s">
        <v>402</v>
      </c>
    </row>
    <row r="115" spans="2:65" s="157" customFormat="1">
      <c r="B115" s="194"/>
      <c r="D115" s="174" t="s">
        <v>391</v>
      </c>
      <c r="F115" s="175" t="s">
        <v>1514</v>
      </c>
      <c r="L115" s="194"/>
      <c r="M115" s="212"/>
      <c r="T115" s="213"/>
      <c r="AT115" s="15" t="s">
        <v>391</v>
      </c>
      <c r="AU115" s="15" t="s">
        <v>392</v>
      </c>
    </row>
    <row r="116" spans="2:65" s="164" customFormat="1" ht="22.9" customHeight="1">
      <c r="B116" s="199"/>
      <c r="D116" s="165" t="s">
        <v>379</v>
      </c>
      <c r="E116" s="176" t="s">
        <v>403</v>
      </c>
      <c r="F116" s="176" t="s">
        <v>404</v>
      </c>
      <c r="J116" s="177">
        <f>BK116</f>
        <v>0</v>
      </c>
      <c r="L116" s="199"/>
      <c r="M116" s="200"/>
      <c r="P116" s="201">
        <f>SUM(P117:P124)</f>
        <v>4.5379999999999994</v>
      </c>
      <c r="R116" s="201">
        <f>SUM(R117:R124)</f>
        <v>0.98521999999999998</v>
      </c>
      <c r="T116" s="202">
        <f>SUM(T117:T124)</f>
        <v>0</v>
      </c>
      <c r="AR116" s="165" t="s">
        <v>222</v>
      </c>
      <c r="AT116" s="203" t="s">
        <v>379</v>
      </c>
      <c r="AU116" s="203" t="s">
        <v>222</v>
      </c>
      <c r="AY116" s="165" t="s">
        <v>383</v>
      </c>
      <c r="BK116" s="204">
        <f>SUM(BK117:BK124)</f>
        <v>0</v>
      </c>
    </row>
    <row r="117" spans="2:65" s="157" customFormat="1" ht="44.25" customHeight="1">
      <c r="B117" s="205"/>
      <c r="C117" s="168" t="s">
        <v>403</v>
      </c>
      <c r="D117" s="168" t="s">
        <v>384</v>
      </c>
      <c r="E117" s="169" t="s">
        <v>406</v>
      </c>
      <c r="F117" s="170" t="s">
        <v>1515</v>
      </c>
      <c r="G117" s="171" t="s">
        <v>117</v>
      </c>
      <c r="H117" s="172">
        <v>2</v>
      </c>
      <c r="I117" s="173"/>
      <c r="J117" s="173">
        <f>ROUND(I117*H117,2)</f>
        <v>0</v>
      </c>
      <c r="K117" s="170" t="s">
        <v>1506</v>
      </c>
      <c r="L117" s="194"/>
      <c r="M117" s="206" t="s">
        <v>1287</v>
      </c>
      <c r="N117" s="207" t="s">
        <v>388</v>
      </c>
      <c r="O117" s="208">
        <v>1.167</v>
      </c>
      <c r="P117" s="208">
        <f>O117*H117</f>
        <v>2.3340000000000001</v>
      </c>
      <c r="Q117" s="208">
        <v>0.18608</v>
      </c>
      <c r="R117" s="208">
        <f>Q117*H117</f>
        <v>0.37215999999999999</v>
      </c>
      <c r="S117" s="208">
        <v>0</v>
      </c>
      <c r="T117" s="209">
        <f>S117*H117</f>
        <v>0</v>
      </c>
      <c r="AR117" s="210" t="s">
        <v>389</v>
      </c>
      <c r="AT117" s="210" t="s">
        <v>384</v>
      </c>
      <c r="AU117" s="210" t="s">
        <v>392</v>
      </c>
      <c r="AY117" s="15" t="s">
        <v>383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5" t="s">
        <v>222</v>
      </c>
      <c r="BK117" s="211">
        <f>ROUND(I117*H117,2)</f>
        <v>0</v>
      </c>
      <c r="BL117" s="15" t="s">
        <v>389</v>
      </c>
      <c r="BM117" s="210" t="s">
        <v>407</v>
      </c>
    </row>
    <row r="118" spans="2:65" s="157" customFormat="1">
      <c r="B118" s="194"/>
      <c r="D118" s="174" t="s">
        <v>391</v>
      </c>
      <c r="F118" s="175" t="s">
        <v>1516</v>
      </c>
      <c r="L118" s="194"/>
      <c r="M118" s="212"/>
      <c r="T118" s="213"/>
      <c r="AT118" s="15" t="s">
        <v>391</v>
      </c>
      <c r="AU118" s="15" t="s">
        <v>392</v>
      </c>
    </row>
    <row r="119" spans="2:65" s="157" customFormat="1" ht="37.9" customHeight="1">
      <c r="B119" s="205"/>
      <c r="C119" s="168" t="s">
        <v>52</v>
      </c>
      <c r="D119" s="168" t="s">
        <v>384</v>
      </c>
      <c r="E119" s="169" t="s">
        <v>408</v>
      </c>
      <c r="F119" s="170" t="s">
        <v>1517</v>
      </c>
      <c r="G119" s="171" t="s">
        <v>117</v>
      </c>
      <c r="H119" s="172">
        <v>2</v>
      </c>
      <c r="I119" s="173"/>
      <c r="J119" s="173">
        <f>ROUND(I119*H119,2)</f>
        <v>0</v>
      </c>
      <c r="K119" s="170" t="s">
        <v>1506</v>
      </c>
      <c r="L119" s="194"/>
      <c r="M119" s="206" t="s">
        <v>1287</v>
      </c>
      <c r="N119" s="207" t="s">
        <v>388</v>
      </c>
      <c r="O119" s="208">
        <v>0.51800000000000002</v>
      </c>
      <c r="P119" s="208">
        <f>O119*H119</f>
        <v>1.036</v>
      </c>
      <c r="Q119" s="208">
        <v>8.2309999999999994E-2</v>
      </c>
      <c r="R119" s="208">
        <f>Q119*H119</f>
        <v>0.16461999999999999</v>
      </c>
      <c r="S119" s="208">
        <v>0</v>
      </c>
      <c r="T119" s="209">
        <f>S119*H119</f>
        <v>0</v>
      </c>
      <c r="AR119" s="210" t="s">
        <v>389</v>
      </c>
      <c r="AT119" s="210" t="s">
        <v>384</v>
      </c>
      <c r="AU119" s="210" t="s">
        <v>392</v>
      </c>
      <c r="AY119" s="15" t="s">
        <v>383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5" t="s">
        <v>222</v>
      </c>
      <c r="BK119" s="211">
        <f>ROUND(I119*H119,2)</f>
        <v>0</v>
      </c>
      <c r="BL119" s="15" t="s">
        <v>389</v>
      </c>
      <c r="BM119" s="210" t="s">
        <v>409</v>
      </c>
    </row>
    <row r="120" spans="2:65" s="157" customFormat="1">
      <c r="B120" s="194"/>
      <c r="D120" s="174" t="s">
        <v>391</v>
      </c>
      <c r="F120" s="175" t="s">
        <v>1518</v>
      </c>
      <c r="L120" s="194"/>
      <c r="M120" s="212"/>
      <c r="T120" s="213"/>
      <c r="AT120" s="15" t="s">
        <v>391</v>
      </c>
      <c r="AU120" s="15" t="s">
        <v>392</v>
      </c>
    </row>
    <row r="121" spans="2:65" s="157" customFormat="1" ht="37.9" customHeight="1">
      <c r="B121" s="205"/>
      <c r="C121" s="168" t="s">
        <v>419</v>
      </c>
      <c r="D121" s="168" t="s">
        <v>384</v>
      </c>
      <c r="E121" s="169" t="s">
        <v>411</v>
      </c>
      <c r="F121" s="170" t="s">
        <v>1519</v>
      </c>
      <c r="G121" s="171" t="s">
        <v>117</v>
      </c>
      <c r="H121" s="172">
        <v>2</v>
      </c>
      <c r="I121" s="173"/>
      <c r="J121" s="173">
        <f>ROUND(I121*H121,2)</f>
        <v>0</v>
      </c>
      <c r="K121" s="170" t="s">
        <v>1506</v>
      </c>
      <c r="L121" s="194"/>
      <c r="M121" s="206" t="s">
        <v>1287</v>
      </c>
      <c r="N121" s="207" t="s">
        <v>388</v>
      </c>
      <c r="O121" s="208">
        <v>0.41699999999999998</v>
      </c>
      <c r="P121" s="208">
        <f>O121*H121</f>
        <v>0.83399999999999996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210" t="s">
        <v>389</v>
      </c>
      <c r="AT121" s="210" t="s">
        <v>384</v>
      </c>
      <c r="AU121" s="210" t="s">
        <v>392</v>
      </c>
      <c r="AY121" s="15" t="s">
        <v>383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5" t="s">
        <v>222</v>
      </c>
      <c r="BK121" s="211">
        <f>ROUND(I121*H121,2)</f>
        <v>0</v>
      </c>
      <c r="BL121" s="15" t="s">
        <v>389</v>
      </c>
      <c r="BM121" s="210" t="s">
        <v>412</v>
      </c>
    </row>
    <row r="122" spans="2:65" s="157" customFormat="1">
      <c r="B122" s="194"/>
      <c r="D122" s="174" t="s">
        <v>391</v>
      </c>
      <c r="F122" s="175" t="s">
        <v>1520</v>
      </c>
      <c r="L122" s="194"/>
      <c r="M122" s="212"/>
      <c r="T122" s="213"/>
      <c r="AT122" s="15" t="s">
        <v>391</v>
      </c>
      <c r="AU122" s="15" t="s">
        <v>392</v>
      </c>
    </row>
    <row r="123" spans="2:65" s="157" customFormat="1" ht="59.25" customHeight="1">
      <c r="B123" s="205"/>
      <c r="C123" s="168" t="s">
        <v>422</v>
      </c>
      <c r="D123" s="168" t="s">
        <v>384</v>
      </c>
      <c r="E123" s="169" t="s">
        <v>413</v>
      </c>
      <c r="F123" s="170" t="s">
        <v>1521</v>
      </c>
      <c r="G123" s="171" t="s">
        <v>117</v>
      </c>
      <c r="H123" s="172">
        <v>2</v>
      </c>
      <c r="I123" s="173"/>
      <c r="J123" s="173">
        <f>ROUND(I123*H123,2)</f>
        <v>0</v>
      </c>
      <c r="K123" s="170" t="s">
        <v>1506</v>
      </c>
      <c r="L123" s="194"/>
      <c r="M123" s="206" t="s">
        <v>1287</v>
      </c>
      <c r="N123" s="207" t="s">
        <v>388</v>
      </c>
      <c r="O123" s="208">
        <v>0.16700000000000001</v>
      </c>
      <c r="P123" s="208">
        <f>O123*H123</f>
        <v>0.33400000000000002</v>
      </c>
      <c r="Q123" s="208">
        <v>0.22422</v>
      </c>
      <c r="R123" s="208">
        <f>Q123*H123</f>
        <v>0.44844000000000001</v>
      </c>
      <c r="S123" s="208">
        <v>0</v>
      </c>
      <c r="T123" s="209">
        <f>S123*H123</f>
        <v>0</v>
      </c>
      <c r="AR123" s="210" t="s">
        <v>389</v>
      </c>
      <c r="AT123" s="210" t="s">
        <v>384</v>
      </c>
      <c r="AU123" s="210" t="s">
        <v>392</v>
      </c>
      <c r="AY123" s="15" t="s">
        <v>383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5" t="s">
        <v>222</v>
      </c>
      <c r="BK123" s="211">
        <f>ROUND(I123*H123,2)</f>
        <v>0</v>
      </c>
      <c r="BL123" s="15" t="s">
        <v>389</v>
      </c>
      <c r="BM123" s="210" t="s">
        <v>414</v>
      </c>
    </row>
    <row r="124" spans="2:65" s="157" customFormat="1">
      <c r="B124" s="194"/>
      <c r="D124" s="174" t="s">
        <v>391</v>
      </c>
      <c r="F124" s="175" t="s">
        <v>1522</v>
      </c>
      <c r="L124" s="194"/>
      <c r="M124" s="212"/>
      <c r="T124" s="213"/>
      <c r="AT124" s="15" t="s">
        <v>391</v>
      </c>
      <c r="AU124" s="15" t="s">
        <v>392</v>
      </c>
    </row>
    <row r="125" spans="2:65" s="164" customFormat="1" ht="22.9" customHeight="1">
      <c r="B125" s="199"/>
      <c r="D125" s="165" t="s">
        <v>379</v>
      </c>
      <c r="E125" s="176" t="s">
        <v>52</v>
      </c>
      <c r="F125" s="176" t="s">
        <v>415</v>
      </c>
      <c r="J125" s="177">
        <f>BK125</f>
        <v>0</v>
      </c>
      <c r="L125" s="199"/>
      <c r="M125" s="200"/>
      <c r="P125" s="201">
        <f>SUM(P126:P139)</f>
        <v>108.93199999999999</v>
      </c>
      <c r="R125" s="201">
        <f>SUM(R126:R139)</f>
        <v>0</v>
      </c>
      <c r="T125" s="202">
        <f>SUM(T126:T139)</f>
        <v>9.0149999999999988</v>
      </c>
      <c r="AR125" s="165" t="s">
        <v>222</v>
      </c>
      <c r="AT125" s="203" t="s">
        <v>379</v>
      </c>
      <c r="AU125" s="203" t="s">
        <v>222</v>
      </c>
      <c r="AY125" s="165" t="s">
        <v>383</v>
      </c>
      <c r="BK125" s="204">
        <f>SUM(BK126:BK139)</f>
        <v>0</v>
      </c>
    </row>
    <row r="126" spans="2:65" s="157" customFormat="1" ht="55.5" customHeight="1">
      <c r="B126" s="205"/>
      <c r="C126" s="168" t="s">
        <v>428</v>
      </c>
      <c r="D126" s="168" t="s">
        <v>384</v>
      </c>
      <c r="E126" s="169" t="s">
        <v>1281</v>
      </c>
      <c r="F126" s="170" t="s">
        <v>1523</v>
      </c>
      <c r="G126" s="171" t="s">
        <v>117</v>
      </c>
      <c r="H126" s="172">
        <v>25</v>
      </c>
      <c r="I126" s="173"/>
      <c r="J126" s="173">
        <f>ROUND(I126*H126,2)</f>
        <v>0</v>
      </c>
      <c r="K126" s="170" t="s">
        <v>1506</v>
      </c>
      <c r="L126" s="194"/>
      <c r="M126" s="206" t="s">
        <v>1287</v>
      </c>
      <c r="N126" s="207" t="s">
        <v>388</v>
      </c>
      <c r="O126" s="208">
        <v>6.4000000000000001E-2</v>
      </c>
      <c r="P126" s="208">
        <f>O126*H126</f>
        <v>1.6</v>
      </c>
      <c r="Q126" s="208">
        <v>0</v>
      </c>
      <c r="R126" s="208">
        <f>Q126*H126</f>
        <v>0</v>
      </c>
      <c r="S126" s="208">
        <v>1E-3</v>
      </c>
      <c r="T126" s="209">
        <f>S126*H126</f>
        <v>2.5000000000000001E-2</v>
      </c>
      <c r="AR126" s="210" t="s">
        <v>389</v>
      </c>
      <c r="AT126" s="210" t="s">
        <v>384</v>
      </c>
      <c r="AU126" s="210" t="s">
        <v>392</v>
      </c>
      <c r="AY126" s="15" t="s">
        <v>383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5" t="s">
        <v>222</v>
      </c>
      <c r="BK126" s="211">
        <f>ROUND(I126*H126,2)</f>
        <v>0</v>
      </c>
      <c r="BL126" s="15" t="s">
        <v>389</v>
      </c>
      <c r="BM126" s="210" t="s">
        <v>1291</v>
      </c>
    </row>
    <row r="127" spans="2:65" s="157" customFormat="1">
      <c r="B127" s="194"/>
      <c r="D127" s="174" t="s">
        <v>391</v>
      </c>
      <c r="F127" s="175" t="s">
        <v>1524</v>
      </c>
      <c r="L127" s="194"/>
      <c r="M127" s="212"/>
      <c r="T127" s="213"/>
      <c r="AT127" s="15" t="s">
        <v>391</v>
      </c>
      <c r="AU127" s="15" t="s">
        <v>392</v>
      </c>
    </row>
    <row r="128" spans="2:65" s="157" customFormat="1" ht="55.5" customHeight="1">
      <c r="B128" s="205"/>
      <c r="C128" s="168" t="s">
        <v>432</v>
      </c>
      <c r="D128" s="168" t="s">
        <v>384</v>
      </c>
      <c r="E128" s="169" t="s">
        <v>923</v>
      </c>
      <c r="F128" s="170" t="s">
        <v>1525</v>
      </c>
      <c r="G128" s="171" t="s">
        <v>117</v>
      </c>
      <c r="H128" s="172">
        <v>6</v>
      </c>
      <c r="I128" s="173"/>
      <c r="J128" s="173">
        <f>ROUND(I128*H128,2)</f>
        <v>0</v>
      </c>
      <c r="K128" s="170" t="s">
        <v>1506</v>
      </c>
      <c r="L128" s="194"/>
      <c r="M128" s="206" t="s">
        <v>1287</v>
      </c>
      <c r="N128" s="207" t="s">
        <v>388</v>
      </c>
      <c r="O128" s="208">
        <v>0.183</v>
      </c>
      <c r="P128" s="208">
        <f>O128*H128</f>
        <v>1.0979999999999999</v>
      </c>
      <c r="Q128" s="208">
        <v>0</v>
      </c>
      <c r="R128" s="208">
        <f>Q128*H128</f>
        <v>0</v>
      </c>
      <c r="S128" s="208">
        <v>1E-3</v>
      </c>
      <c r="T128" s="209">
        <f>S128*H128</f>
        <v>6.0000000000000001E-3</v>
      </c>
      <c r="AR128" s="210" t="s">
        <v>389</v>
      </c>
      <c r="AT128" s="210" t="s">
        <v>384</v>
      </c>
      <c r="AU128" s="210" t="s">
        <v>392</v>
      </c>
      <c r="AY128" s="15" t="s">
        <v>383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5" t="s">
        <v>222</v>
      </c>
      <c r="BK128" s="211">
        <f>ROUND(I128*H128,2)</f>
        <v>0</v>
      </c>
      <c r="BL128" s="15" t="s">
        <v>389</v>
      </c>
      <c r="BM128" s="210" t="s">
        <v>1292</v>
      </c>
    </row>
    <row r="129" spans="2:65" s="157" customFormat="1">
      <c r="B129" s="194"/>
      <c r="D129" s="174" t="s">
        <v>391</v>
      </c>
      <c r="F129" s="175" t="s">
        <v>1526</v>
      </c>
      <c r="L129" s="194"/>
      <c r="M129" s="212"/>
      <c r="T129" s="213"/>
      <c r="AT129" s="15" t="s">
        <v>391</v>
      </c>
      <c r="AU129" s="15" t="s">
        <v>392</v>
      </c>
    </row>
    <row r="130" spans="2:65" s="157" customFormat="1" ht="55.5" customHeight="1">
      <c r="B130" s="205"/>
      <c r="C130" s="168" t="s">
        <v>435</v>
      </c>
      <c r="D130" s="168" t="s">
        <v>384</v>
      </c>
      <c r="E130" s="169" t="s">
        <v>1282</v>
      </c>
      <c r="F130" s="170" t="s">
        <v>1527</v>
      </c>
      <c r="G130" s="171" t="s">
        <v>117</v>
      </c>
      <c r="H130" s="172">
        <v>8</v>
      </c>
      <c r="I130" s="173"/>
      <c r="J130" s="173">
        <f>ROUND(I130*H130,2)</f>
        <v>0</v>
      </c>
      <c r="K130" s="170" t="s">
        <v>1506</v>
      </c>
      <c r="L130" s="194"/>
      <c r="M130" s="206" t="s">
        <v>1287</v>
      </c>
      <c r="N130" s="207" t="s">
        <v>388</v>
      </c>
      <c r="O130" s="208">
        <v>0.16</v>
      </c>
      <c r="P130" s="208">
        <f>O130*H130</f>
        <v>1.28</v>
      </c>
      <c r="Q130" s="208">
        <v>0</v>
      </c>
      <c r="R130" s="208">
        <f>Q130*H130</f>
        <v>0</v>
      </c>
      <c r="S130" s="208">
        <v>4.0000000000000001E-3</v>
      </c>
      <c r="T130" s="209">
        <f>S130*H130</f>
        <v>3.2000000000000001E-2</v>
      </c>
      <c r="AR130" s="210" t="s">
        <v>389</v>
      </c>
      <c r="AT130" s="210" t="s">
        <v>384</v>
      </c>
      <c r="AU130" s="210" t="s">
        <v>392</v>
      </c>
      <c r="AY130" s="15" t="s">
        <v>383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5" t="s">
        <v>222</v>
      </c>
      <c r="BK130" s="211">
        <f>ROUND(I130*H130,2)</f>
        <v>0</v>
      </c>
      <c r="BL130" s="15" t="s">
        <v>389</v>
      </c>
      <c r="BM130" s="210" t="s">
        <v>1293</v>
      </c>
    </row>
    <row r="131" spans="2:65" s="157" customFormat="1">
      <c r="B131" s="194"/>
      <c r="D131" s="174" t="s">
        <v>391</v>
      </c>
      <c r="F131" s="175" t="s">
        <v>1528</v>
      </c>
      <c r="L131" s="194"/>
      <c r="M131" s="212"/>
      <c r="T131" s="213"/>
      <c r="AT131" s="15" t="s">
        <v>391</v>
      </c>
      <c r="AU131" s="15" t="s">
        <v>392</v>
      </c>
    </row>
    <row r="132" spans="2:65" s="157" customFormat="1" ht="44.25" customHeight="1">
      <c r="B132" s="205"/>
      <c r="C132" s="168" t="s">
        <v>438</v>
      </c>
      <c r="D132" s="168" t="s">
        <v>384</v>
      </c>
      <c r="E132" s="169" t="s">
        <v>1283</v>
      </c>
      <c r="F132" s="170" t="s">
        <v>1284</v>
      </c>
      <c r="G132" s="171" t="s">
        <v>117</v>
      </c>
      <c r="H132" s="172">
        <v>2</v>
      </c>
      <c r="I132" s="173"/>
      <c r="J132" s="173">
        <f>ROUND(I132*H132,2)</f>
        <v>0</v>
      </c>
      <c r="K132" s="170" t="s">
        <v>1506</v>
      </c>
      <c r="L132" s="194"/>
      <c r="M132" s="206" t="s">
        <v>1287</v>
      </c>
      <c r="N132" s="207" t="s">
        <v>388</v>
      </c>
      <c r="O132" s="208">
        <v>9.2739999999999991</v>
      </c>
      <c r="P132" s="208">
        <f>O132*H132</f>
        <v>18.547999999999998</v>
      </c>
      <c r="Q132" s="208">
        <v>0</v>
      </c>
      <c r="R132" s="208">
        <f>Q132*H132</f>
        <v>0</v>
      </c>
      <c r="S132" s="208">
        <v>0.374</v>
      </c>
      <c r="T132" s="209">
        <f>S132*H132</f>
        <v>0.748</v>
      </c>
      <c r="AR132" s="210" t="s">
        <v>389</v>
      </c>
      <c r="AT132" s="210" t="s">
        <v>384</v>
      </c>
      <c r="AU132" s="210" t="s">
        <v>392</v>
      </c>
      <c r="AY132" s="15" t="s">
        <v>383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5" t="s">
        <v>222</v>
      </c>
      <c r="BK132" s="211">
        <f>ROUND(I132*H132,2)</f>
        <v>0</v>
      </c>
      <c r="BL132" s="15" t="s">
        <v>389</v>
      </c>
      <c r="BM132" s="210" t="s">
        <v>1294</v>
      </c>
    </row>
    <row r="133" spans="2:65" s="157" customFormat="1">
      <c r="B133" s="194"/>
      <c r="D133" s="174" t="s">
        <v>391</v>
      </c>
      <c r="F133" s="175" t="s">
        <v>1529</v>
      </c>
      <c r="L133" s="194"/>
      <c r="M133" s="212"/>
      <c r="T133" s="213"/>
      <c r="AT133" s="15" t="s">
        <v>391</v>
      </c>
      <c r="AU133" s="15" t="s">
        <v>392</v>
      </c>
    </row>
    <row r="134" spans="2:65" s="157" customFormat="1" ht="37.9" customHeight="1">
      <c r="B134" s="205"/>
      <c r="C134" s="168" t="s">
        <v>442</v>
      </c>
      <c r="D134" s="168" t="s">
        <v>384</v>
      </c>
      <c r="E134" s="169" t="s">
        <v>1285</v>
      </c>
      <c r="F134" s="170" t="s">
        <v>1286</v>
      </c>
      <c r="G134" s="171" t="s">
        <v>117</v>
      </c>
      <c r="H134" s="172">
        <v>13</v>
      </c>
      <c r="I134" s="173"/>
      <c r="J134" s="173">
        <f>ROUND(I134*H134,2)</f>
        <v>0</v>
      </c>
      <c r="K134" s="170" t="s">
        <v>1506</v>
      </c>
      <c r="L134" s="194"/>
      <c r="M134" s="206" t="s">
        <v>1287</v>
      </c>
      <c r="N134" s="207" t="s">
        <v>388</v>
      </c>
      <c r="O134" s="208">
        <v>0.51200000000000001</v>
      </c>
      <c r="P134" s="208">
        <f>O134*H134</f>
        <v>6.6560000000000006</v>
      </c>
      <c r="Q134" s="208">
        <v>0</v>
      </c>
      <c r="R134" s="208">
        <f>Q134*H134</f>
        <v>0</v>
      </c>
      <c r="S134" s="208">
        <v>8.0000000000000002E-3</v>
      </c>
      <c r="T134" s="209">
        <f>S134*H134</f>
        <v>0.10400000000000001</v>
      </c>
      <c r="AR134" s="210" t="s">
        <v>389</v>
      </c>
      <c r="AT134" s="210" t="s">
        <v>384</v>
      </c>
      <c r="AU134" s="210" t="s">
        <v>392</v>
      </c>
      <c r="AY134" s="15" t="s">
        <v>383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5" t="s">
        <v>222</v>
      </c>
      <c r="BK134" s="211">
        <f>ROUND(I134*H134,2)</f>
        <v>0</v>
      </c>
      <c r="BL134" s="15" t="s">
        <v>389</v>
      </c>
      <c r="BM134" s="210" t="s">
        <v>1295</v>
      </c>
    </row>
    <row r="135" spans="2:65" s="157" customFormat="1">
      <c r="B135" s="194"/>
      <c r="D135" s="174" t="s">
        <v>391</v>
      </c>
      <c r="F135" s="175" t="s">
        <v>1530</v>
      </c>
      <c r="L135" s="194"/>
      <c r="M135" s="212"/>
      <c r="T135" s="213"/>
      <c r="AT135" s="15" t="s">
        <v>391</v>
      </c>
      <c r="AU135" s="15" t="s">
        <v>392</v>
      </c>
    </row>
    <row r="136" spans="2:65" s="157" customFormat="1" ht="24.2" customHeight="1">
      <c r="B136" s="205"/>
      <c r="C136" s="168" t="s">
        <v>445</v>
      </c>
      <c r="D136" s="168" t="s">
        <v>384</v>
      </c>
      <c r="E136" s="169" t="s">
        <v>416</v>
      </c>
      <c r="F136" s="170" t="s">
        <v>417</v>
      </c>
      <c r="G136" s="171" t="s">
        <v>147</v>
      </c>
      <c r="H136" s="172">
        <v>7</v>
      </c>
      <c r="I136" s="173"/>
      <c r="J136" s="173">
        <f>ROUND(I136*H136,2)</f>
        <v>0</v>
      </c>
      <c r="K136" s="170" t="s">
        <v>1287</v>
      </c>
      <c r="L136" s="194"/>
      <c r="M136" s="206" t="s">
        <v>1287</v>
      </c>
      <c r="N136" s="207" t="s">
        <v>388</v>
      </c>
      <c r="O136" s="208">
        <v>0</v>
      </c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AR136" s="210" t="s">
        <v>389</v>
      </c>
      <c r="AT136" s="210" t="s">
        <v>384</v>
      </c>
      <c r="AU136" s="210" t="s">
        <v>392</v>
      </c>
      <c r="AY136" s="15" t="s">
        <v>383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5" t="s">
        <v>222</v>
      </c>
      <c r="BK136" s="211">
        <f>ROUND(I136*H136,2)</f>
        <v>0</v>
      </c>
      <c r="BL136" s="15" t="s">
        <v>389</v>
      </c>
      <c r="BM136" s="210" t="s">
        <v>418</v>
      </c>
    </row>
    <row r="137" spans="2:65" s="157" customFormat="1" ht="24">
      <c r="B137" s="205"/>
      <c r="C137" s="168" t="s">
        <v>451</v>
      </c>
      <c r="D137" s="168" t="s">
        <v>384</v>
      </c>
      <c r="E137" s="169" t="s">
        <v>420</v>
      </c>
      <c r="F137" s="170" t="s">
        <v>1773</v>
      </c>
      <c r="G137" s="171" t="s">
        <v>147</v>
      </c>
      <c r="H137" s="172">
        <v>7</v>
      </c>
      <c r="I137" s="173"/>
      <c r="J137" s="173">
        <f>ROUND(I137*H137,2)</f>
        <v>0</v>
      </c>
      <c r="K137" s="170" t="s">
        <v>1287</v>
      </c>
      <c r="L137" s="194"/>
      <c r="M137" s="206" t="s">
        <v>1287</v>
      </c>
      <c r="N137" s="207" t="s">
        <v>388</v>
      </c>
      <c r="O137" s="208">
        <v>0</v>
      </c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AR137" s="210" t="s">
        <v>389</v>
      </c>
      <c r="AT137" s="210" t="s">
        <v>384</v>
      </c>
      <c r="AU137" s="210" t="s">
        <v>392</v>
      </c>
      <c r="AY137" s="15" t="s">
        <v>383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5" t="s">
        <v>222</v>
      </c>
      <c r="BK137" s="211">
        <f>ROUND(I137*H137,2)</f>
        <v>0</v>
      </c>
      <c r="BL137" s="15" t="s">
        <v>389</v>
      </c>
      <c r="BM137" s="210" t="s">
        <v>421</v>
      </c>
    </row>
    <row r="138" spans="2:65" s="157" customFormat="1" ht="44.25" customHeight="1">
      <c r="B138" s="205"/>
      <c r="C138" s="168" t="s">
        <v>458</v>
      </c>
      <c r="D138" s="168" t="s">
        <v>384</v>
      </c>
      <c r="E138" s="169" t="s">
        <v>423</v>
      </c>
      <c r="F138" s="170" t="s">
        <v>424</v>
      </c>
      <c r="G138" s="171" t="s">
        <v>173</v>
      </c>
      <c r="H138" s="172">
        <v>50</v>
      </c>
      <c r="I138" s="173"/>
      <c r="J138" s="173">
        <f>ROUND(I138*H138,2)</f>
        <v>0</v>
      </c>
      <c r="K138" s="170" t="s">
        <v>1506</v>
      </c>
      <c r="L138" s="194"/>
      <c r="M138" s="206" t="s">
        <v>1287</v>
      </c>
      <c r="N138" s="207" t="s">
        <v>388</v>
      </c>
      <c r="O138" s="208">
        <v>1.595</v>
      </c>
      <c r="P138" s="208">
        <f>O138*H138</f>
        <v>79.75</v>
      </c>
      <c r="Q138" s="208">
        <v>0</v>
      </c>
      <c r="R138" s="208">
        <f>Q138*H138</f>
        <v>0</v>
      </c>
      <c r="S138" s="208">
        <v>0.16200000000000001</v>
      </c>
      <c r="T138" s="209">
        <f>S138*H138</f>
        <v>8.1</v>
      </c>
      <c r="AR138" s="210" t="s">
        <v>389</v>
      </c>
      <c r="AT138" s="210" t="s">
        <v>384</v>
      </c>
      <c r="AU138" s="210" t="s">
        <v>392</v>
      </c>
      <c r="AY138" s="15" t="s">
        <v>383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5" t="s">
        <v>222</v>
      </c>
      <c r="BK138" s="211">
        <f>ROUND(I138*H138,2)</f>
        <v>0</v>
      </c>
      <c r="BL138" s="15" t="s">
        <v>389</v>
      </c>
      <c r="BM138" s="210" t="s">
        <v>425</v>
      </c>
    </row>
    <row r="139" spans="2:65" s="157" customFormat="1">
      <c r="B139" s="194"/>
      <c r="D139" s="174" t="s">
        <v>391</v>
      </c>
      <c r="F139" s="175" t="s">
        <v>1531</v>
      </c>
      <c r="L139" s="194"/>
      <c r="M139" s="212"/>
      <c r="T139" s="213"/>
      <c r="AT139" s="15" t="s">
        <v>391</v>
      </c>
      <c r="AU139" s="15" t="s">
        <v>392</v>
      </c>
    </row>
    <row r="140" spans="2:65" s="164" customFormat="1" ht="22.9" customHeight="1">
      <c r="B140" s="199"/>
      <c r="D140" s="165" t="s">
        <v>379</v>
      </c>
      <c r="E140" s="176" t="s">
        <v>426</v>
      </c>
      <c r="F140" s="176" t="s">
        <v>427</v>
      </c>
      <c r="J140" s="177">
        <f>BK140</f>
        <v>0</v>
      </c>
      <c r="L140" s="199"/>
      <c r="M140" s="200"/>
      <c r="P140" s="201">
        <f>SUM(P141:P152)</f>
        <v>58.382999999999996</v>
      </c>
      <c r="R140" s="201">
        <f>SUM(R141:R152)</f>
        <v>0</v>
      </c>
      <c r="T140" s="202">
        <f>SUM(T141:T152)</f>
        <v>0</v>
      </c>
      <c r="AR140" s="165" t="s">
        <v>222</v>
      </c>
      <c r="AT140" s="203" t="s">
        <v>379</v>
      </c>
      <c r="AU140" s="203" t="s">
        <v>222</v>
      </c>
      <c r="AY140" s="165" t="s">
        <v>383</v>
      </c>
      <c r="BK140" s="204">
        <f>SUM(BK141:BK152)</f>
        <v>0</v>
      </c>
    </row>
    <row r="141" spans="2:65" s="157" customFormat="1" ht="24.2" customHeight="1">
      <c r="B141" s="205"/>
      <c r="C141" s="168" t="s">
        <v>461</v>
      </c>
      <c r="D141" s="168" t="s">
        <v>384</v>
      </c>
      <c r="E141" s="169" t="s">
        <v>429</v>
      </c>
      <c r="F141" s="170" t="s">
        <v>430</v>
      </c>
      <c r="G141" s="171" t="s">
        <v>183</v>
      </c>
      <c r="H141" s="172">
        <v>13</v>
      </c>
      <c r="I141" s="173"/>
      <c r="J141" s="173">
        <f>ROUND(I141*H141,2)</f>
        <v>0</v>
      </c>
      <c r="K141" s="170" t="s">
        <v>1506</v>
      </c>
      <c r="L141" s="194"/>
      <c r="M141" s="206" t="s">
        <v>1287</v>
      </c>
      <c r="N141" s="207" t="s">
        <v>388</v>
      </c>
      <c r="O141" s="208">
        <v>0.13600000000000001</v>
      </c>
      <c r="P141" s="208">
        <f>O141*H141</f>
        <v>1.7680000000000002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AR141" s="210" t="s">
        <v>389</v>
      </c>
      <c r="AT141" s="210" t="s">
        <v>384</v>
      </c>
      <c r="AU141" s="210" t="s">
        <v>392</v>
      </c>
      <c r="AY141" s="15" t="s">
        <v>383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5" t="s">
        <v>222</v>
      </c>
      <c r="BK141" s="211">
        <f>ROUND(I141*H141,2)</f>
        <v>0</v>
      </c>
      <c r="BL141" s="15" t="s">
        <v>389</v>
      </c>
      <c r="BM141" s="210" t="s">
        <v>431</v>
      </c>
    </row>
    <row r="142" spans="2:65" s="157" customFormat="1">
      <c r="B142" s="194"/>
      <c r="D142" s="174" t="s">
        <v>391</v>
      </c>
      <c r="F142" s="175" t="s">
        <v>1532</v>
      </c>
      <c r="L142" s="194"/>
      <c r="M142" s="212"/>
      <c r="T142" s="213"/>
      <c r="AT142" s="15" t="s">
        <v>391</v>
      </c>
      <c r="AU142" s="15" t="s">
        <v>392</v>
      </c>
    </row>
    <row r="143" spans="2:65" s="157" customFormat="1" ht="44.25" customHeight="1">
      <c r="B143" s="205"/>
      <c r="C143" s="168" t="s">
        <v>470</v>
      </c>
      <c r="D143" s="168" t="s">
        <v>384</v>
      </c>
      <c r="E143" s="169" t="s">
        <v>433</v>
      </c>
      <c r="F143" s="170" t="s">
        <v>1533</v>
      </c>
      <c r="G143" s="171" t="s">
        <v>183</v>
      </c>
      <c r="H143" s="172">
        <v>13</v>
      </c>
      <c r="I143" s="173"/>
      <c r="J143" s="173">
        <f>ROUND(I143*H143,2)</f>
        <v>0</v>
      </c>
      <c r="K143" s="170" t="s">
        <v>1506</v>
      </c>
      <c r="L143" s="194"/>
      <c r="M143" s="206" t="s">
        <v>1287</v>
      </c>
      <c r="N143" s="207" t="s">
        <v>388</v>
      </c>
      <c r="O143" s="208">
        <v>3.01</v>
      </c>
      <c r="P143" s="208">
        <f>O143*H143</f>
        <v>39.129999999999995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210" t="s">
        <v>389</v>
      </c>
      <c r="AT143" s="210" t="s">
        <v>384</v>
      </c>
      <c r="AU143" s="210" t="s">
        <v>392</v>
      </c>
      <c r="AY143" s="15" t="s">
        <v>383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5" t="s">
        <v>222</v>
      </c>
      <c r="BK143" s="211">
        <f>ROUND(I143*H143,2)</f>
        <v>0</v>
      </c>
      <c r="BL143" s="15" t="s">
        <v>389</v>
      </c>
      <c r="BM143" s="210" t="s">
        <v>434</v>
      </c>
    </row>
    <row r="144" spans="2:65" s="157" customFormat="1">
      <c r="B144" s="194"/>
      <c r="D144" s="174" t="s">
        <v>391</v>
      </c>
      <c r="F144" s="175" t="s">
        <v>1534</v>
      </c>
      <c r="L144" s="194"/>
      <c r="M144" s="212"/>
      <c r="T144" s="213"/>
      <c r="AT144" s="15" t="s">
        <v>391</v>
      </c>
      <c r="AU144" s="15" t="s">
        <v>392</v>
      </c>
    </row>
    <row r="145" spans="2:65" s="157" customFormat="1" ht="62.65" customHeight="1">
      <c r="B145" s="205"/>
      <c r="C145" s="168" t="s">
        <v>475</v>
      </c>
      <c r="D145" s="168" t="s">
        <v>384</v>
      </c>
      <c r="E145" s="169" t="s">
        <v>436</v>
      </c>
      <c r="F145" s="170" t="s">
        <v>1535</v>
      </c>
      <c r="G145" s="171" t="s">
        <v>183</v>
      </c>
      <c r="H145" s="172">
        <v>52</v>
      </c>
      <c r="I145" s="173"/>
      <c r="J145" s="173">
        <f>ROUND(I145*H145,2)</f>
        <v>0</v>
      </c>
      <c r="K145" s="170" t="s">
        <v>1506</v>
      </c>
      <c r="L145" s="194"/>
      <c r="M145" s="206" t="s">
        <v>1287</v>
      </c>
      <c r="N145" s="207" t="s">
        <v>388</v>
      </c>
      <c r="O145" s="208">
        <v>0.26</v>
      </c>
      <c r="P145" s="208">
        <f>O145*H145</f>
        <v>13.52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AR145" s="210" t="s">
        <v>389</v>
      </c>
      <c r="AT145" s="210" t="s">
        <v>384</v>
      </c>
      <c r="AU145" s="210" t="s">
        <v>392</v>
      </c>
      <c r="AY145" s="15" t="s">
        <v>383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5" t="s">
        <v>222</v>
      </c>
      <c r="BK145" s="211">
        <f>ROUND(I145*H145,2)</f>
        <v>0</v>
      </c>
      <c r="BL145" s="15" t="s">
        <v>389</v>
      </c>
      <c r="BM145" s="210" t="s">
        <v>437</v>
      </c>
    </row>
    <row r="146" spans="2:65" s="157" customFormat="1">
      <c r="B146" s="194"/>
      <c r="D146" s="174" t="s">
        <v>391</v>
      </c>
      <c r="F146" s="175" t="s">
        <v>1536</v>
      </c>
      <c r="L146" s="194"/>
      <c r="M146" s="212"/>
      <c r="T146" s="213"/>
      <c r="AT146" s="15" t="s">
        <v>391</v>
      </c>
      <c r="AU146" s="15" t="s">
        <v>392</v>
      </c>
    </row>
    <row r="147" spans="2:65" s="157" customFormat="1" ht="33" customHeight="1">
      <c r="B147" s="205"/>
      <c r="C147" s="168" t="s">
        <v>480</v>
      </c>
      <c r="D147" s="168" t="s">
        <v>384</v>
      </c>
      <c r="E147" s="169" t="s">
        <v>439</v>
      </c>
      <c r="F147" s="170" t="s">
        <v>440</v>
      </c>
      <c r="G147" s="171" t="s">
        <v>183</v>
      </c>
      <c r="H147" s="172">
        <v>13</v>
      </c>
      <c r="I147" s="173"/>
      <c r="J147" s="173">
        <f>ROUND(I147*H147,2)</f>
        <v>0</v>
      </c>
      <c r="K147" s="170" t="s">
        <v>1506</v>
      </c>
      <c r="L147" s="194"/>
      <c r="M147" s="206" t="s">
        <v>1287</v>
      </c>
      <c r="N147" s="207" t="s">
        <v>388</v>
      </c>
      <c r="O147" s="208">
        <v>0.125</v>
      </c>
      <c r="P147" s="208">
        <f>O147*H147</f>
        <v>1.625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210" t="s">
        <v>389</v>
      </c>
      <c r="AT147" s="210" t="s">
        <v>384</v>
      </c>
      <c r="AU147" s="210" t="s">
        <v>392</v>
      </c>
      <c r="AY147" s="15" t="s">
        <v>383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5" t="s">
        <v>222</v>
      </c>
      <c r="BK147" s="211">
        <f>ROUND(I147*H147,2)</f>
        <v>0</v>
      </c>
      <c r="BL147" s="15" t="s">
        <v>389</v>
      </c>
      <c r="BM147" s="210" t="s">
        <v>441</v>
      </c>
    </row>
    <row r="148" spans="2:65" s="157" customFormat="1">
      <c r="B148" s="194"/>
      <c r="D148" s="174" t="s">
        <v>391</v>
      </c>
      <c r="F148" s="175" t="s">
        <v>1537</v>
      </c>
      <c r="L148" s="194"/>
      <c r="M148" s="212"/>
      <c r="T148" s="213"/>
      <c r="AT148" s="15" t="s">
        <v>391</v>
      </c>
      <c r="AU148" s="15" t="s">
        <v>392</v>
      </c>
    </row>
    <row r="149" spans="2:65" s="157" customFormat="1" ht="44.25" customHeight="1">
      <c r="B149" s="205"/>
      <c r="C149" s="168" t="s">
        <v>483</v>
      </c>
      <c r="D149" s="168" t="s">
        <v>384</v>
      </c>
      <c r="E149" s="169" t="s">
        <v>443</v>
      </c>
      <c r="F149" s="170" t="s">
        <v>1538</v>
      </c>
      <c r="G149" s="171" t="s">
        <v>183</v>
      </c>
      <c r="H149" s="172">
        <v>390</v>
      </c>
      <c r="I149" s="173"/>
      <c r="J149" s="173">
        <f>ROUND(I149*H149,2)</f>
        <v>0</v>
      </c>
      <c r="K149" s="170" t="s">
        <v>1506</v>
      </c>
      <c r="L149" s="194"/>
      <c r="M149" s="206" t="s">
        <v>1287</v>
      </c>
      <c r="N149" s="207" t="s">
        <v>388</v>
      </c>
      <c r="O149" s="208">
        <v>6.0000000000000001E-3</v>
      </c>
      <c r="P149" s="208">
        <f>O149*H149</f>
        <v>2.34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AR149" s="210" t="s">
        <v>389</v>
      </c>
      <c r="AT149" s="210" t="s">
        <v>384</v>
      </c>
      <c r="AU149" s="210" t="s">
        <v>392</v>
      </c>
      <c r="AY149" s="15" t="s">
        <v>383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5" t="s">
        <v>222</v>
      </c>
      <c r="BK149" s="211">
        <f>ROUND(I149*H149,2)</f>
        <v>0</v>
      </c>
      <c r="BL149" s="15" t="s">
        <v>389</v>
      </c>
      <c r="BM149" s="210" t="s">
        <v>444</v>
      </c>
    </row>
    <row r="150" spans="2:65" s="157" customFormat="1">
      <c r="B150" s="194"/>
      <c r="D150" s="174" t="s">
        <v>391</v>
      </c>
      <c r="F150" s="175" t="s">
        <v>1539</v>
      </c>
      <c r="L150" s="194"/>
      <c r="M150" s="212"/>
      <c r="T150" s="213"/>
      <c r="AT150" s="15" t="s">
        <v>391</v>
      </c>
      <c r="AU150" s="15" t="s">
        <v>392</v>
      </c>
    </row>
    <row r="151" spans="2:65" s="157" customFormat="1" ht="44.25" customHeight="1">
      <c r="B151" s="205"/>
      <c r="C151" s="168" t="s">
        <v>486</v>
      </c>
      <c r="D151" s="168" t="s">
        <v>384</v>
      </c>
      <c r="E151" s="169" t="s">
        <v>446</v>
      </c>
      <c r="F151" s="170" t="s">
        <v>447</v>
      </c>
      <c r="G151" s="171" t="s">
        <v>183</v>
      </c>
      <c r="H151" s="172">
        <v>12</v>
      </c>
      <c r="I151" s="173"/>
      <c r="J151" s="173">
        <f>ROUND(I151*H151,2)</f>
        <v>0</v>
      </c>
      <c r="K151" s="170" t="s">
        <v>1506</v>
      </c>
      <c r="L151" s="194"/>
      <c r="M151" s="206" t="s">
        <v>1287</v>
      </c>
      <c r="N151" s="207" t="s">
        <v>388</v>
      </c>
      <c r="O151" s="208">
        <v>0</v>
      </c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AR151" s="210" t="s">
        <v>389</v>
      </c>
      <c r="AT151" s="210" t="s">
        <v>384</v>
      </c>
      <c r="AU151" s="210" t="s">
        <v>392</v>
      </c>
      <c r="AY151" s="15" t="s">
        <v>383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5" t="s">
        <v>222</v>
      </c>
      <c r="BK151" s="211">
        <f>ROUND(I151*H151,2)</f>
        <v>0</v>
      </c>
      <c r="BL151" s="15" t="s">
        <v>389</v>
      </c>
      <c r="BM151" s="210" t="s">
        <v>448</v>
      </c>
    </row>
    <row r="152" spans="2:65" s="157" customFormat="1">
      <c r="B152" s="194"/>
      <c r="D152" s="174" t="s">
        <v>391</v>
      </c>
      <c r="F152" s="175" t="s">
        <v>1540</v>
      </c>
      <c r="L152" s="194"/>
      <c r="M152" s="212"/>
      <c r="T152" s="213"/>
      <c r="AT152" s="15" t="s">
        <v>391</v>
      </c>
      <c r="AU152" s="15" t="s">
        <v>392</v>
      </c>
    </row>
    <row r="153" spans="2:65" s="164" customFormat="1" ht="22.9" customHeight="1">
      <c r="B153" s="199"/>
      <c r="D153" s="165" t="s">
        <v>379</v>
      </c>
      <c r="E153" s="176" t="s">
        <v>449</v>
      </c>
      <c r="F153" s="176" t="s">
        <v>450</v>
      </c>
      <c r="J153" s="177">
        <f>BK153</f>
        <v>0</v>
      </c>
      <c r="L153" s="199"/>
      <c r="M153" s="200"/>
      <c r="P153" s="201">
        <f>SUM(P154:P155)</f>
        <v>12.923999999999999</v>
      </c>
      <c r="R153" s="201">
        <f>SUM(R154:R155)</f>
        <v>0</v>
      </c>
      <c r="T153" s="202">
        <f>SUM(T154:T155)</f>
        <v>0</v>
      </c>
      <c r="AR153" s="165" t="s">
        <v>222</v>
      </c>
      <c r="AT153" s="203" t="s">
        <v>379</v>
      </c>
      <c r="AU153" s="203" t="s">
        <v>222</v>
      </c>
      <c r="AY153" s="165" t="s">
        <v>383</v>
      </c>
      <c r="BK153" s="204">
        <f>SUM(BK154:BK155)</f>
        <v>0</v>
      </c>
    </row>
    <row r="154" spans="2:65" s="157" customFormat="1" ht="21.75" customHeight="1">
      <c r="B154" s="205"/>
      <c r="C154" s="168" t="s">
        <v>489</v>
      </c>
      <c r="D154" s="168" t="s">
        <v>384</v>
      </c>
      <c r="E154" s="169" t="s">
        <v>452</v>
      </c>
      <c r="F154" s="170" t="s">
        <v>453</v>
      </c>
      <c r="G154" s="171" t="s">
        <v>183</v>
      </c>
      <c r="H154" s="172">
        <v>4.5</v>
      </c>
      <c r="I154" s="173"/>
      <c r="J154" s="173">
        <f>ROUND(I154*H154,2)</f>
        <v>0</v>
      </c>
      <c r="K154" s="170" t="s">
        <v>1506</v>
      </c>
      <c r="L154" s="194"/>
      <c r="M154" s="206" t="s">
        <v>1287</v>
      </c>
      <c r="N154" s="207" t="s">
        <v>388</v>
      </c>
      <c r="O154" s="208">
        <v>2.8719999999999999</v>
      </c>
      <c r="P154" s="208">
        <f>O154*H154</f>
        <v>12.923999999999999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AR154" s="210" t="s">
        <v>389</v>
      </c>
      <c r="AT154" s="210" t="s">
        <v>384</v>
      </c>
      <c r="AU154" s="210" t="s">
        <v>392</v>
      </c>
      <c r="AY154" s="15" t="s">
        <v>383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5" t="s">
        <v>222</v>
      </c>
      <c r="BK154" s="211">
        <f>ROUND(I154*H154,2)</f>
        <v>0</v>
      </c>
      <c r="BL154" s="15" t="s">
        <v>389</v>
      </c>
      <c r="BM154" s="210" t="s">
        <v>454</v>
      </c>
    </row>
    <row r="155" spans="2:65" s="157" customFormat="1">
      <c r="B155" s="194"/>
      <c r="D155" s="174" t="s">
        <v>391</v>
      </c>
      <c r="F155" s="175" t="s">
        <v>1541</v>
      </c>
      <c r="L155" s="194"/>
      <c r="M155" s="212"/>
      <c r="T155" s="213"/>
      <c r="AT155" s="15" t="s">
        <v>391</v>
      </c>
      <c r="AU155" s="15" t="s">
        <v>392</v>
      </c>
    </row>
    <row r="156" spans="2:65" s="164" customFormat="1" ht="25.9" customHeight="1">
      <c r="B156" s="199"/>
      <c r="D156" s="165" t="s">
        <v>379</v>
      </c>
      <c r="E156" s="166" t="s">
        <v>22</v>
      </c>
      <c r="F156" s="166" t="s">
        <v>455</v>
      </c>
      <c r="J156" s="167">
        <f>BK156</f>
        <v>0</v>
      </c>
      <c r="L156" s="199"/>
      <c r="M156" s="200"/>
      <c r="P156" s="201" t="e">
        <f>P157+P176+P200+P234+#REF!+P247+P312</f>
        <v>#REF!</v>
      </c>
      <c r="R156" s="201" t="e">
        <f>R157+R176+R200+R234+#REF!+R247+R312</f>
        <v>#REF!</v>
      </c>
      <c r="T156" s="202" t="e">
        <f>T157+T176+T200+T234+#REF!+T247+T312</f>
        <v>#REF!</v>
      </c>
      <c r="AR156" s="165" t="s">
        <v>392</v>
      </c>
      <c r="AT156" s="203" t="s">
        <v>379</v>
      </c>
      <c r="AU156" s="203" t="s">
        <v>382</v>
      </c>
      <c r="AY156" s="165" t="s">
        <v>383</v>
      </c>
      <c r="BK156" s="204">
        <f>BK157+BK176+BK200+BK234+BK247+BK312</f>
        <v>0</v>
      </c>
    </row>
    <row r="157" spans="2:65" s="164" customFormat="1" ht="22.9" customHeight="1">
      <c r="B157" s="199"/>
      <c r="D157" s="165" t="s">
        <v>379</v>
      </c>
      <c r="E157" s="176" t="s">
        <v>456</v>
      </c>
      <c r="F157" s="176" t="s">
        <v>457</v>
      </c>
      <c r="J157" s="177">
        <f>BK157</f>
        <v>0</v>
      </c>
      <c r="L157" s="199"/>
      <c r="M157" s="200"/>
      <c r="P157" s="201">
        <f>SUM(P158:P175)</f>
        <v>26.964618999999995</v>
      </c>
      <c r="R157" s="201">
        <f>SUM(R158:R175)</f>
        <v>9.0499999999999997E-2</v>
      </c>
      <c r="T157" s="202">
        <f>SUM(T158:T175)</f>
        <v>0</v>
      </c>
      <c r="AR157" s="165" t="s">
        <v>392</v>
      </c>
      <c r="AT157" s="203" t="s">
        <v>379</v>
      </c>
      <c r="AU157" s="203" t="s">
        <v>222</v>
      </c>
      <c r="AY157" s="165" t="s">
        <v>383</v>
      </c>
      <c r="BK157" s="204">
        <f>SUM(BK158:BK175)</f>
        <v>0</v>
      </c>
    </row>
    <row r="158" spans="2:65" s="157" customFormat="1" ht="66.75" customHeight="1">
      <c r="B158" s="205"/>
      <c r="C158" s="168" t="s">
        <v>494</v>
      </c>
      <c r="D158" s="168" t="s">
        <v>384</v>
      </c>
      <c r="E158" s="169" t="s">
        <v>459</v>
      </c>
      <c r="F158" s="170" t="s">
        <v>1542</v>
      </c>
      <c r="G158" s="171" t="s">
        <v>173</v>
      </c>
      <c r="H158" s="172">
        <v>140</v>
      </c>
      <c r="I158" s="173"/>
      <c r="J158" s="173">
        <f>ROUND(I158*H158,2)</f>
        <v>0</v>
      </c>
      <c r="K158" s="170" t="s">
        <v>1506</v>
      </c>
      <c r="L158" s="194"/>
      <c r="M158" s="206" t="s">
        <v>1287</v>
      </c>
      <c r="N158" s="207" t="s">
        <v>388</v>
      </c>
      <c r="O158" s="208">
        <v>0.13</v>
      </c>
      <c r="P158" s="208">
        <f>O158*H158</f>
        <v>18.2</v>
      </c>
      <c r="Q158" s="208">
        <v>1.9000000000000001E-4</v>
      </c>
      <c r="R158" s="208">
        <f>Q158*H158</f>
        <v>2.6600000000000002E-2</v>
      </c>
      <c r="S158" s="208">
        <v>0</v>
      </c>
      <c r="T158" s="209">
        <f>S158*H158</f>
        <v>0</v>
      </c>
      <c r="AR158" s="210" t="s">
        <v>442</v>
      </c>
      <c r="AT158" s="210" t="s">
        <v>384</v>
      </c>
      <c r="AU158" s="210" t="s">
        <v>392</v>
      </c>
      <c r="AY158" s="15" t="s">
        <v>383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5" t="s">
        <v>222</v>
      </c>
      <c r="BK158" s="211">
        <f>ROUND(I158*H158,2)</f>
        <v>0</v>
      </c>
      <c r="BL158" s="15" t="s">
        <v>442</v>
      </c>
      <c r="BM158" s="210" t="s">
        <v>460</v>
      </c>
    </row>
    <row r="159" spans="2:65" s="157" customFormat="1">
      <c r="B159" s="194"/>
      <c r="D159" s="174" t="s">
        <v>391</v>
      </c>
      <c r="F159" s="175" t="s">
        <v>1543</v>
      </c>
      <c r="L159" s="194"/>
      <c r="M159" s="212"/>
      <c r="T159" s="213"/>
      <c r="AT159" s="15" t="s">
        <v>391</v>
      </c>
      <c r="AU159" s="15" t="s">
        <v>392</v>
      </c>
    </row>
    <row r="160" spans="2:65" s="157" customFormat="1" ht="24.2" customHeight="1">
      <c r="B160" s="205"/>
      <c r="C160" s="178" t="s">
        <v>498</v>
      </c>
      <c r="D160" s="178" t="s">
        <v>462</v>
      </c>
      <c r="E160" s="179" t="s">
        <v>463</v>
      </c>
      <c r="F160" s="180" t="s">
        <v>464</v>
      </c>
      <c r="G160" s="181" t="s">
        <v>173</v>
      </c>
      <c r="H160" s="182">
        <v>33</v>
      </c>
      <c r="I160" s="183"/>
      <c r="J160" s="183">
        <f>ROUND(I160*H160,2)</f>
        <v>0</v>
      </c>
      <c r="K160" s="180" t="s">
        <v>1506</v>
      </c>
      <c r="L160" s="214"/>
      <c r="M160" s="215" t="s">
        <v>1287</v>
      </c>
      <c r="N160" s="216" t="s">
        <v>388</v>
      </c>
      <c r="O160" s="208">
        <v>0</v>
      </c>
      <c r="P160" s="208">
        <f>O160*H160</f>
        <v>0</v>
      </c>
      <c r="Q160" s="208">
        <v>2.7E-4</v>
      </c>
      <c r="R160" s="208">
        <f>Q160*H160</f>
        <v>8.9099999999999995E-3</v>
      </c>
      <c r="S160" s="208">
        <v>0</v>
      </c>
      <c r="T160" s="209">
        <f>S160*H160</f>
        <v>0</v>
      </c>
      <c r="AR160" s="210" t="s">
        <v>465</v>
      </c>
      <c r="AT160" s="210" t="s">
        <v>462</v>
      </c>
      <c r="AU160" s="210" t="s">
        <v>392</v>
      </c>
      <c r="AY160" s="15" t="s">
        <v>383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5" t="s">
        <v>222</v>
      </c>
      <c r="BK160" s="211">
        <f>ROUND(I160*H160,2)</f>
        <v>0</v>
      </c>
      <c r="BL160" s="15" t="s">
        <v>442</v>
      </c>
      <c r="BM160" s="210" t="s">
        <v>466</v>
      </c>
    </row>
    <row r="161" spans="2:65" s="184" customFormat="1" ht="11.25">
      <c r="B161" s="217"/>
      <c r="D161" s="185" t="s">
        <v>467</v>
      </c>
      <c r="F161" s="186" t="s">
        <v>468</v>
      </c>
      <c r="H161" s="187">
        <v>33</v>
      </c>
      <c r="L161" s="217"/>
      <c r="M161" s="218"/>
      <c r="T161" s="219"/>
      <c r="AT161" s="220" t="s">
        <v>467</v>
      </c>
      <c r="AU161" s="220" t="s">
        <v>392</v>
      </c>
      <c r="AV161" s="184" t="s">
        <v>392</v>
      </c>
      <c r="AW161" s="184" t="s">
        <v>469</v>
      </c>
      <c r="AX161" s="184" t="s">
        <v>222</v>
      </c>
      <c r="AY161" s="220" t="s">
        <v>383</v>
      </c>
    </row>
    <row r="162" spans="2:65" s="157" customFormat="1" ht="24.2" customHeight="1">
      <c r="B162" s="205"/>
      <c r="C162" s="178" t="s">
        <v>502</v>
      </c>
      <c r="D162" s="178" t="s">
        <v>462</v>
      </c>
      <c r="E162" s="179" t="s">
        <v>471</v>
      </c>
      <c r="F162" s="180" t="s">
        <v>472</v>
      </c>
      <c r="G162" s="181" t="s">
        <v>173</v>
      </c>
      <c r="H162" s="182">
        <v>90</v>
      </c>
      <c r="I162" s="183"/>
      <c r="J162" s="183">
        <f>ROUND(I162*H162,2)</f>
        <v>0</v>
      </c>
      <c r="K162" s="180" t="s">
        <v>1506</v>
      </c>
      <c r="L162" s="214"/>
      <c r="M162" s="215" t="s">
        <v>1287</v>
      </c>
      <c r="N162" s="216" t="s">
        <v>388</v>
      </c>
      <c r="O162" s="208">
        <v>0</v>
      </c>
      <c r="P162" s="208">
        <f>O162*H162</f>
        <v>0</v>
      </c>
      <c r="Q162" s="208">
        <v>2.9E-4</v>
      </c>
      <c r="R162" s="208">
        <f>Q162*H162</f>
        <v>2.6100000000000002E-2</v>
      </c>
      <c r="S162" s="208">
        <v>0</v>
      </c>
      <c r="T162" s="209">
        <f>S162*H162</f>
        <v>0</v>
      </c>
      <c r="AR162" s="210" t="s">
        <v>465</v>
      </c>
      <c r="AT162" s="210" t="s">
        <v>462</v>
      </c>
      <c r="AU162" s="210" t="s">
        <v>392</v>
      </c>
      <c r="AY162" s="15" t="s">
        <v>383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5" t="s">
        <v>222</v>
      </c>
      <c r="BK162" s="211">
        <f>ROUND(I162*H162,2)</f>
        <v>0</v>
      </c>
      <c r="BL162" s="15" t="s">
        <v>442</v>
      </c>
      <c r="BM162" s="210" t="s">
        <v>473</v>
      </c>
    </row>
    <row r="163" spans="2:65" s="184" customFormat="1" ht="11.25">
      <c r="B163" s="217"/>
      <c r="D163" s="185" t="s">
        <v>467</v>
      </c>
      <c r="F163" s="186" t="s">
        <v>474</v>
      </c>
      <c r="H163" s="187">
        <v>90</v>
      </c>
      <c r="L163" s="217"/>
      <c r="M163" s="218"/>
      <c r="T163" s="219"/>
      <c r="AT163" s="220" t="s">
        <v>467</v>
      </c>
      <c r="AU163" s="220" t="s">
        <v>392</v>
      </c>
      <c r="AV163" s="184" t="s">
        <v>392</v>
      </c>
      <c r="AW163" s="184" t="s">
        <v>469</v>
      </c>
      <c r="AX163" s="184" t="s">
        <v>222</v>
      </c>
      <c r="AY163" s="220" t="s">
        <v>383</v>
      </c>
    </row>
    <row r="164" spans="2:65" s="157" customFormat="1" ht="24.2" customHeight="1">
      <c r="B164" s="205"/>
      <c r="C164" s="178" t="s">
        <v>506</v>
      </c>
      <c r="D164" s="178" t="s">
        <v>462</v>
      </c>
      <c r="E164" s="179" t="s">
        <v>476</v>
      </c>
      <c r="F164" s="180" t="s">
        <v>477</v>
      </c>
      <c r="G164" s="181" t="s">
        <v>173</v>
      </c>
      <c r="H164" s="182">
        <v>27</v>
      </c>
      <c r="I164" s="183"/>
      <c r="J164" s="183">
        <f>ROUND(I164*H164,2)</f>
        <v>0</v>
      </c>
      <c r="K164" s="180" t="s">
        <v>1506</v>
      </c>
      <c r="L164" s="214"/>
      <c r="M164" s="215" t="s">
        <v>1287</v>
      </c>
      <c r="N164" s="216" t="s">
        <v>388</v>
      </c>
      <c r="O164" s="208">
        <v>0</v>
      </c>
      <c r="P164" s="208">
        <f>O164*H164</f>
        <v>0</v>
      </c>
      <c r="Q164" s="208">
        <v>3.2000000000000003E-4</v>
      </c>
      <c r="R164" s="208">
        <f>Q164*H164</f>
        <v>8.6400000000000001E-3</v>
      </c>
      <c r="S164" s="208">
        <v>0</v>
      </c>
      <c r="T164" s="209">
        <f>S164*H164</f>
        <v>0</v>
      </c>
      <c r="AR164" s="210" t="s">
        <v>465</v>
      </c>
      <c r="AT164" s="210" t="s">
        <v>462</v>
      </c>
      <c r="AU164" s="210" t="s">
        <v>392</v>
      </c>
      <c r="AY164" s="15" t="s">
        <v>383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5" t="s">
        <v>222</v>
      </c>
      <c r="BK164" s="211">
        <f>ROUND(I164*H164,2)</f>
        <v>0</v>
      </c>
      <c r="BL164" s="15" t="s">
        <v>442</v>
      </c>
      <c r="BM164" s="210" t="s">
        <v>478</v>
      </c>
    </row>
    <row r="165" spans="2:65" s="184" customFormat="1" ht="11.25">
      <c r="B165" s="217"/>
      <c r="D165" s="185" t="s">
        <v>467</v>
      </c>
      <c r="F165" s="186" t="s">
        <v>479</v>
      </c>
      <c r="H165" s="187">
        <v>27</v>
      </c>
      <c r="L165" s="217"/>
      <c r="M165" s="218"/>
      <c r="T165" s="219"/>
      <c r="AT165" s="220" t="s">
        <v>467</v>
      </c>
      <c r="AU165" s="220" t="s">
        <v>392</v>
      </c>
      <c r="AV165" s="184" t="s">
        <v>392</v>
      </c>
      <c r="AW165" s="184" t="s">
        <v>469</v>
      </c>
      <c r="AX165" s="184" t="s">
        <v>222</v>
      </c>
      <c r="AY165" s="220" t="s">
        <v>383</v>
      </c>
    </row>
    <row r="166" spans="2:65" s="157" customFormat="1" ht="66.75" customHeight="1">
      <c r="B166" s="205"/>
      <c r="C166" s="168" t="s">
        <v>510</v>
      </c>
      <c r="D166" s="168" t="s">
        <v>384</v>
      </c>
      <c r="E166" s="169" t="s">
        <v>481</v>
      </c>
      <c r="F166" s="170" t="s">
        <v>1544</v>
      </c>
      <c r="G166" s="171" t="s">
        <v>173</v>
      </c>
      <c r="H166" s="172">
        <v>40</v>
      </c>
      <c r="I166" s="173"/>
      <c r="J166" s="173">
        <f>ROUND(I166*H166,2)</f>
        <v>0</v>
      </c>
      <c r="K166" s="170" t="s">
        <v>1506</v>
      </c>
      <c r="L166" s="194"/>
      <c r="M166" s="206" t="s">
        <v>1287</v>
      </c>
      <c r="N166" s="207" t="s">
        <v>388</v>
      </c>
      <c r="O166" s="208">
        <v>0.215</v>
      </c>
      <c r="P166" s="208">
        <f>O166*H166</f>
        <v>8.6</v>
      </c>
      <c r="Q166" s="208">
        <v>2.9E-4</v>
      </c>
      <c r="R166" s="208">
        <f>Q166*H166</f>
        <v>1.1599999999999999E-2</v>
      </c>
      <c r="S166" s="208">
        <v>0</v>
      </c>
      <c r="T166" s="209">
        <f>S166*H166</f>
        <v>0</v>
      </c>
      <c r="AR166" s="210" t="s">
        <v>442</v>
      </c>
      <c r="AT166" s="210" t="s">
        <v>384</v>
      </c>
      <c r="AU166" s="210" t="s">
        <v>392</v>
      </c>
      <c r="AY166" s="15" t="s">
        <v>383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5" t="s">
        <v>222</v>
      </c>
      <c r="BK166" s="211">
        <f>ROUND(I166*H166,2)</f>
        <v>0</v>
      </c>
      <c r="BL166" s="15" t="s">
        <v>442</v>
      </c>
      <c r="BM166" s="210" t="s">
        <v>482</v>
      </c>
    </row>
    <row r="167" spans="2:65" s="157" customFormat="1">
      <c r="B167" s="194"/>
      <c r="D167" s="174" t="s">
        <v>391</v>
      </c>
      <c r="F167" s="175" t="s">
        <v>1545</v>
      </c>
      <c r="L167" s="194"/>
      <c r="M167" s="212"/>
      <c r="T167" s="213"/>
      <c r="AT167" s="15" t="s">
        <v>391</v>
      </c>
      <c r="AU167" s="15" t="s">
        <v>392</v>
      </c>
    </row>
    <row r="168" spans="2:65" s="157" customFormat="1" ht="24.2" customHeight="1">
      <c r="B168" s="205"/>
      <c r="C168" s="178" t="s">
        <v>465</v>
      </c>
      <c r="D168" s="178" t="s">
        <v>462</v>
      </c>
      <c r="E168" s="179" t="s">
        <v>463</v>
      </c>
      <c r="F168" s="180" t="s">
        <v>464</v>
      </c>
      <c r="G168" s="181" t="s">
        <v>173</v>
      </c>
      <c r="H168" s="182">
        <v>7</v>
      </c>
      <c r="I168" s="183"/>
      <c r="J168" s="183">
        <f>ROUND(I168*H168,2)</f>
        <v>0</v>
      </c>
      <c r="K168" s="180" t="s">
        <v>1506</v>
      </c>
      <c r="L168" s="214"/>
      <c r="M168" s="215" t="s">
        <v>1287</v>
      </c>
      <c r="N168" s="216" t="s">
        <v>388</v>
      </c>
      <c r="O168" s="208">
        <v>0</v>
      </c>
      <c r="P168" s="208">
        <f>O168*H168</f>
        <v>0</v>
      </c>
      <c r="Q168" s="208">
        <v>2.7E-4</v>
      </c>
      <c r="R168" s="208">
        <f>Q168*H168</f>
        <v>1.89E-3</v>
      </c>
      <c r="S168" s="208">
        <v>0</v>
      </c>
      <c r="T168" s="209">
        <f>S168*H168</f>
        <v>0</v>
      </c>
      <c r="AR168" s="210" t="s">
        <v>465</v>
      </c>
      <c r="AT168" s="210" t="s">
        <v>462</v>
      </c>
      <c r="AU168" s="210" t="s">
        <v>392</v>
      </c>
      <c r="AY168" s="15" t="s">
        <v>383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5" t="s">
        <v>222</v>
      </c>
      <c r="BK168" s="211">
        <f>ROUND(I168*H168,2)</f>
        <v>0</v>
      </c>
      <c r="BL168" s="15" t="s">
        <v>442</v>
      </c>
      <c r="BM168" s="210" t="s">
        <v>484</v>
      </c>
    </row>
    <row r="169" spans="2:65" s="184" customFormat="1" ht="11.25">
      <c r="B169" s="217"/>
      <c r="D169" s="185" t="s">
        <v>467</v>
      </c>
      <c r="F169" s="186" t="s">
        <v>485</v>
      </c>
      <c r="H169" s="187">
        <v>7</v>
      </c>
      <c r="L169" s="217"/>
      <c r="M169" s="218"/>
      <c r="T169" s="219"/>
      <c r="AT169" s="220" t="s">
        <v>467</v>
      </c>
      <c r="AU169" s="220" t="s">
        <v>392</v>
      </c>
      <c r="AV169" s="184" t="s">
        <v>392</v>
      </c>
      <c r="AW169" s="184" t="s">
        <v>469</v>
      </c>
      <c r="AX169" s="184" t="s">
        <v>222</v>
      </c>
      <c r="AY169" s="220" t="s">
        <v>383</v>
      </c>
    </row>
    <row r="170" spans="2:65" s="157" customFormat="1" ht="24.2" customHeight="1">
      <c r="B170" s="205"/>
      <c r="C170" s="178" t="s">
        <v>517</v>
      </c>
      <c r="D170" s="178" t="s">
        <v>462</v>
      </c>
      <c r="E170" s="179" t="s">
        <v>471</v>
      </c>
      <c r="F170" s="180" t="s">
        <v>472</v>
      </c>
      <c r="G170" s="181" t="s">
        <v>173</v>
      </c>
      <c r="H170" s="182">
        <v>20</v>
      </c>
      <c r="I170" s="183"/>
      <c r="J170" s="183">
        <f>ROUND(I170*H170,2)</f>
        <v>0</v>
      </c>
      <c r="K170" s="180" t="s">
        <v>1506</v>
      </c>
      <c r="L170" s="214"/>
      <c r="M170" s="215" t="s">
        <v>1287</v>
      </c>
      <c r="N170" s="216" t="s">
        <v>388</v>
      </c>
      <c r="O170" s="208">
        <v>0</v>
      </c>
      <c r="P170" s="208">
        <f>O170*H170</f>
        <v>0</v>
      </c>
      <c r="Q170" s="208">
        <v>2.9E-4</v>
      </c>
      <c r="R170" s="208">
        <f>Q170*H170</f>
        <v>5.7999999999999996E-3</v>
      </c>
      <c r="S170" s="208">
        <v>0</v>
      </c>
      <c r="T170" s="209">
        <f>S170*H170</f>
        <v>0</v>
      </c>
      <c r="AR170" s="210" t="s">
        <v>465</v>
      </c>
      <c r="AT170" s="210" t="s">
        <v>462</v>
      </c>
      <c r="AU170" s="210" t="s">
        <v>392</v>
      </c>
      <c r="AY170" s="15" t="s">
        <v>383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5" t="s">
        <v>222</v>
      </c>
      <c r="BK170" s="211">
        <f>ROUND(I170*H170,2)</f>
        <v>0</v>
      </c>
      <c r="BL170" s="15" t="s">
        <v>442</v>
      </c>
      <c r="BM170" s="210" t="s">
        <v>487</v>
      </c>
    </row>
    <row r="171" spans="2:65" s="184" customFormat="1" ht="11.25">
      <c r="B171" s="217"/>
      <c r="D171" s="185" t="s">
        <v>467</v>
      </c>
      <c r="F171" s="186" t="s">
        <v>488</v>
      </c>
      <c r="H171" s="187">
        <v>20</v>
      </c>
      <c r="L171" s="217"/>
      <c r="M171" s="218"/>
      <c r="T171" s="219"/>
      <c r="AT171" s="220" t="s">
        <v>467</v>
      </c>
      <c r="AU171" s="220" t="s">
        <v>392</v>
      </c>
      <c r="AV171" s="184" t="s">
        <v>392</v>
      </c>
      <c r="AW171" s="184" t="s">
        <v>469</v>
      </c>
      <c r="AX171" s="184" t="s">
        <v>222</v>
      </c>
      <c r="AY171" s="220" t="s">
        <v>383</v>
      </c>
    </row>
    <row r="172" spans="2:65" s="157" customFormat="1" ht="24.2" customHeight="1">
      <c r="B172" s="205"/>
      <c r="C172" s="178" t="s">
        <v>521</v>
      </c>
      <c r="D172" s="178" t="s">
        <v>462</v>
      </c>
      <c r="E172" s="179" t="s">
        <v>476</v>
      </c>
      <c r="F172" s="180" t="s">
        <v>477</v>
      </c>
      <c r="G172" s="181" t="s">
        <v>173</v>
      </c>
      <c r="H172" s="182">
        <v>3</v>
      </c>
      <c r="I172" s="183"/>
      <c r="J172" s="183">
        <f>ROUND(I172*H172,2)</f>
        <v>0</v>
      </c>
      <c r="K172" s="180" t="s">
        <v>1506</v>
      </c>
      <c r="L172" s="214"/>
      <c r="M172" s="215" t="s">
        <v>1287</v>
      </c>
      <c r="N172" s="216" t="s">
        <v>388</v>
      </c>
      <c r="O172" s="208">
        <v>0</v>
      </c>
      <c r="P172" s="208">
        <f>O172*H172</f>
        <v>0</v>
      </c>
      <c r="Q172" s="208">
        <v>3.2000000000000003E-4</v>
      </c>
      <c r="R172" s="208">
        <f>Q172*H172</f>
        <v>9.6000000000000013E-4</v>
      </c>
      <c r="S172" s="208">
        <v>0</v>
      </c>
      <c r="T172" s="209">
        <f>S172*H172</f>
        <v>0</v>
      </c>
      <c r="AR172" s="210" t="s">
        <v>465</v>
      </c>
      <c r="AT172" s="210" t="s">
        <v>462</v>
      </c>
      <c r="AU172" s="210" t="s">
        <v>392</v>
      </c>
      <c r="AY172" s="15" t="s">
        <v>383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5" t="s">
        <v>222</v>
      </c>
      <c r="BK172" s="211">
        <f>ROUND(I172*H172,2)</f>
        <v>0</v>
      </c>
      <c r="BL172" s="15" t="s">
        <v>442</v>
      </c>
      <c r="BM172" s="210" t="s">
        <v>490</v>
      </c>
    </row>
    <row r="173" spans="2:65" s="184" customFormat="1" ht="11.25">
      <c r="B173" s="217"/>
      <c r="D173" s="185" t="s">
        <v>467</v>
      </c>
      <c r="F173" s="186" t="s">
        <v>491</v>
      </c>
      <c r="H173" s="187">
        <v>3</v>
      </c>
      <c r="L173" s="217"/>
      <c r="M173" s="218"/>
      <c r="T173" s="219"/>
      <c r="AT173" s="220" t="s">
        <v>467</v>
      </c>
      <c r="AU173" s="220" t="s">
        <v>392</v>
      </c>
      <c r="AV173" s="184" t="s">
        <v>392</v>
      </c>
      <c r="AW173" s="184" t="s">
        <v>469</v>
      </c>
      <c r="AX173" s="184" t="s">
        <v>222</v>
      </c>
      <c r="AY173" s="220" t="s">
        <v>383</v>
      </c>
    </row>
    <row r="174" spans="2:65" s="157" customFormat="1" ht="55.5" customHeight="1">
      <c r="B174" s="205"/>
      <c r="C174" s="168" t="s">
        <v>525</v>
      </c>
      <c r="D174" s="168" t="s">
        <v>384</v>
      </c>
      <c r="E174" s="169" t="s">
        <v>1546</v>
      </c>
      <c r="F174" s="170" t="s">
        <v>1547</v>
      </c>
      <c r="G174" s="171" t="s">
        <v>183</v>
      </c>
      <c r="H174" s="172">
        <v>9.0999999999999998E-2</v>
      </c>
      <c r="I174" s="173"/>
      <c r="J174" s="173">
        <f>ROUND(I174*H174,2)</f>
        <v>0</v>
      </c>
      <c r="K174" s="170" t="s">
        <v>1506</v>
      </c>
      <c r="L174" s="194"/>
      <c r="M174" s="206" t="s">
        <v>1287</v>
      </c>
      <c r="N174" s="207" t="s">
        <v>388</v>
      </c>
      <c r="O174" s="208">
        <v>1.8089999999999999</v>
      </c>
      <c r="P174" s="208">
        <f>O174*H174</f>
        <v>0.16461899999999999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AR174" s="210" t="s">
        <v>442</v>
      </c>
      <c r="AT174" s="210" t="s">
        <v>384</v>
      </c>
      <c r="AU174" s="210" t="s">
        <v>392</v>
      </c>
      <c r="AY174" s="15" t="s">
        <v>383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5" t="s">
        <v>222</v>
      </c>
      <c r="BK174" s="211">
        <f>ROUND(I174*H174,2)</f>
        <v>0</v>
      </c>
      <c r="BL174" s="15" t="s">
        <v>442</v>
      </c>
      <c r="BM174" s="210" t="s">
        <v>1548</v>
      </c>
    </row>
    <row r="175" spans="2:65" s="157" customFormat="1">
      <c r="B175" s="194"/>
      <c r="D175" s="174" t="s">
        <v>391</v>
      </c>
      <c r="F175" s="175" t="s">
        <v>1549</v>
      </c>
      <c r="L175" s="194"/>
      <c r="M175" s="212"/>
      <c r="T175" s="213"/>
      <c r="AT175" s="15" t="s">
        <v>391</v>
      </c>
      <c r="AU175" s="15" t="s">
        <v>392</v>
      </c>
    </row>
    <row r="176" spans="2:65" s="164" customFormat="1" ht="22.9" customHeight="1">
      <c r="B176" s="199"/>
      <c r="D176" s="165" t="s">
        <v>379</v>
      </c>
      <c r="E176" s="176" t="s">
        <v>492</v>
      </c>
      <c r="F176" s="176" t="s">
        <v>493</v>
      </c>
      <c r="J176" s="177">
        <f>BK176</f>
        <v>0</v>
      </c>
      <c r="L176" s="199"/>
      <c r="M176" s="200"/>
      <c r="P176" s="201">
        <f>SUM(P177:P199)</f>
        <v>138.68654600000002</v>
      </c>
      <c r="R176" s="201">
        <f>SUM(R177:R199)</f>
        <v>0.24862000000000001</v>
      </c>
      <c r="T176" s="202">
        <f>SUM(T177:T199)</f>
        <v>0.81864000000000003</v>
      </c>
      <c r="AR176" s="165" t="s">
        <v>392</v>
      </c>
      <c r="AT176" s="203" t="s">
        <v>379</v>
      </c>
      <c r="AU176" s="203" t="s">
        <v>222</v>
      </c>
      <c r="AY176" s="165" t="s">
        <v>383</v>
      </c>
      <c r="BK176" s="204">
        <f>SUM(BK177:BK199)</f>
        <v>0</v>
      </c>
    </row>
    <row r="177" spans="2:65" s="157" customFormat="1" ht="16.5" customHeight="1">
      <c r="B177" s="205"/>
      <c r="C177" s="168" t="s">
        <v>529</v>
      </c>
      <c r="D177" s="168" t="s">
        <v>384</v>
      </c>
      <c r="E177" s="169" t="s">
        <v>495</v>
      </c>
      <c r="F177" s="170" t="s">
        <v>496</v>
      </c>
      <c r="G177" s="171" t="s">
        <v>147</v>
      </c>
      <c r="H177" s="172">
        <v>7</v>
      </c>
      <c r="I177" s="173"/>
      <c r="J177" s="173">
        <f>ROUND(I177*H177,2)</f>
        <v>0</v>
      </c>
      <c r="K177" s="170" t="s">
        <v>1287</v>
      </c>
      <c r="L177" s="194"/>
      <c r="M177" s="206" t="s">
        <v>1287</v>
      </c>
      <c r="N177" s="207" t="s">
        <v>388</v>
      </c>
      <c r="O177" s="208">
        <v>0</v>
      </c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AR177" s="210" t="s">
        <v>442</v>
      </c>
      <c r="AT177" s="210" t="s">
        <v>384</v>
      </c>
      <c r="AU177" s="210" t="s">
        <v>392</v>
      </c>
      <c r="AY177" s="15" t="s">
        <v>383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5" t="s">
        <v>222</v>
      </c>
      <c r="BK177" s="211">
        <f>ROUND(I177*H177,2)</f>
        <v>0</v>
      </c>
      <c r="BL177" s="15" t="s">
        <v>442</v>
      </c>
      <c r="BM177" s="210" t="s">
        <v>497</v>
      </c>
    </row>
    <row r="178" spans="2:65" s="157" customFormat="1" ht="16.5" customHeight="1">
      <c r="B178" s="205"/>
      <c r="C178" s="168" t="s">
        <v>533</v>
      </c>
      <c r="D178" s="168" t="s">
        <v>384</v>
      </c>
      <c r="E178" s="169" t="s">
        <v>499</v>
      </c>
      <c r="F178" s="170" t="s">
        <v>500</v>
      </c>
      <c r="G178" s="171" t="s">
        <v>173</v>
      </c>
      <c r="H178" s="172">
        <v>30</v>
      </c>
      <c r="I178" s="173"/>
      <c r="J178" s="173">
        <f>ROUND(I178*H178,2)</f>
        <v>0</v>
      </c>
      <c r="K178" s="170" t="s">
        <v>1287</v>
      </c>
      <c r="L178" s="194"/>
      <c r="M178" s="206" t="s">
        <v>1287</v>
      </c>
      <c r="N178" s="207" t="s">
        <v>388</v>
      </c>
      <c r="O178" s="208">
        <v>0</v>
      </c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AR178" s="210" t="s">
        <v>442</v>
      </c>
      <c r="AT178" s="210" t="s">
        <v>384</v>
      </c>
      <c r="AU178" s="210" t="s">
        <v>392</v>
      </c>
      <c r="AY178" s="15" t="s">
        <v>383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5" t="s">
        <v>222</v>
      </c>
      <c r="BK178" s="211">
        <f>ROUND(I178*H178,2)</f>
        <v>0</v>
      </c>
      <c r="BL178" s="15" t="s">
        <v>442</v>
      </c>
      <c r="BM178" s="210" t="s">
        <v>501</v>
      </c>
    </row>
    <row r="179" spans="2:65" s="157" customFormat="1" ht="16.5" customHeight="1">
      <c r="B179" s="205"/>
      <c r="C179" s="168" t="s">
        <v>537</v>
      </c>
      <c r="D179" s="168" t="s">
        <v>384</v>
      </c>
      <c r="E179" s="169" t="s">
        <v>503</v>
      </c>
      <c r="F179" s="170" t="s">
        <v>504</v>
      </c>
      <c r="G179" s="171" t="s">
        <v>147</v>
      </c>
      <c r="H179" s="172">
        <v>1</v>
      </c>
      <c r="I179" s="173"/>
      <c r="J179" s="173">
        <f>ROUND(I179*H179,2)</f>
        <v>0</v>
      </c>
      <c r="K179" s="170" t="s">
        <v>1287</v>
      </c>
      <c r="L179" s="194"/>
      <c r="M179" s="206" t="s">
        <v>1287</v>
      </c>
      <c r="N179" s="207" t="s">
        <v>388</v>
      </c>
      <c r="O179" s="208">
        <v>0</v>
      </c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AR179" s="210" t="s">
        <v>442</v>
      </c>
      <c r="AT179" s="210" t="s">
        <v>384</v>
      </c>
      <c r="AU179" s="210" t="s">
        <v>392</v>
      </c>
      <c r="AY179" s="15" t="s">
        <v>383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5" t="s">
        <v>222</v>
      </c>
      <c r="BK179" s="211">
        <f>ROUND(I179*H179,2)</f>
        <v>0</v>
      </c>
      <c r="BL179" s="15" t="s">
        <v>442</v>
      </c>
      <c r="BM179" s="210" t="s">
        <v>505</v>
      </c>
    </row>
    <row r="180" spans="2:65" s="157" customFormat="1" ht="24.2" customHeight="1">
      <c r="B180" s="205"/>
      <c r="C180" s="168" t="s">
        <v>540</v>
      </c>
      <c r="D180" s="168" t="s">
        <v>384</v>
      </c>
      <c r="E180" s="169" t="s">
        <v>507</v>
      </c>
      <c r="F180" s="170" t="s">
        <v>508</v>
      </c>
      <c r="G180" s="171" t="s">
        <v>173</v>
      </c>
      <c r="H180" s="172">
        <v>22</v>
      </c>
      <c r="I180" s="173"/>
      <c r="J180" s="173">
        <f>ROUND(I180*H180,2)</f>
        <v>0</v>
      </c>
      <c r="K180" s="170" t="s">
        <v>1506</v>
      </c>
      <c r="L180" s="194"/>
      <c r="M180" s="206" t="s">
        <v>1287</v>
      </c>
      <c r="N180" s="207" t="s">
        <v>388</v>
      </c>
      <c r="O180" s="208">
        <v>0.41299999999999998</v>
      </c>
      <c r="P180" s="208">
        <f>O180*H180</f>
        <v>9.0860000000000003</v>
      </c>
      <c r="Q180" s="208">
        <v>0</v>
      </c>
      <c r="R180" s="208">
        <f>Q180*H180</f>
        <v>0</v>
      </c>
      <c r="S180" s="208">
        <v>1.4919999999999999E-2</v>
      </c>
      <c r="T180" s="209">
        <f>S180*H180</f>
        <v>0.32823999999999998</v>
      </c>
      <c r="AR180" s="210" t="s">
        <v>442</v>
      </c>
      <c r="AT180" s="210" t="s">
        <v>384</v>
      </c>
      <c r="AU180" s="210" t="s">
        <v>392</v>
      </c>
      <c r="AY180" s="15" t="s">
        <v>383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5" t="s">
        <v>222</v>
      </c>
      <c r="BK180" s="211">
        <f>ROUND(I180*H180,2)</f>
        <v>0</v>
      </c>
      <c r="BL180" s="15" t="s">
        <v>442</v>
      </c>
      <c r="BM180" s="210" t="s">
        <v>509</v>
      </c>
    </row>
    <row r="181" spans="2:65" s="157" customFormat="1">
      <c r="B181" s="194"/>
      <c r="D181" s="174" t="s">
        <v>391</v>
      </c>
      <c r="F181" s="175" t="s">
        <v>1550</v>
      </c>
      <c r="L181" s="194"/>
      <c r="M181" s="212"/>
      <c r="T181" s="213"/>
      <c r="AT181" s="15" t="s">
        <v>391</v>
      </c>
      <c r="AU181" s="15" t="s">
        <v>392</v>
      </c>
    </row>
    <row r="182" spans="2:65" s="157" customFormat="1" ht="24.2" customHeight="1">
      <c r="B182" s="205"/>
      <c r="C182" s="168" t="s">
        <v>545</v>
      </c>
      <c r="D182" s="168" t="s">
        <v>384</v>
      </c>
      <c r="E182" s="169" t="s">
        <v>511</v>
      </c>
      <c r="F182" s="170" t="s">
        <v>512</v>
      </c>
      <c r="G182" s="171" t="s">
        <v>173</v>
      </c>
      <c r="H182" s="172">
        <v>16</v>
      </c>
      <c r="I182" s="173"/>
      <c r="J182" s="173">
        <f>ROUND(I182*H182,2)</f>
        <v>0</v>
      </c>
      <c r="K182" s="170" t="s">
        <v>1506</v>
      </c>
      <c r="L182" s="194"/>
      <c r="M182" s="206" t="s">
        <v>1287</v>
      </c>
      <c r="N182" s="207" t="s">
        <v>388</v>
      </c>
      <c r="O182" s="208">
        <v>0.57599999999999996</v>
      </c>
      <c r="P182" s="208">
        <f>O182*H182</f>
        <v>9.2159999999999993</v>
      </c>
      <c r="Q182" s="208">
        <v>0</v>
      </c>
      <c r="R182" s="208">
        <f>Q182*H182</f>
        <v>0</v>
      </c>
      <c r="S182" s="208">
        <v>3.065E-2</v>
      </c>
      <c r="T182" s="209">
        <f>S182*H182</f>
        <v>0.4904</v>
      </c>
      <c r="AR182" s="210" t="s">
        <v>442</v>
      </c>
      <c r="AT182" s="210" t="s">
        <v>384</v>
      </c>
      <c r="AU182" s="210" t="s">
        <v>392</v>
      </c>
      <c r="AY182" s="15" t="s">
        <v>383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5" t="s">
        <v>222</v>
      </c>
      <c r="BK182" s="211">
        <f>ROUND(I182*H182,2)</f>
        <v>0</v>
      </c>
      <c r="BL182" s="15" t="s">
        <v>442</v>
      </c>
      <c r="BM182" s="210" t="s">
        <v>513</v>
      </c>
    </row>
    <row r="183" spans="2:65" s="157" customFormat="1">
      <c r="B183" s="194"/>
      <c r="D183" s="174" t="s">
        <v>391</v>
      </c>
      <c r="F183" s="175" t="s">
        <v>1551</v>
      </c>
      <c r="L183" s="194"/>
      <c r="M183" s="212"/>
      <c r="T183" s="213"/>
      <c r="AT183" s="15" t="s">
        <v>391</v>
      </c>
      <c r="AU183" s="15" t="s">
        <v>392</v>
      </c>
    </row>
    <row r="184" spans="2:65" s="157" customFormat="1" ht="24.2" customHeight="1">
      <c r="B184" s="205"/>
      <c r="C184" s="168" t="s">
        <v>549</v>
      </c>
      <c r="D184" s="168" t="s">
        <v>384</v>
      </c>
      <c r="E184" s="169" t="s">
        <v>514</v>
      </c>
      <c r="F184" s="170" t="s">
        <v>515</v>
      </c>
      <c r="G184" s="171" t="s">
        <v>117</v>
      </c>
      <c r="H184" s="172">
        <v>20</v>
      </c>
      <c r="I184" s="173"/>
      <c r="J184" s="173">
        <f>ROUND(I184*H184,2)</f>
        <v>0</v>
      </c>
      <c r="K184" s="170" t="s">
        <v>1506</v>
      </c>
      <c r="L184" s="194"/>
      <c r="M184" s="206" t="s">
        <v>1287</v>
      </c>
      <c r="N184" s="207" t="s">
        <v>388</v>
      </c>
      <c r="O184" s="208">
        <v>0.36099999999999999</v>
      </c>
      <c r="P184" s="208">
        <f>O184*H184</f>
        <v>7.22</v>
      </c>
      <c r="Q184" s="208">
        <v>1E-3</v>
      </c>
      <c r="R184" s="208">
        <f>Q184*H184</f>
        <v>0.02</v>
      </c>
      <c r="S184" s="208">
        <v>0</v>
      </c>
      <c r="T184" s="209">
        <f>S184*H184</f>
        <v>0</v>
      </c>
      <c r="AR184" s="210" t="s">
        <v>442</v>
      </c>
      <c r="AT184" s="210" t="s">
        <v>384</v>
      </c>
      <c r="AU184" s="210" t="s">
        <v>392</v>
      </c>
      <c r="AY184" s="15" t="s">
        <v>383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5" t="s">
        <v>222</v>
      </c>
      <c r="BK184" s="211">
        <f>ROUND(I184*H184,2)</f>
        <v>0</v>
      </c>
      <c r="BL184" s="15" t="s">
        <v>442</v>
      </c>
      <c r="BM184" s="210" t="s">
        <v>516</v>
      </c>
    </row>
    <row r="185" spans="2:65" s="157" customFormat="1">
      <c r="B185" s="194"/>
      <c r="D185" s="174" t="s">
        <v>391</v>
      </c>
      <c r="F185" s="175" t="s">
        <v>1552</v>
      </c>
      <c r="L185" s="194"/>
      <c r="M185" s="212"/>
      <c r="T185" s="213"/>
      <c r="AT185" s="15" t="s">
        <v>391</v>
      </c>
      <c r="AU185" s="15" t="s">
        <v>392</v>
      </c>
    </row>
    <row r="186" spans="2:65" s="157" customFormat="1" ht="24.2" customHeight="1">
      <c r="B186" s="205"/>
      <c r="C186" s="168" t="s">
        <v>553</v>
      </c>
      <c r="D186" s="168" t="s">
        <v>384</v>
      </c>
      <c r="E186" s="169" t="s">
        <v>518</v>
      </c>
      <c r="F186" s="170" t="s">
        <v>519</v>
      </c>
      <c r="G186" s="171" t="s">
        <v>173</v>
      </c>
      <c r="H186" s="172">
        <v>55</v>
      </c>
      <c r="I186" s="173"/>
      <c r="J186" s="173">
        <f>ROUND(I186*H186,2)</f>
        <v>0</v>
      </c>
      <c r="K186" s="170" t="s">
        <v>1506</v>
      </c>
      <c r="L186" s="194"/>
      <c r="M186" s="206" t="s">
        <v>1287</v>
      </c>
      <c r="N186" s="207" t="s">
        <v>388</v>
      </c>
      <c r="O186" s="208">
        <v>0.82699999999999996</v>
      </c>
      <c r="P186" s="208">
        <f>O186*H186</f>
        <v>45.484999999999999</v>
      </c>
      <c r="Q186" s="208">
        <v>2.0100000000000001E-3</v>
      </c>
      <c r="R186" s="208">
        <f>Q186*H186</f>
        <v>0.11055000000000001</v>
      </c>
      <c r="S186" s="208">
        <v>0</v>
      </c>
      <c r="T186" s="209">
        <f>S186*H186</f>
        <v>0</v>
      </c>
      <c r="AR186" s="210" t="s">
        <v>442</v>
      </c>
      <c r="AT186" s="210" t="s">
        <v>384</v>
      </c>
      <c r="AU186" s="210" t="s">
        <v>392</v>
      </c>
      <c r="AY186" s="15" t="s">
        <v>383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5" t="s">
        <v>222</v>
      </c>
      <c r="BK186" s="211">
        <f>ROUND(I186*H186,2)</f>
        <v>0</v>
      </c>
      <c r="BL186" s="15" t="s">
        <v>442</v>
      </c>
      <c r="BM186" s="210" t="s">
        <v>520</v>
      </c>
    </row>
    <row r="187" spans="2:65" s="157" customFormat="1">
      <c r="B187" s="194"/>
      <c r="D187" s="174" t="s">
        <v>391</v>
      </c>
      <c r="F187" s="175" t="s">
        <v>1553</v>
      </c>
      <c r="L187" s="194"/>
      <c r="M187" s="212"/>
      <c r="T187" s="213"/>
      <c r="AT187" s="15" t="s">
        <v>391</v>
      </c>
      <c r="AU187" s="15" t="s">
        <v>392</v>
      </c>
    </row>
    <row r="188" spans="2:65" s="157" customFormat="1" ht="21.75" customHeight="1">
      <c r="B188" s="205"/>
      <c r="C188" s="168" t="s">
        <v>556</v>
      </c>
      <c r="D188" s="168" t="s">
        <v>384</v>
      </c>
      <c r="E188" s="169" t="s">
        <v>522</v>
      </c>
      <c r="F188" s="170" t="s">
        <v>523</v>
      </c>
      <c r="G188" s="171" t="s">
        <v>173</v>
      </c>
      <c r="H188" s="172">
        <v>35</v>
      </c>
      <c r="I188" s="173"/>
      <c r="J188" s="173">
        <f>ROUND(I188*H188,2)</f>
        <v>0</v>
      </c>
      <c r="K188" s="170" t="s">
        <v>1506</v>
      </c>
      <c r="L188" s="194"/>
      <c r="M188" s="206" t="s">
        <v>1287</v>
      </c>
      <c r="N188" s="207" t="s">
        <v>388</v>
      </c>
      <c r="O188" s="208">
        <v>0.72799999999999998</v>
      </c>
      <c r="P188" s="208">
        <f>O188*H188</f>
        <v>25.48</v>
      </c>
      <c r="Q188" s="208">
        <v>4.8000000000000001E-4</v>
      </c>
      <c r="R188" s="208">
        <f>Q188*H188</f>
        <v>1.6799999999999999E-2</v>
      </c>
      <c r="S188" s="208">
        <v>0</v>
      </c>
      <c r="T188" s="209">
        <f>S188*H188</f>
        <v>0</v>
      </c>
      <c r="AR188" s="210" t="s">
        <v>442</v>
      </c>
      <c r="AT188" s="210" t="s">
        <v>384</v>
      </c>
      <c r="AU188" s="210" t="s">
        <v>392</v>
      </c>
      <c r="AY188" s="15" t="s">
        <v>383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5" t="s">
        <v>222</v>
      </c>
      <c r="BK188" s="211">
        <f>ROUND(I188*H188,2)</f>
        <v>0</v>
      </c>
      <c r="BL188" s="15" t="s">
        <v>442</v>
      </c>
      <c r="BM188" s="210" t="s">
        <v>524</v>
      </c>
    </row>
    <row r="189" spans="2:65" s="157" customFormat="1">
      <c r="B189" s="194"/>
      <c r="D189" s="174" t="s">
        <v>391</v>
      </c>
      <c r="F189" s="175" t="s">
        <v>1554</v>
      </c>
      <c r="L189" s="194"/>
      <c r="M189" s="212"/>
      <c r="T189" s="213"/>
      <c r="AT189" s="15" t="s">
        <v>391</v>
      </c>
      <c r="AU189" s="15" t="s">
        <v>392</v>
      </c>
    </row>
    <row r="190" spans="2:65" s="157" customFormat="1" ht="21.75" customHeight="1">
      <c r="B190" s="205"/>
      <c r="C190" s="168" t="s">
        <v>559</v>
      </c>
      <c r="D190" s="168" t="s">
        <v>384</v>
      </c>
      <c r="E190" s="169" t="s">
        <v>526</v>
      </c>
      <c r="F190" s="170" t="s">
        <v>527</v>
      </c>
      <c r="G190" s="171" t="s">
        <v>173</v>
      </c>
      <c r="H190" s="172">
        <v>43</v>
      </c>
      <c r="I190" s="173"/>
      <c r="J190" s="173">
        <f>ROUND(I190*H190,2)</f>
        <v>0</v>
      </c>
      <c r="K190" s="170" t="s">
        <v>1506</v>
      </c>
      <c r="L190" s="194"/>
      <c r="M190" s="206" t="s">
        <v>1287</v>
      </c>
      <c r="N190" s="207" t="s">
        <v>388</v>
      </c>
      <c r="O190" s="208">
        <v>0.83199999999999996</v>
      </c>
      <c r="P190" s="208">
        <f>O190*H190</f>
        <v>35.775999999999996</v>
      </c>
      <c r="Q190" s="208">
        <v>2.2399999999999998E-3</v>
      </c>
      <c r="R190" s="208">
        <f>Q190*H190</f>
        <v>9.6319999999999989E-2</v>
      </c>
      <c r="S190" s="208">
        <v>0</v>
      </c>
      <c r="T190" s="209">
        <f>S190*H190</f>
        <v>0</v>
      </c>
      <c r="AR190" s="210" t="s">
        <v>442</v>
      </c>
      <c r="AT190" s="210" t="s">
        <v>384</v>
      </c>
      <c r="AU190" s="210" t="s">
        <v>392</v>
      </c>
      <c r="AY190" s="15" t="s">
        <v>383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5" t="s">
        <v>222</v>
      </c>
      <c r="BK190" s="211">
        <f>ROUND(I190*H190,2)</f>
        <v>0</v>
      </c>
      <c r="BL190" s="15" t="s">
        <v>442</v>
      </c>
      <c r="BM190" s="210" t="s">
        <v>528</v>
      </c>
    </row>
    <row r="191" spans="2:65" s="157" customFormat="1">
      <c r="B191" s="194"/>
      <c r="D191" s="174" t="s">
        <v>391</v>
      </c>
      <c r="F191" s="175" t="s">
        <v>1555</v>
      </c>
      <c r="L191" s="194"/>
      <c r="M191" s="212"/>
      <c r="T191" s="213"/>
      <c r="AT191" s="15" t="s">
        <v>391</v>
      </c>
      <c r="AU191" s="15" t="s">
        <v>392</v>
      </c>
    </row>
    <row r="192" spans="2:65" s="157" customFormat="1" ht="24.2" customHeight="1">
      <c r="B192" s="205"/>
      <c r="C192" s="168" t="s">
        <v>562</v>
      </c>
      <c r="D192" s="168" t="s">
        <v>384</v>
      </c>
      <c r="E192" s="169" t="s">
        <v>530</v>
      </c>
      <c r="F192" s="170" t="s">
        <v>531</v>
      </c>
      <c r="G192" s="171" t="s">
        <v>117</v>
      </c>
      <c r="H192" s="172">
        <v>15</v>
      </c>
      <c r="I192" s="173"/>
      <c r="J192" s="173">
        <f>ROUND(I192*H192,2)</f>
        <v>0</v>
      </c>
      <c r="K192" s="170" t="s">
        <v>1506</v>
      </c>
      <c r="L192" s="194"/>
      <c r="M192" s="206" t="s">
        <v>1287</v>
      </c>
      <c r="N192" s="207" t="s">
        <v>388</v>
      </c>
      <c r="O192" s="208">
        <v>0.17399999999999999</v>
      </c>
      <c r="P192" s="208">
        <f>O192*H192</f>
        <v>2.61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AR192" s="210" t="s">
        <v>442</v>
      </c>
      <c r="AT192" s="210" t="s">
        <v>384</v>
      </c>
      <c r="AU192" s="210" t="s">
        <v>392</v>
      </c>
      <c r="AY192" s="15" t="s">
        <v>383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5" t="s">
        <v>222</v>
      </c>
      <c r="BK192" s="211">
        <f>ROUND(I192*H192,2)</f>
        <v>0</v>
      </c>
      <c r="BL192" s="15" t="s">
        <v>442</v>
      </c>
      <c r="BM192" s="210" t="s">
        <v>532</v>
      </c>
    </row>
    <row r="193" spans="2:65" s="157" customFormat="1">
      <c r="B193" s="194"/>
      <c r="D193" s="174" t="s">
        <v>391</v>
      </c>
      <c r="F193" s="175" t="s">
        <v>1556</v>
      </c>
      <c r="L193" s="194"/>
      <c r="M193" s="212"/>
      <c r="T193" s="213"/>
      <c r="AT193" s="15" t="s">
        <v>391</v>
      </c>
      <c r="AU193" s="15" t="s">
        <v>392</v>
      </c>
    </row>
    <row r="194" spans="2:65" s="157" customFormat="1" ht="24.2" customHeight="1">
      <c r="B194" s="205"/>
      <c r="C194" s="168" t="s">
        <v>565</v>
      </c>
      <c r="D194" s="168" t="s">
        <v>384</v>
      </c>
      <c r="E194" s="169" t="s">
        <v>534</v>
      </c>
      <c r="F194" s="170" t="s">
        <v>535</v>
      </c>
      <c r="G194" s="171" t="s">
        <v>117</v>
      </c>
      <c r="H194" s="172">
        <v>4</v>
      </c>
      <c r="I194" s="173"/>
      <c r="J194" s="173">
        <f>ROUND(I194*H194,2)</f>
        <v>0</v>
      </c>
      <c r="K194" s="170" t="s">
        <v>1506</v>
      </c>
      <c r="L194" s="194"/>
      <c r="M194" s="206" t="s">
        <v>1287</v>
      </c>
      <c r="N194" s="207" t="s">
        <v>388</v>
      </c>
      <c r="O194" s="208">
        <v>0.25900000000000001</v>
      </c>
      <c r="P194" s="208">
        <f>O194*H194</f>
        <v>1.036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AR194" s="210" t="s">
        <v>442</v>
      </c>
      <c r="AT194" s="210" t="s">
        <v>384</v>
      </c>
      <c r="AU194" s="210" t="s">
        <v>392</v>
      </c>
      <c r="AY194" s="15" t="s">
        <v>383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5" t="s">
        <v>222</v>
      </c>
      <c r="BK194" s="211">
        <f>ROUND(I194*H194,2)</f>
        <v>0</v>
      </c>
      <c r="BL194" s="15" t="s">
        <v>442</v>
      </c>
      <c r="BM194" s="210" t="s">
        <v>536</v>
      </c>
    </row>
    <row r="195" spans="2:65" s="157" customFormat="1">
      <c r="B195" s="194"/>
      <c r="D195" s="174" t="s">
        <v>391</v>
      </c>
      <c r="F195" s="175" t="s">
        <v>1557</v>
      </c>
      <c r="L195" s="194"/>
      <c r="M195" s="212"/>
      <c r="T195" s="213"/>
      <c r="AT195" s="15" t="s">
        <v>391</v>
      </c>
      <c r="AU195" s="15" t="s">
        <v>392</v>
      </c>
    </row>
    <row r="196" spans="2:65" s="157" customFormat="1" ht="24.2" customHeight="1">
      <c r="B196" s="205"/>
      <c r="C196" s="168" t="s">
        <v>568</v>
      </c>
      <c r="D196" s="168" t="s">
        <v>384</v>
      </c>
      <c r="E196" s="169" t="s">
        <v>538</v>
      </c>
      <c r="F196" s="170" t="s">
        <v>1558</v>
      </c>
      <c r="G196" s="171" t="s">
        <v>117</v>
      </c>
      <c r="H196" s="172">
        <v>1</v>
      </c>
      <c r="I196" s="173"/>
      <c r="J196" s="173">
        <f>ROUND(I196*H196,2)</f>
        <v>0</v>
      </c>
      <c r="K196" s="170" t="s">
        <v>1506</v>
      </c>
      <c r="L196" s="194"/>
      <c r="M196" s="206" t="s">
        <v>1287</v>
      </c>
      <c r="N196" s="207" t="s">
        <v>388</v>
      </c>
      <c r="O196" s="208">
        <v>2.54</v>
      </c>
      <c r="P196" s="208">
        <f>O196*H196</f>
        <v>2.54</v>
      </c>
      <c r="Q196" s="208">
        <v>4.9500000000000004E-3</v>
      </c>
      <c r="R196" s="208">
        <f>Q196*H196</f>
        <v>4.9500000000000004E-3</v>
      </c>
      <c r="S196" s="208">
        <v>0</v>
      </c>
      <c r="T196" s="209">
        <f>S196*H196</f>
        <v>0</v>
      </c>
      <c r="AR196" s="210" t="s">
        <v>442</v>
      </c>
      <c r="AT196" s="210" t="s">
        <v>384</v>
      </c>
      <c r="AU196" s="210" t="s">
        <v>392</v>
      </c>
      <c r="AY196" s="15" t="s">
        <v>383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5" t="s">
        <v>222</v>
      </c>
      <c r="BK196" s="211">
        <f>ROUND(I196*H196,2)</f>
        <v>0</v>
      </c>
      <c r="BL196" s="15" t="s">
        <v>442</v>
      </c>
      <c r="BM196" s="210" t="s">
        <v>539</v>
      </c>
    </row>
    <row r="197" spans="2:65" s="157" customFormat="1">
      <c r="B197" s="194"/>
      <c r="D197" s="174" t="s">
        <v>391</v>
      </c>
      <c r="F197" s="175" t="s">
        <v>1559</v>
      </c>
      <c r="L197" s="194"/>
      <c r="M197" s="212"/>
      <c r="T197" s="213"/>
      <c r="AT197" s="15" t="s">
        <v>391</v>
      </c>
      <c r="AU197" s="15" t="s">
        <v>392</v>
      </c>
    </row>
    <row r="198" spans="2:65" s="157" customFormat="1" ht="49.15" customHeight="1">
      <c r="B198" s="205"/>
      <c r="C198" s="168" t="s">
        <v>572</v>
      </c>
      <c r="D198" s="168" t="s">
        <v>384</v>
      </c>
      <c r="E198" s="169" t="s">
        <v>541</v>
      </c>
      <c r="F198" s="170" t="s">
        <v>1560</v>
      </c>
      <c r="G198" s="171" t="s">
        <v>183</v>
      </c>
      <c r="H198" s="172">
        <v>0.249</v>
      </c>
      <c r="I198" s="173"/>
      <c r="J198" s="173">
        <f>ROUND(I198*H198,2)</f>
        <v>0</v>
      </c>
      <c r="K198" s="170" t="s">
        <v>1506</v>
      </c>
      <c r="L198" s="194"/>
      <c r="M198" s="206" t="s">
        <v>1287</v>
      </c>
      <c r="N198" s="207" t="s">
        <v>388</v>
      </c>
      <c r="O198" s="208">
        <v>0.95399999999999996</v>
      </c>
      <c r="P198" s="208">
        <f>O198*H198</f>
        <v>0.23754599999999998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AR198" s="210" t="s">
        <v>442</v>
      </c>
      <c r="AT198" s="210" t="s">
        <v>384</v>
      </c>
      <c r="AU198" s="210" t="s">
        <v>392</v>
      </c>
      <c r="AY198" s="15" t="s">
        <v>383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5" t="s">
        <v>222</v>
      </c>
      <c r="BK198" s="211">
        <f>ROUND(I198*H198,2)</f>
        <v>0</v>
      </c>
      <c r="BL198" s="15" t="s">
        <v>442</v>
      </c>
      <c r="BM198" s="210" t="s">
        <v>542</v>
      </c>
    </row>
    <row r="199" spans="2:65" s="157" customFormat="1">
      <c r="B199" s="194"/>
      <c r="D199" s="174" t="s">
        <v>391</v>
      </c>
      <c r="F199" s="175" t="s">
        <v>1561</v>
      </c>
      <c r="L199" s="194"/>
      <c r="M199" s="212"/>
      <c r="T199" s="213"/>
      <c r="AT199" s="15" t="s">
        <v>391</v>
      </c>
      <c r="AU199" s="15" t="s">
        <v>392</v>
      </c>
    </row>
    <row r="200" spans="2:65" s="164" customFormat="1" ht="22.9" customHeight="1">
      <c r="B200" s="199"/>
      <c r="D200" s="165" t="s">
        <v>379</v>
      </c>
      <c r="E200" s="176" t="s">
        <v>543</v>
      </c>
      <c r="F200" s="176" t="s">
        <v>544</v>
      </c>
      <c r="J200" s="177">
        <f>BK200</f>
        <v>0</v>
      </c>
      <c r="L200" s="199"/>
      <c r="M200" s="200"/>
      <c r="P200" s="201">
        <f>SUM(P201:P233)</f>
        <v>179.90029999999996</v>
      </c>
      <c r="R200" s="201">
        <f>SUM(R201:R233)</f>
        <v>0.23830000000000001</v>
      </c>
      <c r="T200" s="202">
        <f>SUM(T201:T233)</f>
        <v>1.3543699999999999</v>
      </c>
      <c r="AR200" s="165" t="s">
        <v>392</v>
      </c>
      <c r="AT200" s="203" t="s">
        <v>379</v>
      </c>
      <c r="AU200" s="203" t="s">
        <v>222</v>
      </c>
      <c r="AY200" s="165" t="s">
        <v>383</v>
      </c>
      <c r="BK200" s="204">
        <f>SUM(BK201:BK233)</f>
        <v>0</v>
      </c>
    </row>
    <row r="201" spans="2:65" s="157" customFormat="1" ht="21.75" customHeight="1">
      <c r="B201" s="205"/>
      <c r="C201" s="168" t="s">
        <v>576</v>
      </c>
      <c r="D201" s="168" t="s">
        <v>384</v>
      </c>
      <c r="E201" s="169" t="s">
        <v>546</v>
      </c>
      <c r="F201" s="170" t="s">
        <v>547</v>
      </c>
      <c r="G201" s="171" t="s">
        <v>173</v>
      </c>
      <c r="H201" s="172">
        <v>150</v>
      </c>
      <c r="I201" s="173"/>
      <c r="J201" s="173">
        <f>ROUND(I201*H201,2)</f>
        <v>0</v>
      </c>
      <c r="K201" s="170" t="s">
        <v>1287</v>
      </c>
      <c r="L201" s="194"/>
      <c r="M201" s="206" t="s">
        <v>1287</v>
      </c>
      <c r="N201" s="207" t="s">
        <v>388</v>
      </c>
      <c r="O201" s="208">
        <v>0</v>
      </c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AR201" s="210" t="s">
        <v>442</v>
      </c>
      <c r="AT201" s="210" t="s">
        <v>384</v>
      </c>
      <c r="AU201" s="210" t="s">
        <v>392</v>
      </c>
      <c r="AY201" s="15" t="s">
        <v>383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5" t="s">
        <v>222</v>
      </c>
      <c r="BK201" s="211">
        <f>ROUND(I201*H201,2)</f>
        <v>0</v>
      </c>
      <c r="BL201" s="15" t="s">
        <v>442</v>
      </c>
      <c r="BM201" s="210" t="s">
        <v>548</v>
      </c>
    </row>
    <row r="202" spans="2:65" s="157" customFormat="1" ht="24.2" customHeight="1">
      <c r="B202" s="205"/>
      <c r="C202" s="168" t="s">
        <v>580</v>
      </c>
      <c r="D202" s="168" t="s">
        <v>384</v>
      </c>
      <c r="E202" s="169" t="s">
        <v>550</v>
      </c>
      <c r="F202" s="170" t="s">
        <v>551</v>
      </c>
      <c r="G202" s="171" t="s">
        <v>173</v>
      </c>
      <c r="H202" s="172">
        <v>270</v>
      </c>
      <c r="I202" s="173"/>
      <c r="J202" s="173">
        <f>ROUND(I202*H202,2)</f>
        <v>0</v>
      </c>
      <c r="K202" s="170" t="s">
        <v>1506</v>
      </c>
      <c r="L202" s="194"/>
      <c r="M202" s="206" t="s">
        <v>1287</v>
      </c>
      <c r="N202" s="207" t="s">
        <v>388</v>
      </c>
      <c r="O202" s="208">
        <v>0.20399999999999999</v>
      </c>
      <c r="P202" s="208">
        <f>O202*H202</f>
        <v>55.08</v>
      </c>
      <c r="Q202" s="208">
        <v>0</v>
      </c>
      <c r="R202" s="208">
        <f>Q202*H202</f>
        <v>0</v>
      </c>
      <c r="S202" s="208">
        <v>4.9699999999999996E-3</v>
      </c>
      <c r="T202" s="209">
        <f>S202*H202</f>
        <v>1.3418999999999999</v>
      </c>
      <c r="AR202" s="210" t="s">
        <v>442</v>
      </c>
      <c r="AT202" s="210" t="s">
        <v>384</v>
      </c>
      <c r="AU202" s="210" t="s">
        <v>392</v>
      </c>
      <c r="AY202" s="15" t="s">
        <v>383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5" t="s">
        <v>222</v>
      </c>
      <c r="BK202" s="211">
        <f>ROUND(I202*H202,2)</f>
        <v>0</v>
      </c>
      <c r="BL202" s="15" t="s">
        <v>442</v>
      </c>
      <c r="BM202" s="210" t="s">
        <v>552</v>
      </c>
    </row>
    <row r="203" spans="2:65" s="157" customFormat="1">
      <c r="B203" s="194"/>
      <c r="D203" s="174" t="s">
        <v>391</v>
      </c>
      <c r="F203" s="175" t="s">
        <v>1562</v>
      </c>
      <c r="L203" s="194"/>
      <c r="M203" s="212"/>
      <c r="T203" s="213"/>
      <c r="AT203" s="15" t="s">
        <v>391</v>
      </c>
      <c r="AU203" s="15" t="s">
        <v>392</v>
      </c>
    </row>
    <row r="204" spans="2:65" s="157" customFormat="1" ht="16.5" customHeight="1">
      <c r="B204" s="205"/>
      <c r="C204" s="168" t="s">
        <v>584</v>
      </c>
      <c r="D204" s="168" t="s">
        <v>384</v>
      </c>
      <c r="E204" s="169" t="s">
        <v>554</v>
      </c>
      <c r="F204" s="170" t="s">
        <v>1563</v>
      </c>
      <c r="G204" s="171" t="s">
        <v>173</v>
      </c>
      <c r="H204" s="172">
        <v>29</v>
      </c>
      <c r="I204" s="173"/>
      <c r="J204" s="173">
        <f>ROUND(I204*H204,2)</f>
        <v>0</v>
      </c>
      <c r="K204" s="170" t="s">
        <v>1506</v>
      </c>
      <c r="L204" s="194"/>
      <c r="M204" s="206" t="s">
        <v>1287</v>
      </c>
      <c r="N204" s="207" t="s">
        <v>388</v>
      </c>
      <c r="O204" s="208">
        <v>5.1999999999999998E-2</v>
      </c>
      <c r="P204" s="208">
        <f>O204*H204</f>
        <v>1.508</v>
      </c>
      <c r="Q204" s="208">
        <v>0</v>
      </c>
      <c r="R204" s="208">
        <f>Q204*H204</f>
        <v>0</v>
      </c>
      <c r="S204" s="208">
        <v>2.7999999999999998E-4</v>
      </c>
      <c r="T204" s="209">
        <f>S204*H204</f>
        <v>8.1199999999999987E-3</v>
      </c>
      <c r="AR204" s="210" t="s">
        <v>442</v>
      </c>
      <c r="AT204" s="210" t="s">
        <v>384</v>
      </c>
      <c r="AU204" s="210" t="s">
        <v>392</v>
      </c>
      <c r="AY204" s="15" t="s">
        <v>383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5" t="s">
        <v>222</v>
      </c>
      <c r="BK204" s="211">
        <f>ROUND(I204*H204,2)</f>
        <v>0</v>
      </c>
      <c r="BL204" s="15" t="s">
        <v>442</v>
      </c>
      <c r="BM204" s="210" t="s">
        <v>555</v>
      </c>
    </row>
    <row r="205" spans="2:65" s="157" customFormat="1">
      <c r="B205" s="194"/>
      <c r="D205" s="174" t="s">
        <v>391</v>
      </c>
      <c r="F205" s="175" t="s">
        <v>1564</v>
      </c>
      <c r="L205" s="194"/>
      <c r="M205" s="212"/>
      <c r="T205" s="213"/>
      <c r="AT205" s="15" t="s">
        <v>391</v>
      </c>
      <c r="AU205" s="15" t="s">
        <v>392</v>
      </c>
    </row>
    <row r="206" spans="2:65" s="157" customFormat="1" ht="21.75" customHeight="1">
      <c r="B206" s="205"/>
      <c r="C206" s="168" t="s">
        <v>588</v>
      </c>
      <c r="D206" s="168" t="s">
        <v>384</v>
      </c>
      <c r="E206" s="169" t="s">
        <v>557</v>
      </c>
      <c r="F206" s="170" t="s">
        <v>1565</v>
      </c>
      <c r="G206" s="171" t="s">
        <v>173</v>
      </c>
      <c r="H206" s="172">
        <v>15</v>
      </c>
      <c r="I206" s="173"/>
      <c r="J206" s="173">
        <f>ROUND(I206*H206,2)</f>
        <v>0</v>
      </c>
      <c r="K206" s="170" t="s">
        <v>1506</v>
      </c>
      <c r="L206" s="194"/>
      <c r="M206" s="206" t="s">
        <v>1287</v>
      </c>
      <c r="N206" s="207" t="s">
        <v>388</v>
      </c>
      <c r="O206" s="208">
        <v>8.3000000000000004E-2</v>
      </c>
      <c r="P206" s="208">
        <f>O206*H206</f>
        <v>1.2450000000000001</v>
      </c>
      <c r="Q206" s="208">
        <v>0</v>
      </c>
      <c r="R206" s="208">
        <f>Q206*H206</f>
        <v>0</v>
      </c>
      <c r="S206" s="208">
        <v>2.9E-4</v>
      </c>
      <c r="T206" s="209">
        <f>S206*H206</f>
        <v>4.3499999999999997E-3</v>
      </c>
      <c r="AR206" s="210" t="s">
        <v>442</v>
      </c>
      <c r="AT206" s="210" t="s">
        <v>384</v>
      </c>
      <c r="AU206" s="210" t="s">
        <v>392</v>
      </c>
      <c r="AY206" s="15" t="s">
        <v>383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5" t="s">
        <v>222</v>
      </c>
      <c r="BK206" s="211">
        <f>ROUND(I206*H206,2)</f>
        <v>0</v>
      </c>
      <c r="BL206" s="15" t="s">
        <v>442</v>
      </c>
      <c r="BM206" s="210" t="s">
        <v>558</v>
      </c>
    </row>
    <row r="207" spans="2:65" s="157" customFormat="1">
      <c r="B207" s="194"/>
      <c r="D207" s="174" t="s">
        <v>391</v>
      </c>
      <c r="F207" s="175" t="s">
        <v>1566</v>
      </c>
      <c r="L207" s="194"/>
      <c r="M207" s="212"/>
      <c r="T207" s="213"/>
      <c r="AT207" s="15" t="s">
        <v>391</v>
      </c>
      <c r="AU207" s="15" t="s">
        <v>392</v>
      </c>
    </row>
    <row r="208" spans="2:65" s="157" customFormat="1" ht="33" customHeight="1">
      <c r="B208" s="205"/>
      <c r="C208" s="168" t="s">
        <v>592</v>
      </c>
      <c r="D208" s="168" t="s">
        <v>384</v>
      </c>
      <c r="E208" s="169" t="s">
        <v>560</v>
      </c>
      <c r="F208" s="170" t="s">
        <v>1567</v>
      </c>
      <c r="G208" s="171" t="s">
        <v>173</v>
      </c>
      <c r="H208" s="172">
        <v>40</v>
      </c>
      <c r="I208" s="173"/>
      <c r="J208" s="173">
        <f>ROUND(I208*H208,2)</f>
        <v>0</v>
      </c>
      <c r="K208" s="170" t="s">
        <v>1506</v>
      </c>
      <c r="L208" s="194"/>
      <c r="M208" s="206" t="s">
        <v>1287</v>
      </c>
      <c r="N208" s="207" t="s">
        <v>388</v>
      </c>
      <c r="O208" s="208">
        <v>0.52900000000000003</v>
      </c>
      <c r="P208" s="208">
        <f>O208*H208</f>
        <v>21.16</v>
      </c>
      <c r="Q208" s="208">
        <v>9.7999999999999997E-4</v>
      </c>
      <c r="R208" s="208">
        <f>Q208*H208</f>
        <v>3.9199999999999999E-2</v>
      </c>
      <c r="S208" s="208">
        <v>0</v>
      </c>
      <c r="T208" s="209">
        <f>S208*H208</f>
        <v>0</v>
      </c>
      <c r="AR208" s="210" t="s">
        <v>442</v>
      </c>
      <c r="AT208" s="210" t="s">
        <v>384</v>
      </c>
      <c r="AU208" s="210" t="s">
        <v>392</v>
      </c>
      <c r="AY208" s="15" t="s">
        <v>383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5" t="s">
        <v>222</v>
      </c>
      <c r="BK208" s="211">
        <f>ROUND(I208*H208,2)</f>
        <v>0</v>
      </c>
      <c r="BL208" s="15" t="s">
        <v>442</v>
      </c>
      <c r="BM208" s="210" t="s">
        <v>561</v>
      </c>
    </row>
    <row r="209" spans="2:65" s="157" customFormat="1">
      <c r="B209" s="194"/>
      <c r="D209" s="174" t="s">
        <v>391</v>
      </c>
      <c r="F209" s="175" t="s">
        <v>1568</v>
      </c>
      <c r="L209" s="194"/>
      <c r="M209" s="212"/>
      <c r="T209" s="213"/>
      <c r="AT209" s="15" t="s">
        <v>391</v>
      </c>
      <c r="AU209" s="15" t="s">
        <v>392</v>
      </c>
    </row>
    <row r="210" spans="2:65" s="157" customFormat="1" ht="33" customHeight="1">
      <c r="B210" s="205"/>
      <c r="C210" s="168" t="s">
        <v>596</v>
      </c>
      <c r="D210" s="168" t="s">
        <v>384</v>
      </c>
      <c r="E210" s="169" t="s">
        <v>563</v>
      </c>
      <c r="F210" s="170" t="s">
        <v>1569</v>
      </c>
      <c r="G210" s="171" t="s">
        <v>173</v>
      </c>
      <c r="H210" s="172">
        <v>110</v>
      </c>
      <c r="I210" s="173"/>
      <c r="J210" s="173">
        <f>ROUND(I210*H210,2)</f>
        <v>0</v>
      </c>
      <c r="K210" s="170" t="s">
        <v>1506</v>
      </c>
      <c r="L210" s="194"/>
      <c r="M210" s="206" t="s">
        <v>1287</v>
      </c>
      <c r="N210" s="207" t="s">
        <v>388</v>
      </c>
      <c r="O210" s="208">
        <v>0.61599999999999999</v>
      </c>
      <c r="P210" s="208">
        <f>O210*H210</f>
        <v>67.760000000000005</v>
      </c>
      <c r="Q210" s="208">
        <v>1.2600000000000001E-3</v>
      </c>
      <c r="R210" s="208">
        <f>Q210*H210</f>
        <v>0.1386</v>
      </c>
      <c r="S210" s="208">
        <v>0</v>
      </c>
      <c r="T210" s="209">
        <f>S210*H210</f>
        <v>0</v>
      </c>
      <c r="AR210" s="210" t="s">
        <v>442</v>
      </c>
      <c r="AT210" s="210" t="s">
        <v>384</v>
      </c>
      <c r="AU210" s="210" t="s">
        <v>392</v>
      </c>
      <c r="AY210" s="15" t="s">
        <v>383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5" t="s">
        <v>222</v>
      </c>
      <c r="BK210" s="211">
        <f>ROUND(I210*H210,2)</f>
        <v>0</v>
      </c>
      <c r="BL210" s="15" t="s">
        <v>442</v>
      </c>
      <c r="BM210" s="210" t="s">
        <v>564</v>
      </c>
    </row>
    <row r="211" spans="2:65" s="157" customFormat="1">
      <c r="B211" s="194"/>
      <c r="D211" s="174" t="s">
        <v>391</v>
      </c>
      <c r="F211" s="175" t="s">
        <v>1570</v>
      </c>
      <c r="L211" s="194"/>
      <c r="M211" s="212"/>
      <c r="T211" s="213"/>
      <c r="AT211" s="15" t="s">
        <v>391</v>
      </c>
      <c r="AU211" s="15" t="s">
        <v>392</v>
      </c>
    </row>
    <row r="212" spans="2:65" s="157" customFormat="1" ht="33" customHeight="1">
      <c r="B212" s="205"/>
      <c r="C212" s="168" t="s">
        <v>600</v>
      </c>
      <c r="D212" s="168" t="s">
        <v>384</v>
      </c>
      <c r="E212" s="169" t="s">
        <v>566</v>
      </c>
      <c r="F212" s="170" t="s">
        <v>1571</v>
      </c>
      <c r="G212" s="171" t="s">
        <v>173</v>
      </c>
      <c r="H212" s="172">
        <v>30</v>
      </c>
      <c r="I212" s="173"/>
      <c r="J212" s="173">
        <f>ROUND(I212*H212,2)</f>
        <v>0</v>
      </c>
      <c r="K212" s="170" t="s">
        <v>1506</v>
      </c>
      <c r="L212" s="194"/>
      <c r="M212" s="206" t="s">
        <v>1287</v>
      </c>
      <c r="N212" s="207" t="s">
        <v>388</v>
      </c>
      <c r="O212" s="208">
        <v>0.69599999999999995</v>
      </c>
      <c r="P212" s="208">
        <f>O212*H212</f>
        <v>20.88</v>
      </c>
      <c r="Q212" s="208">
        <v>1.5299999999999999E-3</v>
      </c>
      <c r="R212" s="208">
        <f>Q212*H212</f>
        <v>4.5899999999999996E-2</v>
      </c>
      <c r="S212" s="208">
        <v>0</v>
      </c>
      <c r="T212" s="209">
        <f>S212*H212</f>
        <v>0</v>
      </c>
      <c r="AR212" s="210" t="s">
        <v>442</v>
      </c>
      <c r="AT212" s="210" t="s">
        <v>384</v>
      </c>
      <c r="AU212" s="210" t="s">
        <v>392</v>
      </c>
      <c r="AY212" s="15" t="s">
        <v>383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5" t="s">
        <v>222</v>
      </c>
      <c r="BK212" s="211">
        <f>ROUND(I212*H212,2)</f>
        <v>0</v>
      </c>
      <c r="BL212" s="15" t="s">
        <v>442</v>
      </c>
      <c r="BM212" s="210" t="s">
        <v>567</v>
      </c>
    </row>
    <row r="213" spans="2:65" s="157" customFormat="1">
      <c r="B213" s="194"/>
      <c r="D213" s="174" t="s">
        <v>391</v>
      </c>
      <c r="F213" s="175" t="s">
        <v>1572</v>
      </c>
      <c r="L213" s="194"/>
      <c r="M213" s="212"/>
      <c r="T213" s="213"/>
      <c r="AT213" s="15" t="s">
        <v>391</v>
      </c>
      <c r="AU213" s="15" t="s">
        <v>392</v>
      </c>
    </row>
    <row r="214" spans="2:65" s="157" customFormat="1" ht="24.2" customHeight="1">
      <c r="B214" s="205"/>
      <c r="C214" s="168" t="s">
        <v>604</v>
      </c>
      <c r="D214" s="168" t="s">
        <v>384</v>
      </c>
      <c r="E214" s="169" t="s">
        <v>569</v>
      </c>
      <c r="F214" s="170" t="s">
        <v>570</v>
      </c>
      <c r="G214" s="171" t="s">
        <v>117</v>
      </c>
      <c r="H214" s="172">
        <v>19</v>
      </c>
      <c r="I214" s="173"/>
      <c r="J214" s="173">
        <f>ROUND(I214*H214,2)</f>
        <v>0</v>
      </c>
      <c r="K214" s="170" t="s">
        <v>1506</v>
      </c>
      <c r="L214" s="194"/>
      <c r="M214" s="206" t="s">
        <v>1287</v>
      </c>
      <c r="N214" s="207" t="s">
        <v>388</v>
      </c>
      <c r="O214" s="208">
        <v>0.42499999999999999</v>
      </c>
      <c r="P214" s="208">
        <f>O214*H214</f>
        <v>8.0749999999999993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AR214" s="210" t="s">
        <v>442</v>
      </c>
      <c r="AT214" s="210" t="s">
        <v>384</v>
      </c>
      <c r="AU214" s="210" t="s">
        <v>392</v>
      </c>
      <c r="AY214" s="15" t="s">
        <v>383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5" t="s">
        <v>222</v>
      </c>
      <c r="BK214" s="211">
        <f>ROUND(I214*H214,2)</f>
        <v>0</v>
      </c>
      <c r="BL214" s="15" t="s">
        <v>442</v>
      </c>
      <c r="BM214" s="210" t="s">
        <v>571</v>
      </c>
    </row>
    <row r="215" spans="2:65" s="157" customFormat="1">
      <c r="B215" s="194"/>
      <c r="D215" s="174" t="s">
        <v>391</v>
      </c>
      <c r="F215" s="175" t="s">
        <v>1573</v>
      </c>
      <c r="L215" s="194"/>
      <c r="M215" s="212"/>
      <c r="T215" s="213"/>
      <c r="AT215" s="15" t="s">
        <v>391</v>
      </c>
      <c r="AU215" s="15" t="s">
        <v>392</v>
      </c>
    </row>
    <row r="216" spans="2:65" s="157" customFormat="1" ht="33" customHeight="1">
      <c r="B216" s="205"/>
      <c r="C216" s="168" t="s">
        <v>609</v>
      </c>
      <c r="D216" s="168" t="s">
        <v>384</v>
      </c>
      <c r="E216" s="169" t="s">
        <v>573</v>
      </c>
      <c r="F216" s="170" t="s">
        <v>574</v>
      </c>
      <c r="G216" s="171" t="s">
        <v>117</v>
      </c>
      <c r="H216" s="172">
        <v>1</v>
      </c>
      <c r="I216" s="173"/>
      <c r="J216" s="173">
        <f>ROUND(I216*H216,2)</f>
        <v>0</v>
      </c>
      <c r="K216" s="170" t="s">
        <v>1506</v>
      </c>
      <c r="L216" s="194"/>
      <c r="M216" s="206" t="s">
        <v>1287</v>
      </c>
      <c r="N216" s="207" t="s">
        <v>388</v>
      </c>
      <c r="O216" s="208">
        <v>0.16500000000000001</v>
      </c>
      <c r="P216" s="208">
        <f>O216*H216</f>
        <v>0.16500000000000001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AR216" s="210" t="s">
        <v>442</v>
      </c>
      <c r="AT216" s="210" t="s">
        <v>384</v>
      </c>
      <c r="AU216" s="210" t="s">
        <v>392</v>
      </c>
      <c r="AY216" s="15" t="s">
        <v>383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5" t="s">
        <v>222</v>
      </c>
      <c r="BK216" s="211">
        <f>ROUND(I216*H216,2)</f>
        <v>0</v>
      </c>
      <c r="BL216" s="15" t="s">
        <v>442</v>
      </c>
      <c r="BM216" s="210" t="s">
        <v>575</v>
      </c>
    </row>
    <row r="217" spans="2:65" s="157" customFormat="1">
      <c r="B217" s="194"/>
      <c r="D217" s="174" t="s">
        <v>391</v>
      </c>
      <c r="F217" s="175" t="s">
        <v>1574</v>
      </c>
      <c r="L217" s="194"/>
      <c r="M217" s="212"/>
      <c r="T217" s="213"/>
      <c r="AT217" s="15" t="s">
        <v>391</v>
      </c>
      <c r="AU217" s="15" t="s">
        <v>392</v>
      </c>
    </row>
    <row r="218" spans="2:65" s="157" customFormat="1" ht="24.2" customHeight="1">
      <c r="B218" s="205"/>
      <c r="C218" s="168" t="s">
        <v>613</v>
      </c>
      <c r="D218" s="168" t="s">
        <v>384</v>
      </c>
      <c r="E218" s="169" t="s">
        <v>577</v>
      </c>
      <c r="F218" s="170" t="s">
        <v>578</v>
      </c>
      <c r="G218" s="171" t="s">
        <v>117</v>
      </c>
      <c r="H218" s="172">
        <v>1</v>
      </c>
      <c r="I218" s="173"/>
      <c r="J218" s="173">
        <f>ROUND(I218*H218,2)</f>
        <v>0</v>
      </c>
      <c r="K218" s="170" t="s">
        <v>1506</v>
      </c>
      <c r="L218" s="194"/>
      <c r="M218" s="206" t="s">
        <v>1287</v>
      </c>
      <c r="N218" s="207" t="s">
        <v>388</v>
      </c>
      <c r="O218" s="208">
        <v>0.20699999999999999</v>
      </c>
      <c r="P218" s="208">
        <f>O218*H218</f>
        <v>0.20699999999999999</v>
      </c>
      <c r="Q218" s="208">
        <v>3.5E-4</v>
      </c>
      <c r="R218" s="208">
        <f>Q218*H218</f>
        <v>3.5E-4</v>
      </c>
      <c r="S218" s="208">
        <v>0</v>
      </c>
      <c r="T218" s="209">
        <f>S218*H218</f>
        <v>0</v>
      </c>
      <c r="AR218" s="210" t="s">
        <v>442</v>
      </c>
      <c r="AT218" s="210" t="s">
        <v>384</v>
      </c>
      <c r="AU218" s="210" t="s">
        <v>392</v>
      </c>
      <c r="AY218" s="15" t="s">
        <v>383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5" t="s">
        <v>222</v>
      </c>
      <c r="BK218" s="211">
        <f>ROUND(I218*H218,2)</f>
        <v>0</v>
      </c>
      <c r="BL218" s="15" t="s">
        <v>442</v>
      </c>
      <c r="BM218" s="210" t="s">
        <v>579</v>
      </c>
    </row>
    <row r="219" spans="2:65" s="157" customFormat="1">
      <c r="B219" s="194"/>
      <c r="D219" s="174" t="s">
        <v>391</v>
      </c>
      <c r="F219" s="175" t="s">
        <v>1575</v>
      </c>
      <c r="L219" s="194"/>
      <c r="M219" s="212"/>
      <c r="T219" s="213"/>
      <c r="AT219" s="15" t="s">
        <v>391</v>
      </c>
      <c r="AU219" s="15" t="s">
        <v>392</v>
      </c>
    </row>
    <row r="220" spans="2:65" s="157" customFormat="1" ht="21.75" customHeight="1">
      <c r="B220" s="205"/>
      <c r="C220" s="168" t="s">
        <v>616</v>
      </c>
      <c r="D220" s="168" t="s">
        <v>384</v>
      </c>
      <c r="E220" s="169" t="s">
        <v>581</v>
      </c>
      <c r="F220" s="170" t="s">
        <v>582</v>
      </c>
      <c r="G220" s="171" t="s">
        <v>117</v>
      </c>
      <c r="H220" s="172">
        <v>1</v>
      </c>
      <c r="I220" s="173"/>
      <c r="J220" s="173">
        <f>ROUND(I220*H220,2)</f>
        <v>0</v>
      </c>
      <c r="K220" s="170" t="s">
        <v>1506</v>
      </c>
      <c r="L220" s="194"/>
      <c r="M220" s="206" t="s">
        <v>1287</v>
      </c>
      <c r="N220" s="207" t="s">
        <v>388</v>
      </c>
      <c r="O220" s="208">
        <v>0.16500000000000001</v>
      </c>
      <c r="P220" s="208">
        <f>O220*H220</f>
        <v>0.16500000000000001</v>
      </c>
      <c r="Q220" s="208">
        <v>2.9E-4</v>
      </c>
      <c r="R220" s="208">
        <f>Q220*H220</f>
        <v>2.9E-4</v>
      </c>
      <c r="S220" s="208">
        <v>0</v>
      </c>
      <c r="T220" s="209">
        <f>S220*H220</f>
        <v>0</v>
      </c>
      <c r="AR220" s="210" t="s">
        <v>442</v>
      </c>
      <c r="AT220" s="210" t="s">
        <v>384</v>
      </c>
      <c r="AU220" s="210" t="s">
        <v>392</v>
      </c>
      <c r="AY220" s="15" t="s">
        <v>383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5" t="s">
        <v>222</v>
      </c>
      <c r="BK220" s="211">
        <f>ROUND(I220*H220,2)</f>
        <v>0</v>
      </c>
      <c r="BL220" s="15" t="s">
        <v>442</v>
      </c>
      <c r="BM220" s="210" t="s">
        <v>583</v>
      </c>
    </row>
    <row r="221" spans="2:65" s="157" customFormat="1">
      <c r="B221" s="194"/>
      <c r="D221" s="174" t="s">
        <v>391</v>
      </c>
      <c r="F221" s="175" t="s">
        <v>1576</v>
      </c>
      <c r="L221" s="194"/>
      <c r="M221" s="212"/>
      <c r="T221" s="213"/>
      <c r="AT221" s="15" t="s">
        <v>391</v>
      </c>
      <c r="AU221" s="15" t="s">
        <v>392</v>
      </c>
    </row>
    <row r="222" spans="2:65" s="157" customFormat="1" ht="33" customHeight="1">
      <c r="B222" s="205"/>
      <c r="C222" s="168" t="s">
        <v>619</v>
      </c>
      <c r="D222" s="168" t="s">
        <v>384</v>
      </c>
      <c r="E222" s="169" t="s">
        <v>585</v>
      </c>
      <c r="F222" s="170" t="s">
        <v>586</v>
      </c>
      <c r="G222" s="171" t="s">
        <v>117</v>
      </c>
      <c r="H222" s="172">
        <v>1</v>
      </c>
      <c r="I222" s="173"/>
      <c r="J222" s="173">
        <f>ROUND(I222*H222,2)</f>
        <v>0</v>
      </c>
      <c r="K222" s="170" t="s">
        <v>1506</v>
      </c>
      <c r="L222" s="194"/>
      <c r="M222" s="206" t="s">
        <v>1287</v>
      </c>
      <c r="N222" s="207" t="s">
        <v>388</v>
      </c>
      <c r="O222" s="208">
        <v>0.39300000000000002</v>
      </c>
      <c r="P222" s="208">
        <f>O222*H222</f>
        <v>0.39300000000000002</v>
      </c>
      <c r="Q222" s="208">
        <v>2.2300000000000002E-3</v>
      </c>
      <c r="R222" s="208">
        <f>Q222*H222</f>
        <v>2.2300000000000002E-3</v>
      </c>
      <c r="S222" s="208">
        <v>0</v>
      </c>
      <c r="T222" s="209">
        <f>S222*H222</f>
        <v>0</v>
      </c>
      <c r="AR222" s="210" t="s">
        <v>442</v>
      </c>
      <c r="AT222" s="210" t="s">
        <v>384</v>
      </c>
      <c r="AU222" s="210" t="s">
        <v>392</v>
      </c>
      <c r="AY222" s="15" t="s">
        <v>383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5" t="s">
        <v>222</v>
      </c>
      <c r="BK222" s="211">
        <f>ROUND(I222*H222,2)</f>
        <v>0</v>
      </c>
      <c r="BL222" s="15" t="s">
        <v>442</v>
      </c>
      <c r="BM222" s="210" t="s">
        <v>587</v>
      </c>
    </row>
    <row r="223" spans="2:65" s="157" customFormat="1">
      <c r="B223" s="194"/>
      <c r="D223" s="174" t="s">
        <v>391</v>
      </c>
      <c r="F223" s="175" t="s">
        <v>1577</v>
      </c>
      <c r="L223" s="194"/>
      <c r="M223" s="212"/>
      <c r="T223" s="213"/>
      <c r="AT223" s="15" t="s">
        <v>391</v>
      </c>
      <c r="AU223" s="15" t="s">
        <v>392</v>
      </c>
    </row>
    <row r="224" spans="2:65" s="157" customFormat="1" ht="24.2" customHeight="1">
      <c r="B224" s="205"/>
      <c r="C224" s="168" t="s">
        <v>622</v>
      </c>
      <c r="D224" s="168" t="s">
        <v>384</v>
      </c>
      <c r="E224" s="169" t="s">
        <v>589</v>
      </c>
      <c r="F224" s="170" t="s">
        <v>590</v>
      </c>
      <c r="G224" s="171" t="s">
        <v>117</v>
      </c>
      <c r="H224" s="172">
        <v>2</v>
      </c>
      <c r="I224" s="173"/>
      <c r="J224" s="173">
        <f>ROUND(I224*H224,2)</f>
        <v>0</v>
      </c>
      <c r="K224" s="170" t="s">
        <v>1506</v>
      </c>
      <c r="L224" s="194"/>
      <c r="M224" s="206" t="s">
        <v>1287</v>
      </c>
      <c r="N224" s="207" t="s">
        <v>388</v>
      </c>
      <c r="O224" s="208">
        <v>0.2</v>
      </c>
      <c r="P224" s="208">
        <f>O224*H224</f>
        <v>0.4</v>
      </c>
      <c r="Q224" s="208">
        <v>3.4000000000000002E-4</v>
      </c>
      <c r="R224" s="208">
        <f>Q224*H224</f>
        <v>6.8000000000000005E-4</v>
      </c>
      <c r="S224" s="208">
        <v>0</v>
      </c>
      <c r="T224" s="209">
        <f>S224*H224</f>
        <v>0</v>
      </c>
      <c r="AR224" s="210" t="s">
        <v>442</v>
      </c>
      <c r="AT224" s="210" t="s">
        <v>384</v>
      </c>
      <c r="AU224" s="210" t="s">
        <v>392</v>
      </c>
      <c r="AY224" s="15" t="s">
        <v>383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5" t="s">
        <v>222</v>
      </c>
      <c r="BK224" s="211">
        <f>ROUND(I224*H224,2)</f>
        <v>0</v>
      </c>
      <c r="BL224" s="15" t="s">
        <v>442</v>
      </c>
      <c r="BM224" s="210" t="s">
        <v>591</v>
      </c>
    </row>
    <row r="225" spans="2:65" s="157" customFormat="1">
      <c r="B225" s="194"/>
      <c r="D225" s="174" t="s">
        <v>391</v>
      </c>
      <c r="F225" s="175" t="s">
        <v>1578</v>
      </c>
      <c r="L225" s="194"/>
      <c r="M225" s="212"/>
      <c r="T225" s="213"/>
      <c r="AT225" s="15" t="s">
        <v>391</v>
      </c>
      <c r="AU225" s="15" t="s">
        <v>392</v>
      </c>
    </row>
    <row r="226" spans="2:65" s="157" customFormat="1" ht="33" customHeight="1">
      <c r="B226" s="205"/>
      <c r="C226" s="168" t="s">
        <v>625</v>
      </c>
      <c r="D226" s="168" t="s">
        <v>384</v>
      </c>
      <c r="E226" s="169" t="s">
        <v>593</v>
      </c>
      <c r="F226" s="170" t="s">
        <v>594</v>
      </c>
      <c r="G226" s="171" t="s">
        <v>117</v>
      </c>
      <c r="H226" s="172">
        <v>1</v>
      </c>
      <c r="I226" s="173"/>
      <c r="J226" s="173">
        <f>ROUND(I226*H226,2)</f>
        <v>0</v>
      </c>
      <c r="K226" s="170" t="s">
        <v>1506</v>
      </c>
      <c r="L226" s="194"/>
      <c r="M226" s="206" t="s">
        <v>1287</v>
      </c>
      <c r="N226" s="207" t="s">
        <v>388</v>
      </c>
      <c r="O226" s="208">
        <v>0.16</v>
      </c>
      <c r="P226" s="208">
        <f>O226*H226</f>
        <v>0.16</v>
      </c>
      <c r="Q226" s="208">
        <v>2.7E-4</v>
      </c>
      <c r="R226" s="208">
        <f>Q226*H226</f>
        <v>2.7E-4</v>
      </c>
      <c r="S226" s="208">
        <v>0</v>
      </c>
      <c r="T226" s="209">
        <f>S226*H226</f>
        <v>0</v>
      </c>
      <c r="AR226" s="210" t="s">
        <v>442</v>
      </c>
      <c r="AT226" s="210" t="s">
        <v>384</v>
      </c>
      <c r="AU226" s="210" t="s">
        <v>392</v>
      </c>
      <c r="AY226" s="15" t="s">
        <v>383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5" t="s">
        <v>222</v>
      </c>
      <c r="BK226" s="211">
        <f>ROUND(I226*H226,2)</f>
        <v>0</v>
      </c>
      <c r="BL226" s="15" t="s">
        <v>442</v>
      </c>
      <c r="BM226" s="210" t="s">
        <v>595</v>
      </c>
    </row>
    <row r="227" spans="2:65" s="157" customFormat="1">
      <c r="B227" s="194"/>
      <c r="D227" s="174" t="s">
        <v>391</v>
      </c>
      <c r="F227" s="175" t="s">
        <v>1579</v>
      </c>
      <c r="L227" s="194"/>
      <c r="M227" s="212"/>
      <c r="T227" s="213"/>
      <c r="AT227" s="15" t="s">
        <v>391</v>
      </c>
      <c r="AU227" s="15" t="s">
        <v>392</v>
      </c>
    </row>
    <row r="228" spans="2:65" s="157" customFormat="1" ht="16.5" customHeight="1">
      <c r="B228" s="205"/>
      <c r="C228" s="168" t="s">
        <v>628</v>
      </c>
      <c r="D228" s="168" t="s">
        <v>384</v>
      </c>
      <c r="E228" s="169" t="s">
        <v>597</v>
      </c>
      <c r="F228" s="170" t="s">
        <v>598</v>
      </c>
      <c r="G228" s="171" t="s">
        <v>87</v>
      </c>
      <c r="H228" s="172">
        <v>2</v>
      </c>
      <c r="I228" s="173"/>
      <c r="J228" s="173">
        <f>ROUND(I228*H228,2)</f>
        <v>0</v>
      </c>
      <c r="K228" s="170" t="s">
        <v>1506</v>
      </c>
      <c r="L228" s="194"/>
      <c r="M228" s="206" t="s">
        <v>1287</v>
      </c>
      <c r="N228" s="207" t="s">
        <v>388</v>
      </c>
      <c r="O228" s="208">
        <v>0.5</v>
      </c>
      <c r="P228" s="208">
        <f>O228*H228</f>
        <v>1</v>
      </c>
      <c r="Q228" s="208">
        <v>2E-3</v>
      </c>
      <c r="R228" s="208">
        <f>Q228*H228</f>
        <v>4.0000000000000001E-3</v>
      </c>
      <c r="S228" s="208">
        <v>0</v>
      </c>
      <c r="T228" s="209">
        <f>S228*H228</f>
        <v>0</v>
      </c>
      <c r="AR228" s="210" t="s">
        <v>442</v>
      </c>
      <c r="AT228" s="210" t="s">
        <v>384</v>
      </c>
      <c r="AU228" s="210" t="s">
        <v>392</v>
      </c>
      <c r="AY228" s="15" t="s">
        <v>383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5" t="s">
        <v>222</v>
      </c>
      <c r="BK228" s="211">
        <f>ROUND(I228*H228,2)</f>
        <v>0</v>
      </c>
      <c r="BL228" s="15" t="s">
        <v>442</v>
      </c>
      <c r="BM228" s="210" t="s">
        <v>599</v>
      </c>
    </row>
    <row r="229" spans="2:65" s="157" customFormat="1">
      <c r="B229" s="194"/>
      <c r="D229" s="174" t="s">
        <v>391</v>
      </c>
      <c r="F229" s="175" t="s">
        <v>1580</v>
      </c>
      <c r="L229" s="194"/>
      <c r="M229" s="212"/>
      <c r="T229" s="213"/>
      <c r="AT229" s="15" t="s">
        <v>391</v>
      </c>
      <c r="AU229" s="15" t="s">
        <v>392</v>
      </c>
    </row>
    <row r="230" spans="2:65" s="157" customFormat="1" ht="16.5" customHeight="1">
      <c r="B230" s="205"/>
      <c r="C230" s="168" t="s">
        <v>632</v>
      </c>
      <c r="D230" s="168" t="s">
        <v>384</v>
      </c>
      <c r="E230" s="169" t="s">
        <v>601</v>
      </c>
      <c r="F230" s="170" t="s">
        <v>602</v>
      </c>
      <c r="G230" s="171" t="s">
        <v>87</v>
      </c>
      <c r="H230" s="172">
        <v>1</v>
      </c>
      <c r="I230" s="173"/>
      <c r="J230" s="173">
        <f>ROUND(I230*H230,2)</f>
        <v>0</v>
      </c>
      <c r="K230" s="170" t="s">
        <v>1506</v>
      </c>
      <c r="L230" s="194"/>
      <c r="M230" s="206" t="s">
        <v>1287</v>
      </c>
      <c r="N230" s="207" t="s">
        <v>388</v>
      </c>
      <c r="O230" s="208">
        <v>1.5</v>
      </c>
      <c r="P230" s="208">
        <f>O230*H230</f>
        <v>1.5</v>
      </c>
      <c r="Q230" s="208">
        <v>6.7799999999999996E-3</v>
      </c>
      <c r="R230" s="208">
        <f>Q230*H230</f>
        <v>6.7799999999999996E-3</v>
      </c>
      <c r="S230" s="208">
        <v>0</v>
      </c>
      <c r="T230" s="209">
        <f>S230*H230</f>
        <v>0</v>
      </c>
      <c r="AR230" s="210" t="s">
        <v>442</v>
      </c>
      <c r="AT230" s="210" t="s">
        <v>384</v>
      </c>
      <c r="AU230" s="210" t="s">
        <v>392</v>
      </c>
      <c r="AY230" s="15" t="s">
        <v>383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5" t="s">
        <v>222</v>
      </c>
      <c r="BK230" s="211">
        <f>ROUND(I230*H230,2)</f>
        <v>0</v>
      </c>
      <c r="BL230" s="15" t="s">
        <v>442</v>
      </c>
      <c r="BM230" s="210" t="s">
        <v>603</v>
      </c>
    </row>
    <row r="231" spans="2:65" s="157" customFormat="1">
      <c r="B231" s="194"/>
      <c r="D231" s="174" t="s">
        <v>391</v>
      </c>
      <c r="F231" s="175" t="s">
        <v>1581</v>
      </c>
      <c r="L231" s="194"/>
      <c r="M231" s="212"/>
      <c r="T231" s="213"/>
      <c r="AT231" s="15" t="s">
        <v>391</v>
      </c>
      <c r="AU231" s="15" t="s">
        <v>392</v>
      </c>
    </row>
    <row r="232" spans="2:65" s="157" customFormat="1" ht="44.25" customHeight="1">
      <c r="B232" s="205"/>
      <c r="C232" s="168" t="s">
        <v>635</v>
      </c>
      <c r="D232" s="168" t="s">
        <v>384</v>
      </c>
      <c r="E232" s="169" t="s">
        <v>605</v>
      </c>
      <c r="F232" s="170" t="s">
        <v>1582</v>
      </c>
      <c r="G232" s="171" t="s">
        <v>183</v>
      </c>
      <c r="H232" s="172">
        <v>0.23799999999999999</v>
      </c>
      <c r="I232" s="173"/>
      <c r="J232" s="173">
        <f>ROUND(I232*H232,2)</f>
        <v>0</v>
      </c>
      <c r="K232" s="170" t="s">
        <v>1506</v>
      </c>
      <c r="L232" s="194"/>
      <c r="M232" s="206" t="s">
        <v>1287</v>
      </c>
      <c r="N232" s="207" t="s">
        <v>388</v>
      </c>
      <c r="O232" s="208">
        <v>0.85</v>
      </c>
      <c r="P232" s="208">
        <f>O232*H232</f>
        <v>0.20229999999999998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AR232" s="210" t="s">
        <v>442</v>
      </c>
      <c r="AT232" s="210" t="s">
        <v>384</v>
      </c>
      <c r="AU232" s="210" t="s">
        <v>392</v>
      </c>
      <c r="AY232" s="15" t="s">
        <v>383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5" t="s">
        <v>222</v>
      </c>
      <c r="BK232" s="211">
        <f>ROUND(I232*H232,2)</f>
        <v>0</v>
      </c>
      <c r="BL232" s="15" t="s">
        <v>442</v>
      </c>
      <c r="BM232" s="210" t="s">
        <v>606</v>
      </c>
    </row>
    <row r="233" spans="2:65" s="157" customFormat="1">
      <c r="B233" s="194"/>
      <c r="D233" s="174" t="s">
        <v>391</v>
      </c>
      <c r="F233" s="175" t="s">
        <v>1583</v>
      </c>
      <c r="L233" s="194"/>
      <c r="M233" s="212"/>
      <c r="T233" s="213"/>
      <c r="AT233" s="15" t="s">
        <v>391</v>
      </c>
      <c r="AU233" s="15" t="s">
        <v>392</v>
      </c>
    </row>
    <row r="234" spans="2:65" s="164" customFormat="1" ht="22.9" customHeight="1">
      <c r="B234" s="199"/>
      <c r="D234" s="165" t="s">
        <v>379</v>
      </c>
      <c r="E234" s="176" t="s">
        <v>607</v>
      </c>
      <c r="F234" s="176" t="s">
        <v>608</v>
      </c>
      <c r="J234" s="177">
        <f>BK234</f>
        <v>0</v>
      </c>
      <c r="L234" s="199"/>
      <c r="M234" s="200"/>
      <c r="P234" s="201">
        <f>SUM(P235:P246)</f>
        <v>7.1069480000000009</v>
      </c>
      <c r="R234" s="201">
        <f>SUM(R235:R246)</f>
        <v>1.847E-2</v>
      </c>
      <c r="T234" s="202">
        <f>SUM(T235:T246)</f>
        <v>0</v>
      </c>
      <c r="AR234" s="165" t="s">
        <v>392</v>
      </c>
      <c r="AT234" s="203" t="s">
        <v>379</v>
      </c>
      <c r="AU234" s="203" t="s">
        <v>222</v>
      </c>
      <c r="AY234" s="165" t="s">
        <v>383</v>
      </c>
      <c r="BK234" s="204">
        <f>SUM(BK235:BK246)</f>
        <v>0</v>
      </c>
    </row>
    <row r="235" spans="2:65" s="157" customFormat="1" ht="24.2" customHeight="1">
      <c r="B235" s="205"/>
      <c r="C235" s="168" t="s">
        <v>639</v>
      </c>
      <c r="D235" s="168" t="s">
        <v>384</v>
      </c>
      <c r="E235" s="169" t="s">
        <v>610</v>
      </c>
      <c r="F235" s="170" t="s">
        <v>611</v>
      </c>
      <c r="G235" s="171" t="s">
        <v>87</v>
      </c>
      <c r="H235" s="172">
        <v>1</v>
      </c>
      <c r="I235" s="173"/>
      <c r="J235" s="173">
        <f>ROUND(I235*H235,2)</f>
        <v>0</v>
      </c>
      <c r="K235" s="170" t="s">
        <v>1506</v>
      </c>
      <c r="L235" s="194"/>
      <c r="M235" s="206" t="s">
        <v>1287</v>
      </c>
      <c r="N235" s="207" t="s">
        <v>388</v>
      </c>
      <c r="O235" s="208">
        <v>1.78</v>
      </c>
      <c r="P235" s="208">
        <f>O235*H235</f>
        <v>1.78</v>
      </c>
      <c r="Q235" s="208">
        <v>3.3800000000000002E-3</v>
      </c>
      <c r="R235" s="208">
        <f>Q235*H235</f>
        <v>3.3800000000000002E-3</v>
      </c>
      <c r="S235" s="208">
        <v>0</v>
      </c>
      <c r="T235" s="209">
        <f>S235*H235</f>
        <v>0</v>
      </c>
      <c r="AR235" s="210" t="s">
        <v>442</v>
      </c>
      <c r="AT235" s="210" t="s">
        <v>384</v>
      </c>
      <c r="AU235" s="210" t="s">
        <v>392</v>
      </c>
      <c r="AY235" s="15" t="s">
        <v>383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5" t="s">
        <v>222</v>
      </c>
      <c r="BK235" s="211">
        <f>ROUND(I235*H235,2)</f>
        <v>0</v>
      </c>
      <c r="BL235" s="15" t="s">
        <v>442</v>
      </c>
      <c r="BM235" s="210" t="s">
        <v>612</v>
      </c>
    </row>
    <row r="236" spans="2:65" s="157" customFormat="1">
      <c r="B236" s="194"/>
      <c r="D236" s="174" t="s">
        <v>391</v>
      </c>
      <c r="F236" s="175" t="s">
        <v>1584</v>
      </c>
      <c r="L236" s="194"/>
      <c r="M236" s="212"/>
      <c r="T236" s="213"/>
      <c r="AT236" s="15" t="s">
        <v>391</v>
      </c>
      <c r="AU236" s="15" t="s">
        <v>392</v>
      </c>
    </row>
    <row r="237" spans="2:65" s="157" customFormat="1" ht="24.2" customHeight="1">
      <c r="B237" s="205"/>
      <c r="C237" s="168" t="s">
        <v>643</v>
      </c>
      <c r="D237" s="168" t="s">
        <v>384</v>
      </c>
      <c r="E237" s="169" t="s">
        <v>614</v>
      </c>
      <c r="F237" s="170" t="s">
        <v>1585</v>
      </c>
      <c r="G237" s="171" t="s">
        <v>173</v>
      </c>
      <c r="H237" s="172">
        <v>17</v>
      </c>
      <c r="I237" s="173"/>
      <c r="J237" s="173">
        <f>ROUND(I237*H237,2)</f>
        <v>0</v>
      </c>
      <c r="K237" s="170" t="s">
        <v>1506</v>
      </c>
      <c r="L237" s="194"/>
      <c r="M237" s="206" t="s">
        <v>1287</v>
      </c>
      <c r="N237" s="207" t="s">
        <v>388</v>
      </c>
      <c r="O237" s="208">
        <v>0.21199999999999999</v>
      </c>
      <c r="P237" s="208">
        <f>O237*H237</f>
        <v>3.6040000000000001</v>
      </c>
      <c r="Q237" s="208">
        <v>5.5000000000000003E-4</v>
      </c>
      <c r="R237" s="208">
        <f>Q237*H237</f>
        <v>9.3500000000000007E-3</v>
      </c>
      <c r="S237" s="208">
        <v>0</v>
      </c>
      <c r="T237" s="209">
        <f>S237*H237</f>
        <v>0</v>
      </c>
      <c r="AR237" s="210" t="s">
        <v>442</v>
      </c>
      <c r="AT237" s="210" t="s">
        <v>384</v>
      </c>
      <c r="AU237" s="210" t="s">
        <v>392</v>
      </c>
      <c r="AY237" s="15" t="s">
        <v>383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5" t="s">
        <v>222</v>
      </c>
      <c r="BK237" s="211">
        <f>ROUND(I237*H237,2)</f>
        <v>0</v>
      </c>
      <c r="BL237" s="15" t="s">
        <v>442</v>
      </c>
      <c r="BM237" s="210" t="s">
        <v>615</v>
      </c>
    </row>
    <row r="238" spans="2:65" s="157" customFormat="1">
      <c r="B238" s="194"/>
      <c r="D238" s="174" t="s">
        <v>391</v>
      </c>
      <c r="F238" s="175" t="s">
        <v>1586</v>
      </c>
      <c r="L238" s="194"/>
      <c r="M238" s="212"/>
      <c r="T238" s="213"/>
      <c r="AT238" s="15" t="s">
        <v>391</v>
      </c>
      <c r="AU238" s="15" t="s">
        <v>392</v>
      </c>
    </row>
    <row r="239" spans="2:65" s="157" customFormat="1" ht="24.2" customHeight="1">
      <c r="B239" s="205"/>
      <c r="C239" s="168" t="s">
        <v>647</v>
      </c>
      <c r="D239" s="168" t="s">
        <v>384</v>
      </c>
      <c r="E239" s="169" t="s">
        <v>617</v>
      </c>
      <c r="F239" s="170" t="s">
        <v>1587</v>
      </c>
      <c r="G239" s="171" t="s">
        <v>173</v>
      </c>
      <c r="H239" s="172">
        <v>4</v>
      </c>
      <c r="I239" s="173"/>
      <c r="J239" s="173">
        <f>ROUND(I239*H239,2)</f>
        <v>0</v>
      </c>
      <c r="K239" s="170" t="s">
        <v>1506</v>
      </c>
      <c r="L239" s="194"/>
      <c r="M239" s="206" t="s">
        <v>1287</v>
      </c>
      <c r="N239" s="207" t="s">
        <v>388</v>
      </c>
      <c r="O239" s="208">
        <v>0.215</v>
      </c>
      <c r="P239" s="208">
        <f>O239*H239</f>
        <v>0.86</v>
      </c>
      <c r="Q239" s="208">
        <v>7.1000000000000002E-4</v>
      </c>
      <c r="R239" s="208">
        <f>Q239*H239</f>
        <v>2.8400000000000001E-3</v>
      </c>
      <c r="S239" s="208">
        <v>0</v>
      </c>
      <c r="T239" s="209">
        <f>S239*H239</f>
        <v>0</v>
      </c>
      <c r="AR239" s="210" t="s">
        <v>442</v>
      </c>
      <c r="AT239" s="210" t="s">
        <v>384</v>
      </c>
      <c r="AU239" s="210" t="s">
        <v>392</v>
      </c>
      <c r="AY239" s="15" t="s">
        <v>383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5" t="s">
        <v>222</v>
      </c>
      <c r="BK239" s="211">
        <f>ROUND(I239*H239,2)</f>
        <v>0</v>
      </c>
      <c r="BL239" s="15" t="s">
        <v>442</v>
      </c>
      <c r="BM239" s="210" t="s">
        <v>618</v>
      </c>
    </row>
    <row r="240" spans="2:65" s="157" customFormat="1">
      <c r="B240" s="194"/>
      <c r="D240" s="174" t="s">
        <v>391</v>
      </c>
      <c r="F240" s="175" t="s">
        <v>1588</v>
      </c>
      <c r="L240" s="194"/>
      <c r="M240" s="212"/>
      <c r="T240" s="213"/>
      <c r="AT240" s="15" t="s">
        <v>391</v>
      </c>
      <c r="AU240" s="15" t="s">
        <v>392</v>
      </c>
    </row>
    <row r="241" spans="2:65" s="157" customFormat="1" ht="33" customHeight="1">
      <c r="B241" s="205"/>
      <c r="C241" s="168" t="s">
        <v>651</v>
      </c>
      <c r="D241" s="168" t="s">
        <v>384</v>
      </c>
      <c r="E241" s="169" t="s">
        <v>620</v>
      </c>
      <c r="F241" s="170" t="s">
        <v>1589</v>
      </c>
      <c r="G241" s="171" t="s">
        <v>117</v>
      </c>
      <c r="H241" s="172">
        <v>3</v>
      </c>
      <c r="I241" s="173"/>
      <c r="J241" s="173">
        <f>ROUND(I241*H241,2)</f>
        <v>0</v>
      </c>
      <c r="K241" s="170" t="s">
        <v>1506</v>
      </c>
      <c r="L241" s="194"/>
      <c r="M241" s="206" t="s">
        <v>1287</v>
      </c>
      <c r="N241" s="207" t="s">
        <v>388</v>
      </c>
      <c r="O241" s="208">
        <v>0.22700000000000001</v>
      </c>
      <c r="P241" s="208">
        <f>O241*H241</f>
        <v>0.68100000000000005</v>
      </c>
      <c r="Q241" s="208">
        <v>9.3000000000000005E-4</v>
      </c>
      <c r="R241" s="208">
        <f>Q241*H241</f>
        <v>2.7899999999999999E-3</v>
      </c>
      <c r="S241" s="208">
        <v>0</v>
      </c>
      <c r="T241" s="209">
        <f>S241*H241</f>
        <v>0</v>
      </c>
      <c r="AR241" s="210" t="s">
        <v>442</v>
      </c>
      <c r="AT241" s="210" t="s">
        <v>384</v>
      </c>
      <c r="AU241" s="210" t="s">
        <v>392</v>
      </c>
      <c r="AY241" s="15" t="s">
        <v>383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5" t="s">
        <v>222</v>
      </c>
      <c r="BK241" s="211">
        <f>ROUND(I241*H241,2)</f>
        <v>0</v>
      </c>
      <c r="BL241" s="15" t="s">
        <v>442</v>
      </c>
      <c r="BM241" s="210" t="s">
        <v>621</v>
      </c>
    </row>
    <row r="242" spans="2:65" s="157" customFormat="1">
      <c r="B242" s="194"/>
      <c r="D242" s="174" t="s">
        <v>391</v>
      </c>
      <c r="F242" s="175" t="s">
        <v>1590</v>
      </c>
      <c r="L242" s="194"/>
      <c r="M242" s="212"/>
      <c r="T242" s="213"/>
      <c r="AT242" s="15" t="s">
        <v>391</v>
      </c>
      <c r="AU242" s="15" t="s">
        <v>392</v>
      </c>
    </row>
    <row r="243" spans="2:65" s="157" customFormat="1" ht="33" customHeight="1">
      <c r="B243" s="205"/>
      <c r="C243" s="168" t="s">
        <v>655</v>
      </c>
      <c r="D243" s="168" t="s">
        <v>384</v>
      </c>
      <c r="E243" s="169" t="s">
        <v>623</v>
      </c>
      <c r="F243" s="170" t="s">
        <v>1591</v>
      </c>
      <c r="G243" s="171" t="s">
        <v>117</v>
      </c>
      <c r="H243" s="172">
        <v>1</v>
      </c>
      <c r="I243" s="173"/>
      <c r="J243" s="173">
        <f>ROUND(I243*H243,2)</f>
        <v>0</v>
      </c>
      <c r="K243" s="170" t="s">
        <v>1506</v>
      </c>
      <c r="L243" s="194"/>
      <c r="M243" s="206" t="s">
        <v>1287</v>
      </c>
      <c r="N243" s="207" t="s">
        <v>388</v>
      </c>
      <c r="O243" s="208">
        <v>0.16600000000000001</v>
      </c>
      <c r="P243" s="208">
        <f>O243*H243</f>
        <v>0.16600000000000001</v>
      </c>
      <c r="Q243" s="208">
        <v>1.1E-4</v>
      </c>
      <c r="R243" s="208">
        <f>Q243*H243</f>
        <v>1.1E-4</v>
      </c>
      <c r="S243" s="208">
        <v>0</v>
      </c>
      <c r="T243" s="209">
        <f>S243*H243</f>
        <v>0</v>
      </c>
      <c r="AR243" s="210" t="s">
        <v>442</v>
      </c>
      <c r="AT243" s="210" t="s">
        <v>384</v>
      </c>
      <c r="AU243" s="210" t="s">
        <v>392</v>
      </c>
      <c r="AY243" s="15" t="s">
        <v>383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5" t="s">
        <v>222</v>
      </c>
      <c r="BK243" s="211">
        <f>ROUND(I243*H243,2)</f>
        <v>0</v>
      </c>
      <c r="BL243" s="15" t="s">
        <v>442</v>
      </c>
      <c r="BM243" s="210" t="s">
        <v>624</v>
      </c>
    </row>
    <row r="244" spans="2:65" s="157" customFormat="1">
      <c r="B244" s="194"/>
      <c r="D244" s="174" t="s">
        <v>391</v>
      </c>
      <c r="F244" s="175" t="s">
        <v>1592</v>
      </c>
      <c r="L244" s="194"/>
      <c r="M244" s="212"/>
      <c r="T244" s="213"/>
      <c r="AT244" s="15" t="s">
        <v>391</v>
      </c>
      <c r="AU244" s="15" t="s">
        <v>392</v>
      </c>
    </row>
    <row r="245" spans="2:65" s="157" customFormat="1" ht="49.15" customHeight="1">
      <c r="B245" s="205"/>
      <c r="C245" s="168" t="s">
        <v>659</v>
      </c>
      <c r="D245" s="168" t="s">
        <v>384</v>
      </c>
      <c r="E245" s="169" t="s">
        <v>1593</v>
      </c>
      <c r="F245" s="170" t="s">
        <v>1594</v>
      </c>
      <c r="G245" s="171" t="s">
        <v>183</v>
      </c>
      <c r="H245" s="172">
        <v>1.7999999999999999E-2</v>
      </c>
      <c r="I245" s="173"/>
      <c r="J245" s="173">
        <f>ROUND(I245*H245,2)</f>
        <v>0</v>
      </c>
      <c r="K245" s="170" t="s">
        <v>1506</v>
      </c>
      <c r="L245" s="194"/>
      <c r="M245" s="206" t="s">
        <v>1287</v>
      </c>
      <c r="N245" s="207" t="s">
        <v>388</v>
      </c>
      <c r="O245" s="208">
        <v>0.88600000000000001</v>
      </c>
      <c r="P245" s="208">
        <f>O245*H245</f>
        <v>1.5948E-2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AR245" s="210" t="s">
        <v>442</v>
      </c>
      <c r="AT245" s="210" t="s">
        <v>384</v>
      </c>
      <c r="AU245" s="210" t="s">
        <v>392</v>
      </c>
      <c r="AY245" s="15" t="s">
        <v>383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5" t="s">
        <v>222</v>
      </c>
      <c r="BK245" s="211">
        <f>ROUND(I245*H245,2)</f>
        <v>0</v>
      </c>
      <c r="BL245" s="15" t="s">
        <v>442</v>
      </c>
      <c r="BM245" s="210" t="s">
        <v>1595</v>
      </c>
    </row>
    <row r="246" spans="2:65" s="157" customFormat="1">
      <c r="B246" s="194"/>
      <c r="D246" s="174" t="s">
        <v>391</v>
      </c>
      <c r="F246" s="175" t="s">
        <v>1596</v>
      </c>
      <c r="L246" s="194"/>
      <c r="M246" s="212"/>
      <c r="T246" s="213"/>
      <c r="AT246" s="15" t="s">
        <v>391</v>
      </c>
      <c r="AU246" s="15" t="s">
        <v>392</v>
      </c>
    </row>
    <row r="247" spans="2:65" s="164" customFormat="1" ht="22.9" customHeight="1">
      <c r="B247" s="199"/>
      <c r="D247" s="165" t="s">
        <v>379</v>
      </c>
      <c r="E247" s="176" t="s">
        <v>626</v>
      </c>
      <c r="F247" s="176" t="s">
        <v>627</v>
      </c>
      <c r="J247" s="177">
        <f>BK247</f>
        <v>0</v>
      </c>
      <c r="L247" s="199"/>
      <c r="M247" s="200"/>
      <c r="P247" s="201">
        <f>SUM(P248:P311)</f>
        <v>54.647065000000005</v>
      </c>
      <c r="R247" s="201">
        <f>SUM(R248:R311)</f>
        <v>0.49602000000000007</v>
      </c>
      <c r="T247" s="202">
        <f>SUM(T248:T311)</f>
        <v>0.77221999999999991</v>
      </c>
      <c r="AR247" s="165" t="s">
        <v>392</v>
      </c>
      <c r="AT247" s="203" t="s">
        <v>379</v>
      </c>
      <c r="AU247" s="203" t="s">
        <v>222</v>
      </c>
      <c r="AY247" s="165" t="s">
        <v>383</v>
      </c>
      <c r="BK247" s="204">
        <f>SUM(BK248:BK311)</f>
        <v>0</v>
      </c>
    </row>
    <row r="248" spans="2:65" s="157" customFormat="1" ht="24.2" customHeight="1">
      <c r="B248" s="205"/>
      <c r="C248" s="168" t="s">
        <v>670</v>
      </c>
      <c r="D248" s="168" t="s">
        <v>384</v>
      </c>
      <c r="E248" s="169" t="s">
        <v>629</v>
      </c>
      <c r="F248" s="170" t="s">
        <v>630</v>
      </c>
      <c r="G248" s="171" t="s">
        <v>87</v>
      </c>
      <c r="H248" s="172">
        <v>3</v>
      </c>
      <c r="I248" s="173"/>
      <c r="J248" s="173">
        <f>ROUND(I248*H248,2)</f>
        <v>0</v>
      </c>
      <c r="K248" s="170" t="s">
        <v>1506</v>
      </c>
      <c r="L248" s="194"/>
      <c r="M248" s="206" t="s">
        <v>1287</v>
      </c>
      <c r="N248" s="207" t="s">
        <v>388</v>
      </c>
      <c r="O248" s="208">
        <v>0.54800000000000004</v>
      </c>
      <c r="P248" s="208">
        <f>O248*H248</f>
        <v>1.6440000000000001</v>
      </c>
      <c r="Q248" s="208">
        <v>0</v>
      </c>
      <c r="R248" s="208">
        <f>Q248*H248</f>
        <v>0</v>
      </c>
      <c r="S248" s="208">
        <v>1.933E-2</v>
      </c>
      <c r="T248" s="209">
        <f>S248*H248</f>
        <v>5.799E-2</v>
      </c>
      <c r="AR248" s="210" t="s">
        <v>442</v>
      </c>
      <c r="AT248" s="210" t="s">
        <v>384</v>
      </c>
      <c r="AU248" s="210" t="s">
        <v>392</v>
      </c>
      <c r="AY248" s="15" t="s">
        <v>383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5" t="s">
        <v>222</v>
      </c>
      <c r="BK248" s="211">
        <f>ROUND(I248*H248,2)</f>
        <v>0</v>
      </c>
      <c r="BL248" s="15" t="s">
        <v>442</v>
      </c>
      <c r="BM248" s="210" t="s">
        <v>631</v>
      </c>
    </row>
    <row r="249" spans="2:65" s="157" customFormat="1">
      <c r="B249" s="194"/>
      <c r="D249" s="174" t="s">
        <v>391</v>
      </c>
      <c r="F249" s="175" t="s">
        <v>1597</v>
      </c>
      <c r="L249" s="194"/>
      <c r="M249" s="212"/>
      <c r="T249" s="213"/>
      <c r="AT249" s="15" t="s">
        <v>391</v>
      </c>
      <c r="AU249" s="15" t="s">
        <v>392</v>
      </c>
    </row>
    <row r="250" spans="2:65" s="157" customFormat="1" ht="24.2" customHeight="1">
      <c r="B250" s="205"/>
      <c r="C250" s="168" t="s">
        <v>674</v>
      </c>
      <c r="D250" s="168" t="s">
        <v>384</v>
      </c>
      <c r="E250" s="169" t="s">
        <v>633</v>
      </c>
      <c r="F250" s="170" t="s">
        <v>1598</v>
      </c>
      <c r="G250" s="171" t="s">
        <v>87</v>
      </c>
      <c r="H250" s="172">
        <v>4</v>
      </c>
      <c r="I250" s="173"/>
      <c r="J250" s="173">
        <f>ROUND(I250*H250,2)</f>
        <v>0</v>
      </c>
      <c r="K250" s="170" t="s">
        <v>1506</v>
      </c>
      <c r="L250" s="194"/>
      <c r="M250" s="206" t="s">
        <v>1287</v>
      </c>
      <c r="N250" s="207" t="s">
        <v>388</v>
      </c>
      <c r="O250" s="208">
        <v>1.4</v>
      </c>
      <c r="P250" s="208">
        <f>O250*H250</f>
        <v>5.6</v>
      </c>
      <c r="Q250" s="208">
        <v>3.9910000000000001E-2</v>
      </c>
      <c r="R250" s="208">
        <f>Q250*H250</f>
        <v>0.15964</v>
      </c>
      <c r="S250" s="208">
        <v>0</v>
      </c>
      <c r="T250" s="209">
        <f>S250*H250</f>
        <v>0</v>
      </c>
      <c r="AR250" s="210" t="s">
        <v>442</v>
      </c>
      <c r="AT250" s="210" t="s">
        <v>384</v>
      </c>
      <c r="AU250" s="210" t="s">
        <v>392</v>
      </c>
      <c r="AY250" s="15" t="s">
        <v>383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5" t="s">
        <v>222</v>
      </c>
      <c r="BK250" s="211">
        <f>ROUND(I250*H250,2)</f>
        <v>0</v>
      </c>
      <c r="BL250" s="15" t="s">
        <v>442</v>
      </c>
      <c r="BM250" s="210" t="s">
        <v>634</v>
      </c>
    </row>
    <row r="251" spans="2:65" s="157" customFormat="1">
      <c r="B251" s="194"/>
      <c r="D251" s="174" t="s">
        <v>391</v>
      </c>
      <c r="F251" s="175" t="s">
        <v>1599</v>
      </c>
      <c r="L251" s="194"/>
      <c r="M251" s="212"/>
      <c r="T251" s="213"/>
      <c r="AT251" s="15" t="s">
        <v>391</v>
      </c>
      <c r="AU251" s="15" t="s">
        <v>392</v>
      </c>
    </row>
    <row r="252" spans="2:65" s="157" customFormat="1" ht="21.75" customHeight="1">
      <c r="B252" s="205"/>
      <c r="C252" s="168" t="s">
        <v>678</v>
      </c>
      <c r="D252" s="168" t="s">
        <v>384</v>
      </c>
      <c r="E252" s="169" t="s">
        <v>636</v>
      </c>
      <c r="F252" s="170" t="s">
        <v>637</v>
      </c>
      <c r="G252" s="171" t="s">
        <v>87</v>
      </c>
      <c r="H252" s="172">
        <v>3</v>
      </c>
      <c r="I252" s="173"/>
      <c r="J252" s="173">
        <f>ROUND(I252*H252,2)</f>
        <v>0</v>
      </c>
      <c r="K252" s="170" t="s">
        <v>1506</v>
      </c>
      <c r="L252" s="194"/>
      <c r="M252" s="206" t="s">
        <v>1287</v>
      </c>
      <c r="N252" s="207" t="s">
        <v>388</v>
      </c>
      <c r="O252" s="208">
        <v>0.36199999999999999</v>
      </c>
      <c r="P252" s="208">
        <f>O252*H252</f>
        <v>1.0859999999999999</v>
      </c>
      <c r="Q252" s="208">
        <v>0</v>
      </c>
      <c r="R252" s="208">
        <f>Q252*H252</f>
        <v>0</v>
      </c>
      <c r="S252" s="208">
        <v>1.9460000000000002E-2</v>
      </c>
      <c r="T252" s="209">
        <f>S252*H252</f>
        <v>5.8380000000000001E-2</v>
      </c>
      <c r="AR252" s="210" t="s">
        <v>442</v>
      </c>
      <c r="AT252" s="210" t="s">
        <v>384</v>
      </c>
      <c r="AU252" s="210" t="s">
        <v>392</v>
      </c>
      <c r="AY252" s="15" t="s">
        <v>383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5" t="s">
        <v>222</v>
      </c>
      <c r="BK252" s="211">
        <f>ROUND(I252*H252,2)</f>
        <v>0</v>
      </c>
      <c r="BL252" s="15" t="s">
        <v>442</v>
      </c>
      <c r="BM252" s="210" t="s">
        <v>638</v>
      </c>
    </row>
    <row r="253" spans="2:65" s="157" customFormat="1">
      <c r="B253" s="194"/>
      <c r="D253" s="174" t="s">
        <v>391</v>
      </c>
      <c r="F253" s="175" t="s">
        <v>1600</v>
      </c>
      <c r="L253" s="194"/>
      <c r="M253" s="212"/>
      <c r="T253" s="213"/>
      <c r="AT253" s="15" t="s">
        <v>391</v>
      </c>
      <c r="AU253" s="15" t="s">
        <v>392</v>
      </c>
    </row>
    <row r="254" spans="2:65" s="157" customFormat="1" ht="21.75" customHeight="1">
      <c r="B254" s="205"/>
      <c r="C254" s="168" t="s">
        <v>682</v>
      </c>
      <c r="D254" s="168" t="s">
        <v>384</v>
      </c>
      <c r="E254" s="169" t="s">
        <v>640</v>
      </c>
      <c r="F254" s="170" t="s">
        <v>641</v>
      </c>
      <c r="G254" s="171" t="s">
        <v>87</v>
      </c>
      <c r="H254" s="172">
        <v>4</v>
      </c>
      <c r="I254" s="173"/>
      <c r="J254" s="173">
        <f>ROUND(I254*H254,2)</f>
        <v>0</v>
      </c>
      <c r="K254" s="170" t="s">
        <v>1506</v>
      </c>
      <c r="L254" s="194"/>
      <c r="M254" s="206" t="s">
        <v>1287</v>
      </c>
      <c r="N254" s="207" t="s">
        <v>388</v>
      </c>
      <c r="O254" s="208">
        <v>0.186</v>
      </c>
      <c r="P254" s="208">
        <f>O254*H254</f>
        <v>0.74399999999999999</v>
      </c>
      <c r="Q254" s="208">
        <v>0</v>
      </c>
      <c r="R254" s="208">
        <f>Q254*H254</f>
        <v>0</v>
      </c>
      <c r="S254" s="208">
        <v>6.6E-3</v>
      </c>
      <c r="T254" s="209">
        <f>S254*H254</f>
        <v>2.64E-2</v>
      </c>
      <c r="AR254" s="210" t="s">
        <v>442</v>
      </c>
      <c r="AT254" s="210" t="s">
        <v>384</v>
      </c>
      <c r="AU254" s="210" t="s">
        <v>392</v>
      </c>
      <c r="AY254" s="15" t="s">
        <v>383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5" t="s">
        <v>222</v>
      </c>
      <c r="BK254" s="211">
        <f>ROUND(I254*H254,2)</f>
        <v>0</v>
      </c>
      <c r="BL254" s="15" t="s">
        <v>442</v>
      </c>
      <c r="BM254" s="210" t="s">
        <v>642</v>
      </c>
    </row>
    <row r="255" spans="2:65" s="157" customFormat="1">
      <c r="B255" s="194"/>
      <c r="D255" s="174" t="s">
        <v>391</v>
      </c>
      <c r="F255" s="175" t="s">
        <v>1601</v>
      </c>
      <c r="L255" s="194"/>
      <c r="M255" s="212"/>
      <c r="T255" s="213"/>
      <c r="AT255" s="15" t="s">
        <v>391</v>
      </c>
      <c r="AU255" s="15" t="s">
        <v>392</v>
      </c>
    </row>
    <row r="256" spans="2:65" s="157" customFormat="1" ht="37.9" customHeight="1">
      <c r="B256" s="205"/>
      <c r="C256" s="168" t="s">
        <v>685</v>
      </c>
      <c r="D256" s="168" t="s">
        <v>384</v>
      </c>
      <c r="E256" s="169" t="s">
        <v>644</v>
      </c>
      <c r="F256" s="170" t="s">
        <v>645</v>
      </c>
      <c r="G256" s="171" t="s">
        <v>87</v>
      </c>
      <c r="H256" s="172">
        <v>4</v>
      </c>
      <c r="I256" s="173"/>
      <c r="J256" s="173">
        <f>ROUND(I256*H256,2)</f>
        <v>0</v>
      </c>
      <c r="K256" s="170" t="s">
        <v>1506</v>
      </c>
      <c r="L256" s="194"/>
      <c r="M256" s="206" t="s">
        <v>1287</v>
      </c>
      <c r="N256" s="207" t="s">
        <v>388</v>
      </c>
      <c r="O256" s="208">
        <v>1.2</v>
      </c>
      <c r="P256" s="208">
        <f>O256*H256</f>
        <v>4.8</v>
      </c>
      <c r="Q256" s="208">
        <v>1.7729999999999999E-2</v>
      </c>
      <c r="R256" s="208">
        <f>Q256*H256</f>
        <v>7.0919999999999997E-2</v>
      </c>
      <c r="S256" s="208">
        <v>0</v>
      </c>
      <c r="T256" s="209">
        <f>S256*H256</f>
        <v>0</v>
      </c>
      <c r="AR256" s="210" t="s">
        <v>442</v>
      </c>
      <c r="AT256" s="210" t="s">
        <v>384</v>
      </c>
      <c r="AU256" s="210" t="s">
        <v>392</v>
      </c>
      <c r="AY256" s="15" t="s">
        <v>383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5" t="s">
        <v>222</v>
      </c>
      <c r="BK256" s="211">
        <f>ROUND(I256*H256,2)</f>
        <v>0</v>
      </c>
      <c r="BL256" s="15" t="s">
        <v>442</v>
      </c>
      <c r="BM256" s="210" t="s">
        <v>646</v>
      </c>
    </row>
    <row r="257" spans="2:65" s="157" customFormat="1">
      <c r="B257" s="194"/>
      <c r="D257" s="174" t="s">
        <v>391</v>
      </c>
      <c r="F257" s="175" t="s">
        <v>1602</v>
      </c>
      <c r="L257" s="194"/>
      <c r="M257" s="212"/>
      <c r="T257" s="213"/>
      <c r="AT257" s="15" t="s">
        <v>391</v>
      </c>
      <c r="AU257" s="15" t="s">
        <v>392</v>
      </c>
    </row>
    <row r="258" spans="2:65" s="157" customFormat="1" ht="37.9" customHeight="1">
      <c r="B258" s="205"/>
      <c r="C258" s="168" t="s">
        <v>689</v>
      </c>
      <c r="D258" s="168" t="s">
        <v>384</v>
      </c>
      <c r="E258" s="169" t="s">
        <v>648</v>
      </c>
      <c r="F258" s="170" t="s">
        <v>649</v>
      </c>
      <c r="G258" s="171" t="s">
        <v>87</v>
      </c>
      <c r="H258" s="172">
        <v>4</v>
      </c>
      <c r="I258" s="173"/>
      <c r="J258" s="173">
        <f>ROUND(I258*H258,2)</f>
        <v>0</v>
      </c>
      <c r="K258" s="170" t="s">
        <v>1506</v>
      </c>
      <c r="L258" s="194"/>
      <c r="M258" s="206" t="s">
        <v>1287</v>
      </c>
      <c r="N258" s="207" t="s">
        <v>388</v>
      </c>
      <c r="O258" s="208">
        <v>1.1000000000000001</v>
      </c>
      <c r="P258" s="208">
        <f>O258*H258</f>
        <v>4.4000000000000004</v>
      </c>
      <c r="Q258" s="208">
        <v>9.4599999999999997E-3</v>
      </c>
      <c r="R258" s="208">
        <f>Q258*H258</f>
        <v>3.7839999999999999E-2</v>
      </c>
      <c r="S258" s="208">
        <v>0</v>
      </c>
      <c r="T258" s="209">
        <f>S258*H258</f>
        <v>0</v>
      </c>
      <c r="AR258" s="210" t="s">
        <v>442</v>
      </c>
      <c r="AT258" s="210" t="s">
        <v>384</v>
      </c>
      <c r="AU258" s="210" t="s">
        <v>392</v>
      </c>
      <c r="AY258" s="15" t="s">
        <v>383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5" t="s">
        <v>222</v>
      </c>
      <c r="BK258" s="211">
        <f>ROUND(I258*H258,2)</f>
        <v>0</v>
      </c>
      <c r="BL258" s="15" t="s">
        <v>442</v>
      </c>
      <c r="BM258" s="210" t="s">
        <v>650</v>
      </c>
    </row>
    <row r="259" spans="2:65" s="157" customFormat="1">
      <c r="B259" s="194"/>
      <c r="D259" s="174" t="s">
        <v>391</v>
      </c>
      <c r="F259" s="175" t="s">
        <v>1603</v>
      </c>
      <c r="L259" s="194"/>
      <c r="M259" s="212"/>
      <c r="T259" s="213"/>
      <c r="AT259" s="15" t="s">
        <v>391</v>
      </c>
      <c r="AU259" s="15" t="s">
        <v>392</v>
      </c>
    </row>
    <row r="260" spans="2:65" s="157" customFormat="1" ht="16.5" customHeight="1">
      <c r="B260" s="205"/>
      <c r="C260" s="168" t="s">
        <v>693</v>
      </c>
      <c r="D260" s="168" t="s">
        <v>384</v>
      </c>
      <c r="E260" s="169" t="s">
        <v>652</v>
      </c>
      <c r="F260" s="170" t="s">
        <v>653</v>
      </c>
      <c r="G260" s="171" t="s">
        <v>87</v>
      </c>
      <c r="H260" s="172">
        <v>1</v>
      </c>
      <c r="I260" s="173"/>
      <c r="J260" s="173">
        <f>ROUND(I260*H260,2)</f>
        <v>0</v>
      </c>
      <c r="K260" s="170" t="s">
        <v>1506</v>
      </c>
      <c r="L260" s="194"/>
      <c r="M260" s="206" t="s">
        <v>1287</v>
      </c>
      <c r="N260" s="207" t="s">
        <v>388</v>
      </c>
      <c r="O260" s="208">
        <v>0.40300000000000002</v>
      </c>
      <c r="P260" s="208">
        <f>O260*H260</f>
        <v>0.40300000000000002</v>
      </c>
      <c r="Q260" s="208">
        <v>0</v>
      </c>
      <c r="R260" s="208">
        <f>Q260*H260</f>
        <v>0</v>
      </c>
      <c r="S260" s="208">
        <v>2.2499999999999999E-2</v>
      </c>
      <c r="T260" s="209">
        <f>S260*H260</f>
        <v>2.2499999999999999E-2</v>
      </c>
      <c r="AR260" s="210" t="s">
        <v>442</v>
      </c>
      <c r="AT260" s="210" t="s">
        <v>384</v>
      </c>
      <c r="AU260" s="210" t="s">
        <v>392</v>
      </c>
      <c r="AY260" s="15" t="s">
        <v>383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5" t="s">
        <v>222</v>
      </c>
      <c r="BK260" s="211">
        <f>ROUND(I260*H260,2)</f>
        <v>0</v>
      </c>
      <c r="BL260" s="15" t="s">
        <v>442</v>
      </c>
      <c r="BM260" s="210" t="s">
        <v>654</v>
      </c>
    </row>
    <row r="261" spans="2:65" s="157" customFormat="1">
      <c r="B261" s="194"/>
      <c r="D261" s="174" t="s">
        <v>391</v>
      </c>
      <c r="F261" s="175" t="s">
        <v>1604</v>
      </c>
      <c r="L261" s="194"/>
      <c r="M261" s="212"/>
      <c r="T261" s="213"/>
      <c r="AT261" s="15" t="s">
        <v>391</v>
      </c>
      <c r="AU261" s="15" t="s">
        <v>392</v>
      </c>
    </row>
    <row r="262" spans="2:65" s="157" customFormat="1" ht="24.2" customHeight="1">
      <c r="B262" s="205"/>
      <c r="C262" s="168" t="s">
        <v>697</v>
      </c>
      <c r="D262" s="168" t="s">
        <v>384</v>
      </c>
      <c r="E262" s="169" t="s">
        <v>656</v>
      </c>
      <c r="F262" s="170" t="s">
        <v>657</v>
      </c>
      <c r="G262" s="171" t="s">
        <v>87</v>
      </c>
      <c r="H262" s="172">
        <v>1</v>
      </c>
      <c r="I262" s="173"/>
      <c r="J262" s="173">
        <f>ROUND(I262*H262,2)</f>
        <v>0</v>
      </c>
      <c r="K262" s="170" t="s">
        <v>1506</v>
      </c>
      <c r="L262" s="194"/>
      <c r="M262" s="206" t="s">
        <v>1287</v>
      </c>
      <c r="N262" s="207" t="s">
        <v>388</v>
      </c>
      <c r="O262" s="208">
        <v>2.4620000000000002</v>
      </c>
      <c r="P262" s="208">
        <f>O262*H262</f>
        <v>2.4620000000000002</v>
      </c>
      <c r="Q262" s="208">
        <v>1.737E-2</v>
      </c>
      <c r="R262" s="208">
        <f>Q262*H262</f>
        <v>1.737E-2</v>
      </c>
      <c r="S262" s="208">
        <v>0</v>
      </c>
      <c r="T262" s="209">
        <f>S262*H262</f>
        <v>0</v>
      </c>
      <c r="AR262" s="210" t="s">
        <v>442</v>
      </c>
      <c r="AT262" s="210" t="s">
        <v>384</v>
      </c>
      <c r="AU262" s="210" t="s">
        <v>392</v>
      </c>
      <c r="AY262" s="15" t="s">
        <v>383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5" t="s">
        <v>222</v>
      </c>
      <c r="BK262" s="211">
        <f>ROUND(I262*H262,2)</f>
        <v>0</v>
      </c>
      <c r="BL262" s="15" t="s">
        <v>442</v>
      </c>
      <c r="BM262" s="210" t="s">
        <v>658</v>
      </c>
    </row>
    <row r="263" spans="2:65" s="157" customFormat="1">
      <c r="B263" s="194"/>
      <c r="D263" s="174" t="s">
        <v>391</v>
      </c>
      <c r="F263" s="175" t="s">
        <v>1605</v>
      </c>
      <c r="L263" s="194"/>
      <c r="M263" s="212"/>
      <c r="T263" s="213"/>
      <c r="AT263" s="15" t="s">
        <v>391</v>
      </c>
      <c r="AU263" s="15" t="s">
        <v>392</v>
      </c>
    </row>
    <row r="264" spans="2:65" s="157" customFormat="1" ht="37.9" customHeight="1">
      <c r="B264" s="205"/>
      <c r="C264" s="168" t="s">
        <v>701</v>
      </c>
      <c r="D264" s="168" t="s">
        <v>384</v>
      </c>
      <c r="E264" s="169" t="s">
        <v>660</v>
      </c>
      <c r="F264" s="170" t="s">
        <v>661</v>
      </c>
      <c r="G264" s="171" t="s">
        <v>87</v>
      </c>
      <c r="H264" s="172">
        <v>1</v>
      </c>
      <c r="I264" s="173"/>
      <c r="J264" s="173">
        <f>ROUND(I264*H264,2)</f>
        <v>0</v>
      </c>
      <c r="K264" s="170" t="s">
        <v>1506</v>
      </c>
      <c r="L264" s="194"/>
      <c r="M264" s="206" t="s">
        <v>1287</v>
      </c>
      <c r="N264" s="207" t="s">
        <v>388</v>
      </c>
      <c r="O264" s="208">
        <v>2.88</v>
      </c>
      <c r="P264" s="208">
        <f>O264*H264</f>
        <v>2.88</v>
      </c>
      <c r="Q264" s="208">
        <v>3.0360000000000002E-2</v>
      </c>
      <c r="R264" s="208">
        <f>Q264*H264</f>
        <v>3.0360000000000002E-2</v>
      </c>
      <c r="S264" s="208">
        <v>0</v>
      </c>
      <c r="T264" s="209">
        <f>S264*H264</f>
        <v>0</v>
      </c>
      <c r="AR264" s="210" t="s">
        <v>442</v>
      </c>
      <c r="AT264" s="210" t="s">
        <v>384</v>
      </c>
      <c r="AU264" s="210" t="s">
        <v>392</v>
      </c>
      <c r="AY264" s="15" t="s">
        <v>383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5" t="s">
        <v>222</v>
      </c>
      <c r="BK264" s="211">
        <f>ROUND(I264*H264,2)</f>
        <v>0</v>
      </c>
      <c r="BL264" s="15" t="s">
        <v>442</v>
      </c>
      <c r="BM264" s="210" t="s">
        <v>662</v>
      </c>
    </row>
    <row r="265" spans="2:65" s="157" customFormat="1">
      <c r="B265" s="194"/>
      <c r="D265" s="174" t="s">
        <v>391</v>
      </c>
      <c r="F265" s="175" t="s">
        <v>1606</v>
      </c>
      <c r="L265" s="194"/>
      <c r="M265" s="212"/>
      <c r="T265" s="213"/>
      <c r="AT265" s="15" t="s">
        <v>391</v>
      </c>
      <c r="AU265" s="15" t="s">
        <v>392</v>
      </c>
    </row>
    <row r="266" spans="2:65" s="157" customFormat="1" ht="24.2" customHeight="1">
      <c r="B266" s="205"/>
      <c r="C266" s="168" t="s">
        <v>706</v>
      </c>
      <c r="D266" s="168" t="s">
        <v>384</v>
      </c>
      <c r="E266" s="169" t="s">
        <v>664</v>
      </c>
      <c r="F266" s="170" t="s">
        <v>665</v>
      </c>
      <c r="G266" s="171" t="s">
        <v>87</v>
      </c>
      <c r="H266" s="172">
        <v>4</v>
      </c>
      <c r="I266" s="173"/>
      <c r="J266" s="173">
        <f>ROUND(I266*H266,2)</f>
        <v>0</v>
      </c>
      <c r="K266" s="170" t="s">
        <v>1607</v>
      </c>
      <c r="L266" s="194"/>
      <c r="M266" s="206" t="s">
        <v>1287</v>
      </c>
      <c r="N266" s="207" t="s">
        <v>388</v>
      </c>
      <c r="O266" s="208">
        <v>0.33</v>
      </c>
      <c r="P266" s="208">
        <f>O266*H266</f>
        <v>1.32</v>
      </c>
      <c r="Q266" s="208">
        <v>2.4199999999999998E-3</v>
      </c>
      <c r="R266" s="208">
        <f>Q266*H266</f>
        <v>9.6799999999999994E-3</v>
      </c>
      <c r="S266" s="208">
        <v>0</v>
      </c>
      <c r="T266" s="209">
        <f>S266*H266</f>
        <v>0</v>
      </c>
      <c r="AR266" s="210" t="s">
        <v>442</v>
      </c>
      <c r="AT266" s="210" t="s">
        <v>384</v>
      </c>
      <c r="AU266" s="210" t="s">
        <v>392</v>
      </c>
      <c r="AY266" s="15" t="s">
        <v>383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5" t="s">
        <v>222</v>
      </c>
      <c r="BK266" s="211">
        <f>ROUND(I266*H266,2)</f>
        <v>0</v>
      </c>
      <c r="BL266" s="15" t="s">
        <v>442</v>
      </c>
      <c r="BM266" s="210" t="s">
        <v>666</v>
      </c>
    </row>
    <row r="267" spans="2:65" s="157" customFormat="1">
      <c r="B267" s="194"/>
      <c r="D267" s="174" t="s">
        <v>391</v>
      </c>
      <c r="F267" s="175" t="s">
        <v>1608</v>
      </c>
      <c r="L267" s="194"/>
      <c r="M267" s="212"/>
      <c r="T267" s="213"/>
      <c r="AT267" s="15" t="s">
        <v>391</v>
      </c>
      <c r="AU267" s="15" t="s">
        <v>392</v>
      </c>
    </row>
    <row r="268" spans="2:65" s="157" customFormat="1" ht="24.2" customHeight="1">
      <c r="B268" s="205"/>
      <c r="C268" s="168" t="s">
        <v>710</v>
      </c>
      <c r="D268" s="168" t="s">
        <v>384</v>
      </c>
      <c r="E268" s="169" t="s">
        <v>668</v>
      </c>
      <c r="F268" s="170" t="s">
        <v>1609</v>
      </c>
      <c r="G268" s="171" t="s">
        <v>87</v>
      </c>
      <c r="H268" s="172">
        <v>2</v>
      </c>
      <c r="I268" s="173"/>
      <c r="J268" s="173">
        <f>ROUND(I268*H268,2)</f>
        <v>0</v>
      </c>
      <c r="K268" s="170" t="s">
        <v>1506</v>
      </c>
      <c r="L268" s="194"/>
      <c r="M268" s="206" t="s">
        <v>1287</v>
      </c>
      <c r="N268" s="207" t="s">
        <v>388</v>
      </c>
      <c r="O268" s="208">
        <v>0.46500000000000002</v>
      </c>
      <c r="P268" s="208">
        <f>O268*H268</f>
        <v>0.93</v>
      </c>
      <c r="Q268" s="208">
        <v>0</v>
      </c>
      <c r="R268" s="208">
        <f>Q268*H268</f>
        <v>0</v>
      </c>
      <c r="S268" s="208">
        <v>9.1999999999999998E-3</v>
      </c>
      <c r="T268" s="209">
        <f>S268*H268</f>
        <v>1.84E-2</v>
      </c>
      <c r="AR268" s="210" t="s">
        <v>442</v>
      </c>
      <c r="AT268" s="210" t="s">
        <v>384</v>
      </c>
      <c r="AU268" s="210" t="s">
        <v>392</v>
      </c>
      <c r="AY268" s="15" t="s">
        <v>383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5" t="s">
        <v>222</v>
      </c>
      <c r="BK268" s="211">
        <f>ROUND(I268*H268,2)</f>
        <v>0</v>
      </c>
      <c r="BL268" s="15" t="s">
        <v>442</v>
      </c>
      <c r="BM268" s="210" t="s">
        <v>669</v>
      </c>
    </row>
    <row r="269" spans="2:65" s="157" customFormat="1">
      <c r="B269" s="194"/>
      <c r="D269" s="174" t="s">
        <v>391</v>
      </c>
      <c r="F269" s="175" t="s">
        <v>1610</v>
      </c>
      <c r="L269" s="194"/>
      <c r="M269" s="212"/>
      <c r="T269" s="213"/>
      <c r="AT269" s="15" t="s">
        <v>391</v>
      </c>
      <c r="AU269" s="15" t="s">
        <v>392</v>
      </c>
    </row>
    <row r="270" spans="2:65" s="157" customFormat="1" ht="33" customHeight="1">
      <c r="B270" s="205"/>
      <c r="C270" s="168" t="s">
        <v>714</v>
      </c>
      <c r="D270" s="168" t="s">
        <v>384</v>
      </c>
      <c r="E270" s="169" t="s">
        <v>671</v>
      </c>
      <c r="F270" s="170" t="s">
        <v>672</v>
      </c>
      <c r="G270" s="171" t="s">
        <v>87</v>
      </c>
      <c r="H270" s="172">
        <v>1</v>
      </c>
      <c r="I270" s="173"/>
      <c r="J270" s="173">
        <f>ROUND(I270*H270,2)</f>
        <v>0</v>
      </c>
      <c r="K270" s="170" t="s">
        <v>1506</v>
      </c>
      <c r="L270" s="194"/>
      <c r="M270" s="206" t="s">
        <v>1287</v>
      </c>
      <c r="N270" s="207" t="s">
        <v>388</v>
      </c>
      <c r="O270" s="208">
        <v>0.57899999999999996</v>
      </c>
      <c r="P270" s="208">
        <f>O270*H270</f>
        <v>0.57899999999999996</v>
      </c>
      <c r="Q270" s="208">
        <v>0</v>
      </c>
      <c r="R270" s="208">
        <f>Q270*H270</f>
        <v>0</v>
      </c>
      <c r="S270" s="208">
        <v>1.8800000000000001E-2</v>
      </c>
      <c r="T270" s="209">
        <f>S270*H270</f>
        <v>1.8800000000000001E-2</v>
      </c>
      <c r="AR270" s="210" t="s">
        <v>442</v>
      </c>
      <c r="AT270" s="210" t="s">
        <v>384</v>
      </c>
      <c r="AU270" s="210" t="s">
        <v>392</v>
      </c>
      <c r="AY270" s="15" t="s">
        <v>383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5" t="s">
        <v>222</v>
      </c>
      <c r="BK270" s="211">
        <f>ROUND(I270*H270,2)</f>
        <v>0</v>
      </c>
      <c r="BL270" s="15" t="s">
        <v>442</v>
      </c>
      <c r="BM270" s="210" t="s">
        <v>673</v>
      </c>
    </row>
    <row r="271" spans="2:65" s="157" customFormat="1">
      <c r="B271" s="194"/>
      <c r="D271" s="174" t="s">
        <v>391</v>
      </c>
      <c r="F271" s="175" t="s">
        <v>1611</v>
      </c>
      <c r="L271" s="194"/>
      <c r="M271" s="212"/>
      <c r="T271" s="213"/>
      <c r="AT271" s="15" t="s">
        <v>391</v>
      </c>
      <c r="AU271" s="15" t="s">
        <v>392</v>
      </c>
    </row>
    <row r="272" spans="2:65" s="157" customFormat="1" ht="37.9" customHeight="1">
      <c r="B272" s="205"/>
      <c r="C272" s="168" t="s">
        <v>718</v>
      </c>
      <c r="D272" s="168" t="s">
        <v>384</v>
      </c>
      <c r="E272" s="169" t="s">
        <v>675</v>
      </c>
      <c r="F272" s="170" t="s">
        <v>676</v>
      </c>
      <c r="G272" s="171" t="s">
        <v>87</v>
      </c>
      <c r="H272" s="172">
        <v>1</v>
      </c>
      <c r="I272" s="173"/>
      <c r="J272" s="173">
        <f>ROUND(I272*H272,2)</f>
        <v>0</v>
      </c>
      <c r="K272" s="170" t="s">
        <v>1506</v>
      </c>
      <c r="L272" s="194"/>
      <c r="M272" s="206" t="s">
        <v>1287</v>
      </c>
      <c r="N272" s="207" t="s">
        <v>388</v>
      </c>
      <c r="O272" s="208">
        <v>1.5</v>
      </c>
      <c r="P272" s="208">
        <f>O272*H272</f>
        <v>1.5</v>
      </c>
      <c r="Q272" s="208">
        <v>1.8689999999999998E-2</v>
      </c>
      <c r="R272" s="208">
        <f>Q272*H272</f>
        <v>1.8689999999999998E-2</v>
      </c>
      <c r="S272" s="208">
        <v>0</v>
      </c>
      <c r="T272" s="209">
        <f>S272*H272</f>
        <v>0</v>
      </c>
      <c r="AR272" s="210" t="s">
        <v>442</v>
      </c>
      <c r="AT272" s="210" t="s">
        <v>384</v>
      </c>
      <c r="AU272" s="210" t="s">
        <v>392</v>
      </c>
      <c r="AY272" s="15" t="s">
        <v>383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5" t="s">
        <v>222</v>
      </c>
      <c r="BK272" s="211">
        <f>ROUND(I272*H272,2)</f>
        <v>0</v>
      </c>
      <c r="BL272" s="15" t="s">
        <v>442</v>
      </c>
      <c r="BM272" s="210" t="s">
        <v>677</v>
      </c>
    </row>
    <row r="273" spans="2:65" s="157" customFormat="1">
      <c r="B273" s="194"/>
      <c r="D273" s="174" t="s">
        <v>391</v>
      </c>
      <c r="F273" s="175" t="s">
        <v>1612</v>
      </c>
      <c r="L273" s="194"/>
      <c r="M273" s="212"/>
      <c r="T273" s="213"/>
      <c r="AT273" s="15" t="s">
        <v>391</v>
      </c>
      <c r="AU273" s="15" t="s">
        <v>392</v>
      </c>
    </row>
    <row r="274" spans="2:65" s="157" customFormat="1" ht="24.2" customHeight="1">
      <c r="B274" s="205"/>
      <c r="C274" s="168" t="s">
        <v>722</v>
      </c>
      <c r="D274" s="168" t="s">
        <v>384</v>
      </c>
      <c r="E274" s="169" t="s">
        <v>679</v>
      </c>
      <c r="F274" s="170" t="s">
        <v>680</v>
      </c>
      <c r="G274" s="171" t="s">
        <v>87</v>
      </c>
      <c r="H274" s="172">
        <v>3</v>
      </c>
      <c r="I274" s="173"/>
      <c r="J274" s="173">
        <f>ROUND(I274*H274,2)</f>
        <v>0</v>
      </c>
      <c r="K274" s="170" t="s">
        <v>1506</v>
      </c>
      <c r="L274" s="194"/>
      <c r="M274" s="206" t="s">
        <v>1287</v>
      </c>
      <c r="N274" s="207" t="s">
        <v>388</v>
      </c>
      <c r="O274" s="208">
        <v>0.83699999999999997</v>
      </c>
      <c r="P274" s="208">
        <f>O274*H274</f>
        <v>2.5110000000000001</v>
      </c>
      <c r="Q274" s="208">
        <v>0</v>
      </c>
      <c r="R274" s="208">
        <f>Q274*H274</f>
        <v>0</v>
      </c>
      <c r="S274" s="208">
        <v>0.155</v>
      </c>
      <c r="T274" s="209">
        <f>S274*H274</f>
        <v>0.46499999999999997</v>
      </c>
      <c r="AR274" s="210" t="s">
        <v>442</v>
      </c>
      <c r="AT274" s="210" t="s">
        <v>384</v>
      </c>
      <c r="AU274" s="210" t="s">
        <v>392</v>
      </c>
      <c r="AY274" s="15" t="s">
        <v>383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5" t="s">
        <v>222</v>
      </c>
      <c r="BK274" s="211">
        <f>ROUND(I274*H274,2)</f>
        <v>0</v>
      </c>
      <c r="BL274" s="15" t="s">
        <v>442</v>
      </c>
      <c r="BM274" s="210" t="s">
        <v>681</v>
      </c>
    </row>
    <row r="275" spans="2:65" s="157" customFormat="1">
      <c r="B275" s="194"/>
      <c r="D275" s="174" t="s">
        <v>391</v>
      </c>
      <c r="F275" s="175" t="s">
        <v>1613</v>
      </c>
      <c r="L275" s="194"/>
      <c r="M275" s="212"/>
      <c r="T275" s="213"/>
      <c r="AT275" s="15" t="s">
        <v>391</v>
      </c>
      <c r="AU275" s="15" t="s">
        <v>392</v>
      </c>
    </row>
    <row r="276" spans="2:65" s="157" customFormat="1" ht="44.25" customHeight="1">
      <c r="B276" s="205"/>
      <c r="C276" s="168" t="s">
        <v>726</v>
      </c>
      <c r="D276" s="168" t="s">
        <v>384</v>
      </c>
      <c r="E276" s="169" t="s">
        <v>683</v>
      </c>
      <c r="F276" s="170" t="s">
        <v>1614</v>
      </c>
      <c r="G276" s="171" t="s">
        <v>87</v>
      </c>
      <c r="H276" s="172">
        <v>1</v>
      </c>
      <c r="I276" s="173"/>
      <c r="J276" s="173">
        <f>ROUND(I276*H276,2)</f>
        <v>0</v>
      </c>
      <c r="K276" s="170" t="s">
        <v>1506</v>
      </c>
      <c r="L276" s="194"/>
      <c r="M276" s="206" t="s">
        <v>1287</v>
      </c>
      <c r="N276" s="207" t="s">
        <v>388</v>
      </c>
      <c r="O276" s="208">
        <v>2.7250000000000001</v>
      </c>
      <c r="P276" s="208">
        <f>O276*H276</f>
        <v>2.7250000000000001</v>
      </c>
      <c r="Q276" s="208">
        <v>8.3339999999999997E-2</v>
      </c>
      <c r="R276" s="208">
        <f>Q276*H276</f>
        <v>8.3339999999999997E-2</v>
      </c>
      <c r="S276" s="208">
        <v>0</v>
      </c>
      <c r="T276" s="209">
        <f>S276*H276</f>
        <v>0</v>
      </c>
      <c r="AR276" s="210" t="s">
        <v>442</v>
      </c>
      <c r="AT276" s="210" t="s">
        <v>384</v>
      </c>
      <c r="AU276" s="210" t="s">
        <v>392</v>
      </c>
      <c r="AY276" s="15" t="s">
        <v>383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5" t="s">
        <v>222</v>
      </c>
      <c r="BK276" s="211">
        <f>ROUND(I276*H276,2)</f>
        <v>0</v>
      </c>
      <c r="BL276" s="15" t="s">
        <v>442</v>
      </c>
      <c r="BM276" s="210" t="s">
        <v>684</v>
      </c>
    </row>
    <row r="277" spans="2:65" s="157" customFormat="1">
      <c r="B277" s="194"/>
      <c r="D277" s="174" t="s">
        <v>391</v>
      </c>
      <c r="F277" s="175" t="s">
        <v>1615</v>
      </c>
      <c r="L277" s="194"/>
      <c r="M277" s="212"/>
      <c r="T277" s="213"/>
      <c r="AT277" s="15" t="s">
        <v>391</v>
      </c>
      <c r="AU277" s="15" t="s">
        <v>392</v>
      </c>
    </row>
    <row r="278" spans="2:65" s="157" customFormat="1" ht="33" customHeight="1">
      <c r="B278" s="205"/>
      <c r="C278" s="168" t="s">
        <v>730</v>
      </c>
      <c r="D278" s="168" t="s">
        <v>384</v>
      </c>
      <c r="E278" s="169" t="s">
        <v>686</v>
      </c>
      <c r="F278" s="170" t="s">
        <v>687</v>
      </c>
      <c r="G278" s="171" t="s">
        <v>87</v>
      </c>
      <c r="H278" s="172">
        <v>1</v>
      </c>
      <c r="I278" s="173"/>
      <c r="J278" s="173">
        <f>ROUND(I278*H278,2)</f>
        <v>0</v>
      </c>
      <c r="K278" s="170" t="s">
        <v>1506</v>
      </c>
      <c r="L278" s="194"/>
      <c r="M278" s="206" t="s">
        <v>1287</v>
      </c>
      <c r="N278" s="207" t="s">
        <v>388</v>
      </c>
      <c r="O278" s="208">
        <v>0.50700000000000001</v>
      </c>
      <c r="P278" s="208">
        <f>O278*H278</f>
        <v>0.50700000000000001</v>
      </c>
      <c r="Q278" s="208">
        <v>6.6E-4</v>
      </c>
      <c r="R278" s="208">
        <f>Q278*H278</f>
        <v>6.6E-4</v>
      </c>
      <c r="S278" s="208">
        <v>0</v>
      </c>
      <c r="T278" s="209">
        <f>S278*H278</f>
        <v>0</v>
      </c>
      <c r="AR278" s="210" t="s">
        <v>389</v>
      </c>
      <c r="AT278" s="210" t="s">
        <v>384</v>
      </c>
      <c r="AU278" s="210" t="s">
        <v>392</v>
      </c>
      <c r="AY278" s="15" t="s">
        <v>383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5" t="s">
        <v>222</v>
      </c>
      <c r="BK278" s="211">
        <f>ROUND(I278*H278,2)</f>
        <v>0</v>
      </c>
      <c r="BL278" s="15" t="s">
        <v>389</v>
      </c>
      <c r="BM278" s="210" t="s">
        <v>688</v>
      </c>
    </row>
    <row r="279" spans="2:65" s="157" customFormat="1">
      <c r="B279" s="194"/>
      <c r="D279" s="174" t="s">
        <v>391</v>
      </c>
      <c r="F279" s="175" t="s">
        <v>1616</v>
      </c>
      <c r="L279" s="194"/>
      <c r="M279" s="212"/>
      <c r="T279" s="213"/>
      <c r="AT279" s="15" t="s">
        <v>391</v>
      </c>
      <c r="AU279" s="15" t="s">
        <v>392</v>
      </c>
    </row>
    <row r="280" spans="2:65" s="157" customFormat="1" ht="24.2" customHeight="1">
      <c r="B280" s="205"/>
      <c r="C280" s="178" t="s">
        <v>734</v>
      </c>
      <c r="D280" s="178" t="s">
        <v>462</v>
      </c>
      <c r="E280" s="179" t="s">
        <v>690</v>
      </c>
      <c r="F280" s="180" t="s">
        <v>691</v>
      </c>
      <c r="G280" s="181" t="s">
        <v>117</v>
      </c>
      <c r="H280" s="182">
        <v>1</v>
      </c>
      <c r="I280" s="183"/>
      <c r="J280" s="183">
        <f>ROUND(I280*H280,2)</f>
        <v>0</v>
      </c>
      <c r="K280" s="180" t="s">
        <v>1506</v>
      </c>
      <c r="L280" s="214"/>
      <c r="M280" s="215" t="s">
        <v>1287</v>
      </c>
      <c r="N280" s="216" t="s">
        <v>388</v>
      </c>
      <c r="O280" s="208">
        <v>0</v>
      </c>
      <c r="P280" s="208">
        <f>O280*H280</f>
        <v>0</v>
      </c>
      <c r="Q280" s="208">
        <v>0.01</v>
      </c>
      <c r="R280" s="208">
        <f>Q280*H280</f>
        <v>0.01</v>
      </c>
      <c r="S280" s="208">
        <v>0</v>
      </c>
      <c r="T280" s="209">
        <f>S280*H280</f>
        <v>0</v>
      </c>
      <c r="AR280" s="210" t="s">
        <v>403</v>
      </c>
      <c r="AT280" s="210" t="s">
        <v>462</v>
      </c>
      <c r="AU280" s="210" t="s">
        <v>392</v>
      </c>
      <c r="AY280" s="15" t="s">
        <v>383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5" t="s">
        <v>222</v>
      </c>
      <c r="BK280" s="211">
        <f>ROUND(I280*H280,2)</f>
        <v>0</v>
      </c>
      <c r="BL280" s="15" t="s">
        <v>389</v>
      </c>
      <c r="BM280" s="210" t="s">
        <v>692</v>
      </c>
    </row>
    <row r="281" spans="2:65" s="157" customFormat="1" ht="37.9" customHeight="1">
      <c r="B281" s="205"/>
      <c r="C281" s="168" t="s">
        <v>738</v>
      </c>
      <c r="D281" s="168" t="s">
        <v>384</v>
      </c>
      <c r="E281" s="169" t="s">
        <v>694</v>
      </c>
      <c r="F281" s="170" t="s">
        <v>695</v>
      </c>
      <c r="G281" s="171" t="s">
        <v>87</v>
      </c>
      <c r="H281" s="172">
        <v>1</v>
      </c>
      <c r="I281" s="173"/>
      <c r="J281" s="173">
        <f>ROUND(I281*H281,2)</f>
        <v>0</v>
      </c>
      <c r="K281" s="170" t="s">
        <v>1506</v>
      </c>
      <c r="L281" s="194"/>
      <c r="M281" s="206" t="s">
        <v>1287</v>
      </c>
      <c r="N281" s="207" t="s">
        <v>388</v>
      </c>
      <c r="O281" s="208">
        <v>2.3199999999999998</v>
      </c>
      <c r="P281" s="208">
        <f>O281*H281</f>
        <v>2.3199999999999998</v>
      </c>
      <c r="Q281" s="208">
        <v>5.0699999999999999E-3</v>
      </c>
      <c r="R281" s="208">
        <f>Q281*H281</f>
        <v>5.0699999999999999E-3</v>
      </c>
      <c r="S281" s="208">
        <v>0</v>
      </c>
      <c r="T281" s="209">
        <f>S281*H281</f>
        <v>0</v>
      </c>
      <c r="AR281" s="210" t="s">
        <v>442</v>
      </c>
      <c r="AT281" s="210" t="s">
        <v>384</v>
      </c>
      <c r="AU281" s="210" t="s">
        <v>392</v>
      </c>
      <c r="AY281" s="15" t="s">
        <v>383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5" t="s">
        <v>222</v>
      </c>
      <c r="BK281" s="211">
        <f>ROUND(I281*H281,2)</f>
        <v>0</v>
      </c>
      <c r="BL281" s="15" t="s">
        <v>442</v>
      </c>
      <c r="BM281" s="210" t="s">
        <v>696</v>
      </c>
    </row>
    <row r="282" spans="2:65" s="157" customFormat="1">
      <c r="B282" s="194"/>
      <c r="D282" s="174" t="s">
        <v>391</v>
      </c>
      <c r="F282" s="175" t="s">
        <v>1617</v>
      </c>
      <c r="L282" s="194"/>
      <c r="M282" s="212"/>
      <c r="T282" s="213"/>
      <c r="AT282" s="15" t="s">
        <v>391</v>
      </c>
      <c r="AU282" s="15" t="s">
        <v>392</v>
      </c>
    </row>
    <row r="283" spans="2:65" s="157" customFormat="1" ht="24.2" customHeight="1">
      <c r="B283" s="205"/>
      <c r="C283" s="178" t="s">
        <v>741</v>
      </c>
      <c r="D283" s="178" t="s">
        <v>462</v>
      </c>
      <c r="E283" s="179" t="s">
        <v>698</v>
      </c>
      <c r="F283" s="180" t="s">
        <v>699</v>
      </c>
      <c r="G283" s="181" t="s">
        <v>117</v>
      </c>
      <c r="H283" s="182">
        <v>1</v>
      </c>
      <c r="I283" s="183"/>
      <c r="J283" s="183">
        <f>ROUND(I283*H283,2)</f>
        <v>0</v>
      </c>
      <c r="K283" s="180" t="s">
        <v>1506</v>
      </c>
      <c r="L283" s="214"/>
      <c r="M283" s="215" t="s">
        <v>1287</v>
      </c>
      <c r="N283" s="216" t="s">
        <v>388</v>
      </c>
      <c r="O283" s="208">
        <v>0</v>
      </c>
      <c r="P283" s="208">
        <f>O283*H283</f>
        <v>0</v>
      </c>
      <c r="Q283" s="208">
        <v>1.9E-2</v>
      </c>
      <c r="R283" s="208">
        <f>Q283*H283</f>
        <v>1.9E-2</v>
      </c>
      <c r="S283" s="208">
        <v>0</v>
      </c>
      <c r="T283" s="209">
        <f>S283*H283</f>
        <v>0</v>
      </c>
      <c r="AR283" s="210" t="s">
        <v>465</v>
      </c>
      <c r="AT283" s="210" t="s">
        <v>462</v>
      </c>
      <c r="AU283" s="210" t="s">
        <v>392</v>
      </c>
      <c r="AY283" s="15" t="s">
        <v>383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5" t="s">
        <v>222</v>
      </c>
      <c r="BK283" s="211">
        <f>ROUND(I283*H283,2)</f>
        <v>0</v>
      </c>
      <c r="BL283" s="15" t="s">
        <v>442</v>
      </c>
      <c r="BM283" s="210" t="s">
        <v>700</v>
      </c>
    </row>
    <row r="284" spans="2:65" s="157" customFormat="1" ht="44.25" customHeight="1">
      <c r="B284" s="205"/>
      <c r="C284" s="168" t="s">
        <v>745</v>
      </c>
      <c r="D284" s="168" t="s">
        <v>384</v>
      </c>
      <c r="E284" s="169" t="s">
        <v>702</v>
      </c>
      <c r="F284" s="170" t="s">
        <v>703</v>
      </c>
      <c r="G284" s="171" t="s">
        <v>183</v>
      </c>
      <c r="H284" s="172">
        <v>0.8</v>
      </c>
      <c r="I284" s="173"/>
      <c r="J284" s="173">
        <f>ROUND(I284*H284,2)</f>
        <v>0</v>
      </c>
      <c r="K284" s="170" t="s">
        <v>387</v>
      </c>
      <c r="L284" s="194"/>
      <c r="M284" s="206" t="s">
        <v>1287</v>
      </c>
      <c r="N284" s="207" t="s">
        <v>388</v>
      </c>
      <c r="O284" s="208">
        <v>3.97</v>
      </c>
      <c r="P284" s="208">
        <f>O284*H284</f>
        <v>3.1760000000000002</v>
      </c>
      <c r="Q284" s="208">
        <v>0</v>
      </c>
      <c r="R284" s="208">
        <f>Q284*H284</f>
        <v>0</v>
      </c>
      <c r="S284" s="208">
        <v>0</v>
      </c>
      <c r="T284" s="209">
        <f>S284*H284</f>
        <v>0</v>
      </c>
      <c r="AR284" s="210" t="s">
        <v>442</v>
      </c>
      <c r="AT284" s="210" t="s">
        <v>384</v>
      </c>
      <c r="AU284" s="210" t="s">
        <v>392</v>
      </c>
      <c r="AY284" s="15" t="s">
        <v>383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5" t="s">
        <v>222</v>
      </c>
      <c r="BK284" s="211">
        <f>ROUND(I284*H284,2)</f>
        <v>0</v>
      </c>
      <c r="BL284" s="15" t="s">
        <v>442</v>
      </c>
      <c r="BM284" s="210" t="s">
        <v>704</v>
      </c>
    </row>
    <row r="285" spans="2:65" s="157" customFormat="1">
      <c r="B285" s="194"/>
      <c r="D285" s="174" t="s">
        <v>391</v>
      </c>
      <c r="F285" s="175" t="s">
        <v>705</v>
      </c>
      <c r="L285" s="194"/>
      <c r="M285" s="212"/>
      <c r="T285" s="213"/>
      <c r="AT285" s="15" t="s">
        <v>391</v>
      </c>
      <c r="AU285" s="15" t="s">
        <v>392</v>
      </c>
    </row>
    <row r="286" spans="2:65" s="157" customFormat="1" ht="24.2" customHeight="1">
      <c r="B286" s="205"/>
      <c r="C286" s="168" t="s">
        <v>749</v>
      </c>
      <c r="D286" s="168" t="s">
        <v>384</v>
      </c>
      <c r="E286" s="169" t="s">
        <v>707</v>
      </c>
      <c r="F286" s="170" t="s">
        <v>708</v>
      </c>
      <c r="G286" s="171" t="s">
        <v>87</v>
      </c>
      <c r="H286" s="172">
        <v>1</v>
      </c>
      <c r="I286" s="173"/>
      <c r="J286" s="173">
        <f>ROUND(I286*H286,2)</f>
        <v>0</v>
      </c>
      <c r="K286" s="170" t="s">
        <v>1506</v>
      </c>
      <c r="L286" s="194"/>
      <c r="M286" s="206" t="s">
        <v>1287</v>
      </c>
      <c r="N286" s="207" t="s">
        <v>388</v>
      </c>
      <c r="O286" s="208">
        <v>0.31</v>
      </c>
      <c r="P286" s="208">
        <f>O286*H286</f>
        <v>0.31</v>
      </c>
      <c r="Q286" s="208">
        <v>0</v>
      </c>
      <c r="R286" s="208">
        <f>Q286*H286</f>
        <v>0</v>
      </c>
      <c r="S286" s="208">
        <v>6.7000000000000004E-2</v>
      </c>
      <c r="T286" s="209">
        <f>S286*H286</f>
        <v>6.7000000000000004E-2</v>
      </c>
      <c r="AR286" s="210" t="s">
        <v>442</v>
      </c>
      <c r="AT286" s="210" t="s">
        <v>384</v>
      </c>
      <c r="AU286" s="210" t="s">
        <v>392</v>
      </c>
      <c r="AY286" s="15" t="s">
        <v>383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5" t="s">
        <v>222</v>
      </c>
      <c r="BK286" s="211">
        <f>ROUND(I286*H286,2)</f>
        <v>0</v>
      </c>
      <c r="BL286" s="15" t="s">
        <v>442</v>
      </c>
      <c r="BM286" s="210" t="s">
        <v>709</v>
      </c>
    </row>
    <row r="287" spans="2:65" s="157" customFormat="1">
      <c r="B287" s="194"/>
      <c r="D287" s="174" t="s">
        <v>391</v>
      </c>
      <c r="F287" s="175" t="s">
        <v>1618</v>
      </c>
      <c r="L287" s="194"/>
      <c r="M287" s="212"/>
      <c r="T287" s="213"/>
      <c r="AT287" s="15" t="s">
        <v>391</v>
      </c>
      <c r="AU287" s="15" t="s">
        <v>392</v>
      </c>
    </row>
    <row r="288" spans="2:65" s="157" customFormat="1" ht="16.5" customHeight="1">
      <c r="B288" s="205"/>
      <c r="C288" s="168" t="s">
        <v>753</v>
      </c>
      <c r="D288" s="168" t="s">
        <v>384</v>
      </c>
      <c r="E288" s="169" t="s">
        <v>711</v>
      </c>
      <c r="F288" s="170" t="s">
        <v>712</v>
      </c>
      <c r="G288" s="171" t="s">
        <v>117</v>
      </c>
      <c r="H288" s="172">
        <v>9</v>
      </c>
      <c r="I288" s="173"/>
      <c r="J288" s="173">
        <f>ROUND(I288*H288,2)</f>
        <v>0</v>
      </c>
      <c r="K288" s="170" t="s">
        <v>1506</v>
      </c>
      <c r="L288" s="194"/>
      <c r="M288" s="206" t="s">
        <v>1287</v>
      </c>
      <c r="N288" s="207" t="s">
        <v>388</v>
      </c>
      <c r="O288" s="208">
        <v>0.114</v>
      </c>
      <c r="P288" s="208">
        <f>O288*H288</f>
        <v>1.026</v>
      </c>
      <c r="Q288" s="208">
        <v>0</v>
      </c>
      <c r="R288" s="208">
        <f>Q288*H288</f>
        <v>0</v>
      </c>
      <c r="S288" s="208">
        <v>4.8999999999999998E-4</v>
      </c>
      <c r="T288" s="209">
        <f>S288*H288</f>
        <v>4.4099999999999999E-3</v>
      </c>
      <c r="AR288" s="210" t="s">
        <v>442</v>
      </c>
      <c r="AT288" s="210" t="s">
        <v>384</v>
      </c>
      <c r="AU288" s="210" t="s">
        <v>392</v>
      </c>
      <c r="AY288" s="15" t="s">
        <v>383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5" t="s">
        <v>222</v>
      </c>
      <c r="BK288" s="211">
        <f>ROUND(I288*H288,2)</f>
        <v>0</v>
      </c>
      <c r="BL288" s="15" t="s">
        <v>442</v>
      </c>
      <c r="BM288" s="210" t="s">
        <v>713</v>
      </c>
    </row>
    <row r="289" spans="2:65" s="157" customFormat="1">
      <c r="B289" s="194"/>
      <c r="D289" s="174" t="s">
        <v>391</v>
      </c>
      <c r="F289" s="175" t="s">
        <v>1619</v>
      </c>
      <c r="L289" s="194"/>
      <c r="M289" s="212"/>
      <c r="T289" s="213"/>
      <c r="AT289" s="15" t="s">
        <v>391</v>
      </c>
      <c r="AU289" s="15" t="s">
        <v>392</v>
      </c>
    </row>
    <row r="290" spans="2:65" s="157" customFormat="1" ht="24.2" customHeight="1">
      <c r="B290" s="205"/>
      <c r="C290" s="168" t="s">
        <v>757</v>
      </c>
      <c r="D290" s="168" t="s">
        <v>384</v>
      </c>
      <c r="E290" s="169" t="s">
        <v>715</v>
      </c>
      <c r="F290" s="170" t="s">
        <v>716</v>
      </c>
      <c r="G290" s="171" t="s">
        <v>117</v>
      </c>
      <c r="H290" s="172">
        <v>2</v>
      </c>
      <c r="I290" s="173"/>
      <c r="J290" s="173">
        <f>ROUND(I290*H290,2)</f>
        <v>0</v>
      </c>
      <c r="K290" s="170" t="s">
        <v>1506</v>
      </c>
      <c r="L290" s="194"/>
      <c r="M290" s="206" t="s">
        <v>1287</v>
      </c>
      <c r="N290" s="207" t="s">
        <v>388</v>
      </c>
      <c r="O290" s="208">
        <v>0.17599999999999999</v>
      </c>
      <c r="P290" s="208">
        <f>O290*H290</f>
        <v>0.35199999999999998</v>
      </c>
      <c r="Q290" s="208">
        <v>1.09E-3</v>
      </c>
      <c r="R290" s="208">
        <f>Q290*H290</f>
        <v>2.1800000000000001E-3</v>
      </c>
      <c r="S290" s="208">
        <v>0</v>
      </c>
      <c r="T290" s="209">
        <f>S290*H290</f>
        <v>0</v>
      </c>
      <c r="AR290" s="210" t="s">
        <v>442</v>
      </c>
      <c r="AT290" s="210" t="s">
        <v>384</v>
      </c>
      <c r="AU290" s="210" t="s">
        <v>392</v>
      </c>
      <c r="AY290" s="15" t="s">
        <v>383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5" t="s">
        <v>222</v>
      </c>
      <c r="BK290" s="211">
        <f>ROUND(I290*H290,2)</f>
        <v>0</v>
      </c>
      <c r="BL290" s="15" t="s">
        <v>442</v>
      </c>
      <c r="BM290" s="210" t="s">
        <v>717</v>
      </c>
    </row>
    <row r="291" spans="2:65" s="157" customFormat="1">
      <c r="B291" s="194"/>
      <c r="D291" s="174" t="s">
        <v>391</v>
      </c>
      <c r="F291" s="175" t="s">
        <v>1620</v>
      </c>
      <c r="L291" s="194"/>
      <c r="M291" s="212"/>
      <c r="T291" s="213"/>
      <c r="AT291" s="15" t="s">
        <v>391</v>
      </c>
      <c r="AU291" s="15" t="s">
        <v>392</v>
      </c>
    </row>
    <row r="292" spans="2:65" s="157" customFormat="1" ht="24.2" customHeight="1">
      <c r="B292" s="205"/>
      <c r="C292" s="168" t="s">
        <v>762</v>
      </c>
      <c r="D292" s="168" t="s">
        <v>384</v>
      </c>
      <c r="E292" s="169" t="s">
        <v>719</v>
      </c>
      <c r="F292" s="170" t="s">
        <v>720</v>
      </c>
      <c r="G292" s="171" t="s">
        <v>87</v>
      </c>
      <c r="H292" s="172">
        <v>14</v>
      </c>
      <c r="I292" s="173"/>
      <c r="J292" s="173">
        <f>ROUND(I292*H292,2)</f>
        <v>0</v>
      </c>
      <c r="K292" s="170" t="s">
        <v>1506</v>
      </c>
      <c r="L292" s="194"/>
      <c r="M292" s="206" t="s">
        <v>1287</v>
      </c>
      <c r="N292" s="207" t="s">
        <v>388</v>
      </c>
      <c r="O292" s="208">
        <v>0.28999999999999998</v>
      </c>
      <c r="P292" s="208">
        <f>O292*H292</f>
        <v>4.0599999999999996</v>
      </c>
      <c r="Q292" s="208">
        <v>9.0000000000000006E-5</v>
      </c>
      <c r="R292" s="208">
        <f>Q292*H292</f>
        <v>1.2600000000000001E-3</v>
      </c>
      <c r="S292" s="208">
        <v>0</v>
      </c>
      <c r="T292" s="209">
        <f>S292*H292</f>
        <v>0</v>
      </c>
      <c r="AR292" s="210" t="s">
        <v>442</v>
      </c>
      <c r="AT292" s="210" t="s">
        <v>384</v>
      </c>
      <c r="AU292" s="210" t="s">
        <v>392</v>
      </c>
      <c r="AY292" s="15" t="s">
        <v>383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5" t="s">
        <v>222</v>
      </c>
      <c r="BK292" s="211">
        <f>ROUND(I292*H292,2)</f>
        <v>0</v>
      </c>
      <c r="BL292" s="15" t="s">
        <v>442</v>
      </c>
      <c r="BM292" s="210" t="s">
        <v>721</v>
      </c>
    </row>
    <row r="293" spans="2:65" s="157" customFormat="1">
      <c r="B293" s="194"/>
      <c r="D293" s="174" t="s">
        <v>391</v>
      </c>
      <c r="F293" s="175" t="s">
        <v>1621</v>
      </c>
      <c r="L293" s="194"/>
      <c r="M293" s="212"/>
      <c r="T293" s="213"/>
      <c r="AT293" s="15" t="s">
        <v>391</v>
      </c>
      <c r="AU293" s="15" t="s">
        <v>392</v>
      </c>
    </row>
    <row r="294" spans="2:65" s="157" customFormat="1" ht="16.5" customHeight="1">
      <c r="B294" s="205"/>
      <c r="C294" s="178" t="s">
        <v>766</v>
      </c>
      <c r="D294" s="178" t="s">
        <v>462</v>
      </c>
      <c r="E294" s="179" t="s">
        <v>723</v>
      </c>
      <c r="F294" s="180" t="s">
        <v>724</v>
      </c>
      <c r="G294" s="181" t="s">
        <v>117</v>
      </c>
      <c r="H294" s="182">
        <v>14</v>
      </c>
      <c r="I294" s="183"/>
      <c r="J294" s="183">
        <f>ROUND(I294*H294,2)</f>
        <v>0</v>
      </c>
      <c r="K294" s="180" t="s">
        <v>1506</v>
      </c>
      <c r="L294" s="214"/>
      <c r="M294" s="215" t="s">
        <v>1287</v>
      </c>
      <c r="N294" s="216" t="s">
        <v>388</v>
      </c>
      <c r="O294" s="208">
        <v>0</v>
      </c>
      <c r="P294" s="208">
        <f>O294*H294</f>
        <v>0</v>
      </c>
      <c r="Q294" s="208">
        <v>1.4999999999999999E-4</v>
      </c>
      <c r="R294" s="208">
        <f>Q294*H294</f>
        <v>2.0999999999999999E-3</v>
      </c>
      <c r="S294" s="208">
        <v>0</v>
      </c>
      <c r="T294" s="209">
        <f>S294*H294</f>
        <v>0</v>
      </c>
      <c r="AR294" s="210" t="s">
        <v>465</v>
      </c>
      <c r="AT294" s="210" t="s">
        <v>462</v>
      </c>
      <c r="AU294" s="210" t="s">
        <v>392</v>
      </c>
      <c r="AY294" s="15" t="s">
        <v>383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5" t="s">
        <v>222</v>
      </c>
      <c r="BK294" s="211">
        <f>ROUND(I294*H294,2)</f>
        <v>0</v>
      </c>
      <c r="BL294" s="15" t="s">
        <v>442</v>
      </c>
      <c r="BM294" s="210" t="s">
        <v>725</v>
      </c>
    </row>
    <row r="295" spans="2:65" s="157" customFormat="1" ht="16.5" customHeight="1">
      <c r="B295" s="205"/>
      <c r="C295" s="168" t="s">
        <v>54</v>
      </c>
      <c r="D295" s="168" t="s">
        <v>384</v>
      </c>
      <c r="E295" s="169" t="s">
        <v>727</v>
      </c>
      <c r="F295" s="170" t="s">
        <v>728</v>
      </c>
      <c r="G295" s="171" t="s">
        <v>87</v>
      </c>
      <c r="H295" s="172">
        <v>12</v>
      </c>
      <c r="I295" s="173"/>
      <c r="J295" s="173">
        <f>ROUND(I295*H295,2)</f>
        <v>0</v>
      </c>
      <c r="K295" s="170" t="s">
        <v>1506</v>
      </c>
      <c r="L295" s="194"/>
      <c r="M295" s="206" t="s">
        <v>1287</v>
      </c>
      <c r="N295" s="207" t="s">
        <v>388</v>
      </c>
      <c r="O295" s="208">
        <v>0.217</v>
      </c>
      <c r="P295" s="208">
        <f>O295*H295</f>
        <v>2.6040000000000001</v>
      </c>
      <c r="Q295" s="208">
        <v>0</v>
      </c>
      <c r="R295" s="208">
        <f>Q295*H295</f>
        <v>0</v>
      </c>
      <c r="S295" s="208">
        <v>1.56E-3</v>
      </c>
      <c r="T295" s="209">
        <f>S295*H295</f>
        <v>1.8720000000000001E-2</v>
      </c>
      <c r="AR295" s="210" t="s">
        <v>442</v>
      </c>
      <c r="AT295" s="210" t="s">
        <v>384</v>
      </c>
      <c r="AU295" s="210" t="s">
        <v>392</v>
      </c>
      <c r="AY295" s="15" t="s">
        <v>383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5" t="s">
        <v>222</v>
      </c>
      <c r="BK295" s="211">
        <f>ROUND(I295*H295,2)</f>
        <v>0</v>
      </c>
      <c r="BL295" s="15" t="s">
        <v>442</v>
      </c>
      <c r="BM295" s="210" t="s">
        <v>729</v>
      </c>
    </row>
    <row r="296" spans="2:65" s="157" customFormat="1">
      <c r="B296" s="194"/>
      <c r="D296" s="174" t="s">
        <v>391</v>
      </c>
      <c r="F296" s="175" t="s">
        <v>1622</v>
      </c>
      <c r="L296" s="194"/>
      <c r="M296" s="212"/>
      <c r="T296" s="213"/>
      <c r="AT296" s="15" t="s">
        <v>391</v>
      </c>
      <c r="AU296" s="15" t="s">
        <v>392</v>
      </c>
    </row>
    <row r="297" spans="2:65" s="157" customFormat="1" ht="24.2" customHeight="1">
      <c r="B297" s="205"/>
      <c r="C297" s="168" t="s">
        <v>1190</v>
      </c>
      <c r="D297" s="168" t="s">
        <v>384</v>
      </c>
      <c r="E297" s="169" t="s">
        <v>731</v>
      </c>
      <c r="F297" s="170" t="s">
        <v>732</v>
      </c>
      <c r="G297" s="171" t="s">
        <v>87</v>
      </c>
      <c r="H297" s="172">
        <v>3</v>
      </c>
      <c r="I297" s="173"/>
      <c r="J297" s="173">
        <f>ROUND(I297*H297,2)</f>
        <v>0</v>
      </c>
      <c r="K297" s="170" t="s">
        <v>1506</v>
      </c>
      <c r="L297" s="194"/>
      <c r="M297" s="206" t="s">
        <v>1287</v>
      </c>
      <c r="N297" s="207" t="s">
        <v>388</v>
      </c>
      <c r="O297" s="208">
        <v>0.2</v>
      </c>
      <c r="P297" s="208">
        <f>O297*H297</f>
        <v>0.60000000000000009</v>
      </c>
      <c r="Q297" s="208">
        <v>1.8E-3</v>
      </c>
      <c r="R297" s="208">
        <f>Q297*H297</f>
        <v>5.4000000000000003E-3</v>
      </c>
      <c r="S297" s="208">
        <v>0</v>
      </c>
      <c r="T297" s="209">
        <f>S297*H297</f>
        <v>0</v>
      </c>
      <c r="AR297" s="210" t="s">
        <v>442</v>
      </c>
      <c r="AT297" s="210" t="s">
        <v>384</v>
      </c>
      <c r="AU297" s="210" t="s">
        <v>392</v>
      </c>
      <c r="AY297" s="15" t="s">
        <v>383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5" t="s">
        <v>222</v>
      </c>
      <c r="BK297" s="211">
        <f>ROUND(I297*H297,2)</f>
        <v>0</v>
      </c>
      <c r="BL297" s="15" t="s">
        <v>442</v>
      </c>
      <c r="BM297" s="210" t="s">
        <v>733</v>
      </c>
    </row>
    <row r="298" spans="2:65" s="157" customFormat="1">
      <c r="B298" s="194"/>
      <c r="D298" s="174" t="s">
        <v>391</v>
      </c>
      <c r="F298" s="175" t="s">
        <v>1623</v>
      </c>
      <c r="L298" s="194"/>
      <c r="M298" s="212"/>
      <c r="T298" s="213"/>
      <c r="AT298" s="15" t="s">
        <v>391</v>
      </c>
      <c r="AU298" s="15" t="s">
        <v>392</v>
      </c>
    </row>
    <row r="299" spans="2:65" s="157" customFormat="1" ht="21.75" customHeight="1">
      <c r="B299" s="205"/>
      <c r="C299" s="168" t="s">
        <v>1194</v>
      </c>
      <c r="D299" s="168" t="s">
        <v>384</v>
      </c>
      <c r="E299" s="169" t="s">
        <v>735</v>
      </c>
      <c r="F299" s="170" t="s">
        <v>736</v>
      </c>
      <c r="G299" s="171" t="s">
        <v>87</v>
      </c>
      <c r="H299" s="172">
        <v>8</v>
      </c>
      <c r="I299" s="173"/>
      <c r="J299" s="173">
        <f>ROUND(I299*H299,2)</f>
        <v>0</v>
      </c>
      <c r="K299" s="170" t="s">
        <v>1506</v>
      </c>
      <c r="L299" s="194"/>
      <c r="M299" s="206" t="s">
        <v>1287</v>
      </c>
      <c r="N299" s="207" t="s">
        <v>388</v>
      </c>
      <c r="O299" s="208">
        <v>0.2</v>
      </c>
      <c r="P299" s="208">
        <f>O299*H299</f>
        <v>1.6</v>
      </c>
      <c r="Q299" s="208">
        <v>1.8E-3</v>
      </c>
      <c r="R299" s="208">
        <f>Q299*H299</f>
        <v>1.44E-2</v>
      </c>
      <c r="S299" s="208">
        <v>0</v>
      </c>
      <c r="T299" s="209">
        <f>S299*H299</f>
        <v>0</v>
      </c>
      <c r="AR299" s="210" t="s">
        <v>442</v>
      </c>
      <c r="AT299" s="210" t="s">
        <v>384</v>
      </c>
      <c r="AU299" s="210" t="s">
        <v>392</v>
      </c>
      <c r="AY299" s="15" t="s">
        <v>383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5" t="s">
        <v>222</v>
      </c>
      <c r="BK299" s="211">
        <f>ROUND(I299*H299,2)</f>
        <v>0</v>
      </c>
      <c r="BL299" s="15" t="s">
        <v>442</v>
      </c>
      <c r="BM299" s="210" t="s">
        <v>737</v>
      </c>
    </row>
    <row r="300" spans="2:65" s="157" customFormat="1">
      <c r="B300" s="194"/>
      <c r="D300" s="174" t="s">
        <v>391</v>
      </c>
      <c r="F300" s="175" t="s">
        <v>1624</v>
      </c>
      <c r="L300" s="194"/>
      <c r="M300" s="212"/>
      <c r="T300" s="213"/>
      <c r="AT300" s="15" t="s">
        <v>391</v>
      </c>
      <c r="AU300" s="15" t="s">
        <v>392</v>
      </c>
    </row>
    <row r="301" spans="2:65" s="157" customFormat="1" ht="24.2" customHeight="1">
      <c r="B301" s="205"/>
      <c r="C301" s="168" t="s">
        <v>1200</v>
      </c>
      <c r="D301" s="168" t="s">
        <v>384</v>
      </c>
      <c r="E301" s="169" t="s">
        <v>739</v>
      </c>
      <c r="F301" s="170" t="s">
        <v>1625</v>
      </c>
      <c r="G301" s="171" t="s">
        <v>117</v>
      </c>
      <c r="H301" s="172">
        <v>2</v>
      </c>
      <c r="I301" s="173"/>
      <c r="J301" s="173">
        <f>ROUND(I301*H301,2)</f>
        <v>0</v>
      </c>
      <c r="K301" s="170" t="s">
        <v>1506</v>
      </c>
      <c r="L301" s="194"/>
      <c r="M301" s="206" t="s">
        <v>1287</v>
      </c>
      <c r="N301" s="207" t="s">
        <v>388</v>
      </c>
      <c r="O301" s="208">
        <v>0.65500000000000003</v>
      </c>
      <c r="P301" s="208">
        <f>O301*H301</f>
        <v>1.31</v>
      </c>
      <c r="Q301" s="208">
        <v>1.2E-4</v>
      </c>
      <c r="R301" s="208">
        <f>Q301*H301</f>
        <v>2.4000000000000001E-4</v>
      </c>
      <c r="S301" s="208">
        <v>0</v>
      </c>
      <c r="T301" s="209">
        <f>S301*H301</f>
        <v>0</v>
      </c>
      <c r="AR301" s="210" t="s">
        <v>442</v>
      </c>
      <c r="AT301" s="210" t="s">
        <v>384</v>
      </c>
      <c r="AU301" s="210" t="s">
        <v>392</v>
      </c>
      <c r="AY301" s="15" t="s">
        <v>383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5" t="s">
        <v>222</v>
      </c>
      <c r="BK301" s="211">
        <f>ROUND(I301*H301,2)</f>
        <v>0</v>
      </c>
      <c r="BL301" s="15" t="s">
        <v>442</v>
      </c>
      <c r="BM301" s="210" t="s">
        <v>740</v>
      </c>
    </row>
    <row r="302" spans="2:65" s="157" customFormat="1">
      <c r="B302" s="194"/>
      <c r="D302" s="174" t="s">
        <v>391</v>
      </c>
      <c r="F302" s="175" t="s">
        <v>1626</v>
      </c>
      <c r="L302" s="194"/>
      <c r="M302" s="212"/>
      <c r="T302" s="213"/>
      <c r="AT302" s="15" t="s">
        <v>391</v>
      </c>
      <c r="AU302" s="15" t="s">
        <v>392</v>
      </c>
    </row>
    <row r="303" spans="2:65" s="157" customFormat="1" ht="16.5" customHeight="1">
      <c r="B303" s="205"/>
      <c r="C303" s="178" t="s">
        <v>1204</v>
      </c>
      <c r="D303" s="178" t="s">
        <v>462</v>
      </c>
      <c r="E303" s="179" t="s">
        <v>742</v>
      </c>
      <c r="F303" s="180" t="s">
        <v>743</v>
      </c>
      <c r="G303" s="181" t="s">
        <v>117</v>
      </c>
      <c r="H303" s="182">
        <v>2</v>
      </c>
      <c r="I303" s="183"/>
      <c r="J303" s="183">
        <f>ROUND(I303*H303,2)</f>
        <v>0</v>
      </c>
      <c r="K303" s="180" t="s">
        <v>1506</v>
      </c>
      <c r="L303" s="214"/>
      <c r="M303" s="215" t="s">
        <v>1287</v>
      </c>
      <c r="N303" s="216" t="s">
        <v>388</v>
      </c>
      <c r="O303" s="208">
        <v>0</v>
      </c>
      <c r="P303" s="208">
        <f>O303*H303</f>
        <v>0</v>
      </c>
      <c r="Q303" s="208">
        <v>2.5000000000000001E-3</v>
      </c>
      <c r="R303" s="208">
        <f>Q303*H303</f>
        <v>5.0000000000000001E-3</v>
      </c>
      <c r="S303" s="208">
        <v>0</v>
      </c>
      <c r="T303" s="209">
        <f>S303*H303</f>
        <v>0</v>
      </c>
      <c r="AR303" s="210" t="s">
        <v>465</v>
      </c>
      <c r="AT303" s="210" t="s">
        <v>462</v>
      </c>
      <c r="AU303" s="210" t="s">
        <v>392</v>
      </c>
      <c r="AY303" s="15" t="s">
        <v>383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5" t="s">
        <v>222</v>
      </c>
      <c r="BK303" s="211">
        <f>ROUND(I303*H303,2)</f>
        <v>0</v>
      </c>
      <c r="BL303" s="15" t="s">
        <v>442</v>
      </c>
      <c r="BM303" s="210" t="s">
        <v>744</v>
      </c>
    </row>
    <row r="304" spans="2:65" s="157" customFormat="1" ht="24.2" customHeight="1">
      <c r="B304" s="205"/>
      <c r="C304" s="168" t="s">
        <v>1208</v>
      </c>
      <c r="D304" s="168" t="s">
        <v>384</v>
      </c>
      <c r="E304" s="169" t="s">
        <v>746</v>
      </c>
      <c r="F304" s="170" t="s">
        <v>747</v>
      </c>
      <c r="G304" s="171" t="s">
        <v>117</v>
      </c>
      <c r="H304" s="172">
        <v>17</v>
      </c>
      <c r="I304" s="173"/>
      <c r="J304" s="173">
        <f>ROUND(I304*H304,2)</f>
        <v>0</v>
      </c>
      <c r="K304" s="170" t="s">
        <v>1506</v>
      </c>
      <c r="L304" s="194"/>
      <c r="M304" s="206" t="s">
        <v>1287</v>
      </c>
      <c r="N304" s="207" t="s">
        <v>388</v>
      </c>
      <c r="O304" s="208">
        <v>6.3E-2</v>
      </c>
      <c r="P304" s="208">
        <f>O304*H304</f>
        <v>1.071</v>
      </c>
      <c r="Q304" s="208">
        <v>0</v>
      </c>
      <c r="R304" s="208">
        <f>Q304*H304</f>
        <v>0</v>
      </c>
      <c r="S304" s="208">
        <v>8.5999999999999998E-4</v>
      </c>
      <c r="T304" s="209">
        <f>S304*H304</f>
        <v>1.4619999999999999E-2</v>
      </c>
      <c r="AR304" s="210" t="s">
        <v>442</v>
      </c>
      <c r="AT304" s="210" t="s">
        <v>384</v>
      </c>
      <c r="AU304" s="210" t="s">
        <v>392</v>
      </c>
      <c r="AY304" s="15" t="s">
        <v>383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15" t="s">
        <v>222</v>
      </c>
      <c r="BK304" s="211">
        <f>ROUND(I304*H304,2)</f>
        <v>0</v>
      </c>
      <c r="BL304" s="15" t="s">
        <v>442</v>
      </c>
      <c r="BM304" s="210" t="s">
        <v>748</v>
      </c>
    </row>
    <row r="305" spans="2:65" s="157" customFormat="1">
      <c r="B305" s="194"/>
      <c r="D305" s="174" t="s">
        <v>391</v>
      </c>
      <c r="F305" s="175" t="s">
        <v>1627</v>
      </c>
      <c r="L305" s="194"/>
      <c r="M305" s="212"/>
      <c r="T305" s="213"/>
      <c r="AT305" s="15" t="s">
        <v>391</v>
      </c>
      <c r="AU305" s="15" t="s">
        <v>392</v>
      </c>
    </row>
    <row r="306" spans="2:65" s="157" customFormat="1" ht="33" customHeight="1">
      <c r="B306" s="205"/>
      <c r="C306" s="168" t="s">
        <v>1212</v>
      </c>
      <c r="D306" s="168" t="s">
        <v>384</v>
      </c>
      <c r="E306" s="169" t="s">
        <v>750</v>
      </c>
      <c r="F306" s="170" t="s">
        <v>751</v>
      </c>
      <c r="G306" s="171" t="s">
        <v>117</v>
      </c>
      <c r="H306" s="172">
        <v>2</v>
      </c>
      <c r="I306" s="173"/>
      <c r="J306" s="173">
        <f>ROUND(I306*H306,2)</f>
        <v>0</v>
      </c>
      <c r="K306" s="170" t="s">
        <v>1506</v>
      </c>
      <c r="L306" s="194"/>
      <c r="M306" s="206" t="s">
        <v>1287</v>
      </c>
      <c r="N306" s="207" t="s">
        <v>388</v>
      </c>
      <c r="O306" s="208">
        <v>0.33900000000000002</v>
      </c>
      <c r="P306" s="208">
        <f>O306*H306</f>
        <v>0.67800000000000005</v>
      </c>
      <c r="Q306" s="208">
        <v>1.2800000000000001E-3</v>
      </c>
      <c r="R306" s="208">
        <f>Q306*H306</f>
        <v>2.5600000000000002E-3</v>
      </c>
      <c r="S306" s="208">
        <v>0</v>
      </c>
      <c r="T306" s="209">
        <f>S306*H306</f>
        <v>0</v>
      </c>
      <c r="AR306" s="210" t="s">
        <v>442</v>
      </c>
      <c r="AT306" s="210" t="s">
        <v>384</v>
      </c>
      <c r="AU306" s="210" t="s">
        <v>392</v>
      </c>
      <c r="AY306" s="15" t="s">
        <v>383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15" t="s">
        <v>222</v>
      </c>
      <c r="BK306" s="211">
        <f>ROUND(I306*H306,2)</f>
        <v>0</v>
      </c>
      <c r="BL306" s="15" t="s">
        <v>442</v>
      </c>
      <c r="BM306" s="210" t="s">
        <v>752</v>
      </c>
    </row>
    <row r="307" spans="2:65" s="157" customFormat="1">
      <c r="B307" s="194"/>
      <c r="D307" s="174" t="s">
        <v>391</v>
      </c>
      <c r="F307" s="175" t="s">
        <v>1628</v>
      </c>
      <c r="L307" s="194"/>
      <c r="M307" s="212"/>
      <c r="T307" s="213"/>
      <c r="AT307" s="15" t="s">
        <v>391</v>
      </c>
      <c r="AU307" s="15" t="s">
        <v>392</v>
      </c>
    </row>
    <row r="308" spans="2:65" s="157" customFormat="1" ht="16.5" customHeight="1">
      <c r="B308" s="205"/>
      <c r="C308" s="168" t="s">
        <v>1218</v>
      </c>
      <c r="D308" s="168" t="s">
        <v>384</v>
      </c>
      <c r="E308" s="169" t="s">
        <v>754</v>
      </c>
      <c r="F308" s="170" t="s">
        <v>755</v>
      </c>
      <c r="G308" s="171" t="s">
        <v>117</v>
      </c>
      <c r="H308" s="172">
        <v>1</v>
      </c>
      <c r="I308" s="173"/>
      <c r="J308" s="173">
        <f>ROUND(I308*H308,2)</f>
        <v>0</v>
      </c>
      <c r="K308" s="170" t="s">
        <v>1506</v>
      </c>
      <c r="L308" s="194"/>
      <c r="M308" s="206" t="s">
        <v>1287</v>
      </c>
      <c r="N308" s="207" t="s">
        <v>388</v>
      </c>
      <c r="O308" s="208">
        <v>0.95</v>
      </c>
      <c r="P308" s="208">
        <f>O308*H308</f>
        <v>0.95</v>
      </c>
      <c r="Q308" s="208">
        <v>3.1E-4</v>
      </c>
      <c r="R308" s="208">
        <f>Q308*H308</f>
        <v>3.1E-4</v>
      </c>
      <c r="S308" s="208">
        <v>0</v>
      </c>
      <c r="T308" s="209">
        <f>S308*H308</f>
        <v>0</v>
      </c>
      <c r="AR308" s="210" t="s">
        <v>442</v>
      </c>
      <c r="AT308" s="210" t="s">
        <v>384</v>
      </c>
      <c r="AU308" s="210" t="s">
        <v>392</v>
      </c>
      <c r="AY308" s="15" t="s">
        <v>383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5" t="s">
        <v>222</v>
      </c>
      <c r="BK308" s="211">
        <f>ROUND(I308*H308,2)</f>
        <v>0</v>
      </c>
      <c r="BL308" s="15" t="s">
        <v>442</v>
      </c>
      <c r="BM308" s="210" t="s">
        <v>756</v>
      </c>
    </row>
    <row r="309" spans="2:65" s="157" customFormat="1">
      <c r="B309" s="194"/>
      <c r="D309" s="174" t="s">
        <v>391</v>
      </c>
      <c r="F309" s="175" t="s">
        <v>1629</v>
      </c>
      <c r="L309" s="194"/>
      <c r="M309" s="212"/>
      <c r="T309" s="213"/>
      <c r="AT309" s="15" t="s">
        <v>391</v>
      </c>
      <c r="AU309" s="15" t="s">
        <v>392</v>
      </c>
    </row>
    <row r="310" spans="2:65" s="157" customFormat="1" ht="49.15" customHeight="1">
      <c r="B310" s="205"/>
      <c r="C310" s="168" t="s">
        <v>1222</v>
      </c>
      <c r="D310" s="168" t="s">
        <v>384</v>
      </c>
      <c r="E310" s="169" t="s">
        <v>758</v>
      </c>
      <c r="F310" s="170" t="s">
        <v>1630</v>
      </c>
      <c r="G310" s="171" t="s">
        <v>183</v>
      </c>
      <c r="H310" s="172">
        <v>0.48499999999999999</v>
      </c>
      <c r="I310" s="173"/>
      <c r="J310" s="173">
        <f>ROUND(I310*H310,2)</f>
        <v>0</v>
      </c>
      <c r="K310" s="170" t="s">
        <v>1506</v>
      </c>
      <c r="L310" s="194"/>
      <c r="M310" s="206" t="s">
        <v>1287</v>
      </c>
      <c r="N310" s="207" t="s">
        <v>388</v>
      </c>
      <c r="O310" s="208">
        <v>1.0289999999999999</v>
      </c>
      <c r="P310" s="208">
        <f>O310*H310</f>
        <v>0.49906499999999993</v>
      </c>
      <c r="Q310" s="208">
        <v>0</v>
      </c>
      <c r="R310" s="208">
        <f>Q310*H310</f>
        <v>0</v>
      </c>
      <c r="S310" s="208">
        <v>0</v>
      </c>
      <c r="T310" s="209">
        <f>S310*H310</f>
        <v>0</v>
      </c>
      <c r="AR310" s="210" t="s">
        <v>442</v>
      </c>
      <c r="AT310" s="210" t="s">
        <v>384</v>
      </c>
      <c r="AU310" s="210" t="s">
        <v>392</v>
      </c>
      <c r="AY310" s="15" t="s">
        <v>383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15" t="s">
        <v>222</v>
      </c>
      <c r="BK310" s="211">
        <f>ROUND(I310*H310,2)</f>
        <v>0</v>
      </c>
      <c r="BL310" s="15" t="s">
        <v>442</v>
      </c>
      <c r="BM310" s="210" t="s">
        <v>759</v>
      </c>
    </row>
    <row r="311" spans="2:65" s="157" customFormat="1">
      <c r="B311" s="194"/>
      <c r="D311" s="174" t="s">
        <v>391</v>
      </c>
      <c r="F311" s="175" t="s">
        <v>1631</v>
      </c>
      <c r="L311" s="194"/>
      <c r="M311" s="212"/>
      <c r="T311" s="213"/>
      <c r="AT311" s="15" t="s">
        <v>391</v>
      </c>
      <c r="AU311" s="15" t="s">
        <v>392</v>
      </c>
    </row>
    <row r="312" spans="2:65" s="164" customFormat="1" ht="22.9" customHeight="1">
      <c r="B312" s="199"/>
      <c r="D312" s="165" t="s">
        <v>379</v>
      </c>
      <c r="E312" s="176" t="s">
        <v>760</v>
      </c>
      <c r="F312" s="176" t="s">
        <v>761</v>
      </c>
      <c r="J312" s="177">
        <f>BK312</f>
        <v>0</v>
      </c>
      <c r="L312" s="199"/>
      <c r="M312" s="200"/>
      <c r="P312" s="201">
        <f>SUM(P313:P316)</f>
        <v>10.036481999999999</v>
      </c>
      <c r="R312" s="201">
        <f>SUM(R313:R316)</f>
        <v>3.6799999999999999E-2</v>
      </c>
      <c r="T312" s="202">
        <f>SUM(T313:T316)</f>
        <v>0</v>
      </c>
      <c r="AR312" s="165" t="s">
        <v>392</v>
      </c>
      <c r="AT312" s="203" t="s">
        <v>379</v>
      </c>
      <c r="AU312" s="203" t="s">
        <v>222</v>
      </c>
      <c r="AY312" s="165" t="s">
        <v>383</v>
      </c>
      <c r="BK312" s="204">
        <f>SUM(BK313:BK316)</f>
        <v>0</v>
      </c>
    </row>
    <row r="313" spans="2:65" s="157" customFormat="1" ht="37.9" customHeight="1">
      <c r="B313" s="205"/>
      <c r="C313" s="168" t="s">
        <v>1226</v>
      </c>
      <c r="D313" s="168" t="s">
        <v>384</v>
      </c>
      <c r="E313" s="169" t="s">
        <v>763</v>
      </c>
      <c r="F313" s="170" t="s">
        <v>764</v>
      </c>
      <c r="G313" s="171" t="s">
        <v>87</v>
      </c>
      <c r="H313" s="172">
        <v>4</v>
      </c>
      <c r="I313" s="173"/>
      <c r="J313" s="173">
        <f>ROUND(I313*H313,2)</f>
        <v>0</v>
      </c>
      <c r="K313" s="170" t="s">
        <v>1506</v>
      </c>
      <c r="L313" s="194"/>
      <c r="M313" s="206" t="s">
        <v>1287</v>
      </c>
      <c r="N313" s="207" t="s">
        <v>388</v>
      </c>
      <c r="O313" s="208">
        <v>2.5</v>
      </c>
      <c r="P313" s="208">
        <f>O313*H313</f>
        <v>10</v>
      </c>
      <c r="Q313" s="208">
        <v>9.1999999999999998E-3</v>
      </c>
      <c r="R313" s="208">
        <f>Q313*H313</f>
        <v>3.6799999999999999E-2</v>
      </c>
      <c r="S313" s="208">
        <v>0</v>
      </c>
      <c r="T313" s="209">
        <f>S313*H313</f>
        <v>0</v>
      </c>
      <c r="AR313" s="210" t="s">
        <v>442</v>
      </c>
      <c r="AT313" s="210" t="s">
        <v>384</v>
      </c>
      <c r="AU313" s="210" t="s">
        <v>392</v>
      </c>
      <c r="AY313" s="15" t="s">
        <v>383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5" t="s">
        <v>222</v>
      </c>
      <c r="BK313" s="211">
        <f>ROUND(I313*H313,2)</f>
        <v>0</v>
      </c>
      <c r="BL313" s="15" t="s">
        <v>442</v>
      </c>
      <c r="BM313" s="210" t="s">
        <v>765</v>
      </c>
    </row>
    <row r="314" spans="2:65" s="157" customFormat="1">
      <c r="B314" s="194"/>
      <c r="D314" s="174" t="s">
        <v>391</v>
      </c>
      <c r="F314" s="175" t="s">
        <v>1632</v>
      </c>
      <c r="L314" s="194"/>
      <c r="M314" s="212"/>
      <c r="T314" s="213"/>
      <c r="AT314" s="15" t="s">
        <v>391</v>
      </c>
      <c r="AU314" s="15" t="s">
        <v>392</v>
      </c>
    </row>
    <row r="315" spans="2:65" s="157" customFormat="1" ht="49.15" customHeight="1">
      <c r="B315" s="205"/>
      <c r="C315" s="168" t="s">
        <v>1302</v>
      </c>
      <c r="D315" s="168" t="s">
        <v>384</v>
      </c>
      <c r="E315" s="169" t="s">
        <v>767</v>
      </c>
      <c r="F315" s="170" t="s">
        <v>1633</v>
      </c>
      <c r="G315" s="171" t="s">
        <v>183</v>
      </c>
      <c r="H315" s="172">
        <v>3.6999999999999998E-2</v>
      </c>
      <c r="I315" s="173"/>
      <c r="J315" s="173">
        <f>ROUND(I315*H315,2)</f>
        <v>0</v>
      </c>
      <c r="K315" s="170" t="s">
        <v>1506</v>
      </c>
      <c r="L315" s="194"/>
      <c r="M315" s="206" t="s">
        <v>1287</v>
      </c>
      <c r="N315" s="207" t="s">
        <v>388</v>
      </c>
      <c r="O315" s="208">
        <v>0.98599999999999999</v>
      </c>
      <c r="P315" s="208">
        <f>O315*H315</f>
        <v>3.6482000000000001E-2</v>
      </c>
      <c r="Q315" s="208">
        <v>0</v>
      </c>
      <c r="R315" s="208">
        <f>Q315*H315</f>
        <v>0</v>
      </c>
      <c r="S315" s="208">
        <v>0</v>
      </c>
      <c r="T315" s="209">
        <f>S315*H315</f>
        <v>0</v>
      </c>
      <c r="AR315" s="210" t="s">
        <v>442</v>
      </c>
      <c r="AT315" s="210" t="s">
        <v>384</v>
      </c>
      <c r="AU315" s="210" t="s">
        <v>392</v>
      </c>
      <c r="AY315" s="15" t="s">
        <v>383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5" t="s">
        <v>222</v>
      </c>
      <c r="BK315" s="211">
        <f>ROUND(I315*H315,2)</f>
        <v>0</v>
      </c>
      <c r="BL315" s="15" t="s">
        <v>442</v>
      </c>
      <c r="BM315" s="210" t="s">
        <v>768</v>
      </c>
    </row>
    <row r="316" spans="2:65" s="157" customFormat="1">
      <c r="B316" s="194"/>
      <c r="D316" s="174" t="s">
        <v>391</v>
      </c>
      <c r="F316" s="175" t="s">
        <v>1634</v>
      </c>
      <c r="L316" s="194"/>
      <c r="M316" s="221"/>
      <c r="N316" s="159"/>
      <c r="O316" s="159"/>
      <c r="P316" s="159"/>
      <c r="Q316" s="159"/>
      <c r="R316" s="159"/>
      <c r="S316" s="159"/>
      <c r="T316" s="222"/>
      <c r="AT316" s="15" t="s">
        <v>391</v>
      </c>
      <c r="AU316" s="15" t="s">
        <v>392</v>
      </c>
    </row>
    <row r="317" spans="2:65" s="157" customFormat="1" ht="6.95" customHeight="1">
      <c r="B317" s="223"/>
      <c r="C317" s="188"/>
      <c r="D317" s="188"/>
      <c r="E317" s="188"/>
      <c r="F317" s="188"/>
      <c r="G317" s="188"/>
      <c r="H317" s="188"/>
      <c r="I317" s="188"/>
      <c r="J317" s="188"/>
      <c r="K317" s="188"/>
      <c r="L317" s="194"/>
    </row>
  </sheetData>
  <mergeCells count="9">
    <mergeCell ref="E7:H7"/>
    <mergeCell ref="L2:V2"/>
    <mergeCell ref="E9:H9"/>
    <mergeCell ref="E88:H88"/>
    <mergeCell ref="E18:H18"/>
    <mergeCell ref="E27:H27"/>
    <mergeCell ref="E48:H48"/>
    <mergeCell ref="E50:H50"/>
    <mergeCell ref="E86:H86"/>
  </mergeCells>
  <hyperlinks>
    <hyperlink ref="F100" r:id="rId1"/>
    <hyperlink ref="F102" r:id="rId2"/>
    <hyperlink ref="F105" r:id="rId3"/>
    <hyperlink ref="F107" r:id="rId4"/>
    <hyperlink ref="F110" r:id="rId5"/>
    <hyperlink ref="F113" r:id="rId6"/>
    <hyperlink ref="F115" r:id="rId7"/>
    <hyperlink ref="F118" r:id="rId8"/>
    <hyperlink ref="F120" r:id="rId9"/>
    <hyperlink ref="F122" r:id="rId10"/>
    <hyperlink ref="F124" r:id="rId11"/>
    <hyperlink ref="F127" r:id="rId12"/>
    <hyperlink ref="F129" r:id="rId13"/>
    <hyperlink ref="F131" r:id="rId14"/>
    <hyperlink ref="F133" r:id="rId15"/>
    <hyperlink ref="F135" r:id="rId16"/>
    <hyperlink ref="F139" r:id="rId17"/>
    <hyperlink ref="F142" r:id="rId18"/>
    <hyperlink ref="F144" r:id="rId19"/>
    <hyperlink ref="F146" r:id="rId20"/>
    <hyperlink ref="F148" r:id="rId21"/>
    <hyperlink ref="F150" r:id="rId22"/>
    <hyperlink ref="F152" r:id="rId23"/>
    <hyperlink ref="F155" r:id="rId24"/>
    <hyperlink ref="F159" r:id="rId25"/>
    <hyperlink ref="F167" r:id="rId26"/>
    <hyperlink ref="F175" r:id="rId27"/>
    <hyperlink ref="F181" r:id="rId28"/>
    <hyperlink ref="F183" r:id="rId29"/>
    <hyperlink ref="F185" r:id="rId30"/>
    <hyperlink ref="F187" r:id="rId31"/>
    <hyperlink ref="F189" r:id="rId32"/>
    <hyperlink ref="F191" r:id="rId33"/>
    <hyperlink ref="F193" r:id="rId34"/>
    <hyperlink ref="F195" r:id="rId35"/>
    <hyperlink ref="F197" r:id="rId36"/>
    <hyperlink ref="F199" r:id="rId37"/>
    <hyperlink ref="F203" r:id="rId38"/>
    <hyperlink ref="F205" r:id="rId39"/>
    <hyperlink ref="F207" r:id="rId40"/>
    <hyperlink ref="F209" r:id="rId41"/>
    <hyperlink ref="F211" r:id="rId42"/>
    <hyperlink ref="F213" r:id="rId43"/>
    <hyperlink ref="F215" r:id="rId44"/>
    <hyperlink ref="F217" r:id="rId45"/>
    <hyperlink ref="F219" r:id="rId46"/>
    <hyperlink ref="F221" r:id="rId47"/>
    <hyperlink ref="F223" r:id="rId48"/>
    <hyperlink ref="F225" r:id="rId49"/>
    <hyperlink ref="F227" r:id="rId50"/>
    <hyperlink ref="F229" r:id="rId51"/>
    <hyperlink ref="F231" r:id="rId52"/>
    <hyperlink ref="F233" r:id="rId53"/>
    <hyperlink ref="F236" r:id="rId54"/>
    <hyperlink ref="F238" r:id="rId55"/>
    <hyperlink ref="F240" r:id="rId56"/>
    <hyperlink ref="F242" r:id="rId57"/>
    <hyperlink ref="F244" r:id="rId58"/>
    <hyperlink ref="F246" r:id="rId59"/>
    <hyperlink ref="F249" r:id="rId60"/>
    <hyperlink ref="F251" r:id="rId61"/>
    <hyperlink ref="F253" r:id="rId62"/>
    <hyperlink ref="F255" r:id="rId63"/>
    <hyperlink ref="F257" r:id="rId64"/>
    <hyperlink ref="F259" r:id="rId65"/>
    <hyperlink ref="F261" r:id="rId66"/>
    <hyperlink ref="F263" r:id="rId67"/>
    <hyperlink ref="F265" r:id="rId68"/>
    <hyperlink ref="F267" r:id="rId69"/>
    <hyperlink ref="F269" r:id="rId70"/>
    <hyperlink ref="F271" r:id="rId71"/>
    <hyperlink ref="F273" r:id="rId72"/>
    <hyperlink ref="F275" r:id="rId73"/>
    <hyperlink ref="F277" r:id="rId74"/>
    <hyperlink ref="F279" r:id="rId75"/>
    <hyperlink ref="F282" r:id="rId76"/>
    <hyperlink ref="F285" r:id="rId77"/>
    <hyperlink ref="F287" r:id="rId78"/>
    <hyperlink ref="F289" r:id="rId79"/>
    <hyperlink ref="F291" r:id="rId80"/>
    <hyperlink ref="F293" r:id="rId81"/>
    <hyperlink ref="F296" r:id="rId82"/>
    <hyperlink ref="F298" r:id="rId83"/>
    <hyperlink ref="F300" r:id="rId84"/>
    <hyperlink ref="F302" r:id="rId85"/>
    <hyperlink ref="F305" r:id="rId86"/>
    <hyperlink ref="F307" r:id="rId87"/>
    <hyperlink ref="F309" r:id="rId88"/>
    <hyperlink ref="F311" r:id="rId89"/>
    <hyperlink ref="F314" r:id="rId90"/>
    <hyperlink ref="F316" r:id="rId91"/>
  </hyperlinks>
  <pageMargins left="0.7" right="0.7" top="0.78749999999999998" bottom="0.78749999999999998" header="0.511811023622047" footer="0.511811023622047"/>
  <pageSetup paperSize="9" scale="62" orientation="portrait" horizontalDpi="300" verticalDpi="300" r:id="rId92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08"/>
  <sheetViews>
    <sheetView view="pageBreakPreview" zoomScale="55" zoomScaleNormal="100" zoomScaleSheetLayoutView="55" zoomScalePageLayoutView="95" workbookViewId="0">
      <selection activeCell="I96" sqref="I96:I207"/>
    </sheetView>
  </sheetViews>
  <sheetFormatPr defaultRowHeight="12.7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368" t="s">
        <v>1463</v>
      </c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5" t="s">
        <v>1635</v>
      </c>
    </row>
    <row r="3" spans="2:46" ht="6.95" hidden="1" customHeight="1">
      <c r="B3" s="267"/>
      <c r="C3" s="268"/>
      <c r="D3" s="268"/>
      <c r="E3" s="268"/>
      <c r="F3" s="268"/>
      <c r="G3" s="268"/>
      <c r="H3" s="268"/>
      <c r="I3" s="268"/>
      <c r="J3" s="268"/>
      <c r="K3" s="268"/>
      <c r="L3" s="269"/>
      <c r="AT3" s="15" t="s">
        <v>392</v>
      </c>
    </row>
    <row r="4" spans="2:46" ht="24.95" hidden="1" customHeight="1">
      <c r="B4" s="269"/>
      <c r="D4" s="270" t="s">
        <v>1465</v>
      </c>
      <c r="L4" s="269"/>
      <c r="M4" s="271" t="s">
        <v>1466</v>
      </c>
      <c r="AT4" s="15" t="s">
        <v>469</v>
      </c>
    </row>
    <row r="5" spans="2:46" ht="6.95" hidden="1" customHeight="1">
      <c r="B5" s="269"/>
      <c r="L5" s="269"/>
    </row>
    <row r="6" spans="2:46" ht="12" hidden="1" customHeight="1">
      <c r="B6" s="269"/>
      <c r="D6" s="272" t="s">
        <v>2</v>
      </c>
      <c r="L6" s="269"/>
    </row>
    <row r="7" spans="2:46" ht="16.5" hidden="1" customHeight="1">
      <c r="B7" s="269"/>
      <c r="E7" s="366" t="s">
        <v>1760</v>
      </c>
      <c r="F7" s="367"/>
      <c r="G7" s="367"/>
      <c r="H7" s="367"/>
      <c r="L7" s="269"/>
    </row>
    <row r="8" spans="2:46" s="157" customFormat="1" ht="12" hidden="1" customHeight="1">
      <c r="B8" s="194"/>
      <c r="D8" s="272" t="s">
        <v>4</v>
      </c>
      <c r="L8" s="194"/>
    </row>
    <row r="9" spans="2:46" s="157" customFormat="1" ht="16.5" hidden="1" customHeight="1">
      <c r="B9" s="194"/>
      <c r="E9" s="370" t="s">
        <v>1636</v>
      </c>
      <c r="F9" s="371"/>
      <c r="G9" s="371"/>
      <c r="H9" s="371"/>
      <c r="L9" s="194"/>
    </row>
    <row r="10" spans="2:46" s="157" customFormat="1" hidden="1">
      <c r="B10" s="194"/>
      <c r="L10" s="194"/>
    </row>
    <row r="11" spans="2:46" s="157" customFormat="1" ht="12" hidden="1" customHeight="1">
      <c r="B11" s="194"/>
      <c r="D11" s="272" t="s">
        <v>1468</v>
      </c>
      <c r="F11" s="273" t="s">
        <v>1287</v>
      </c>
      <c r="I11" s="272" t="s">
        <v>1469</v>
      </c>
      <c r="J11" s="273" t="s">
        <v>1287</v>
      </c>
      <c r="L11" s="194"/>
    </row>
    <row r="12" spans="2:46" s="157" customFormat="1" ht="12" hidden="1" customHeight="1">
      <c r="B12" s="194"/>
      <c r="D12" s="272" t="s">
        <v>1470</v>
      </c>
      <c r="F12" s="273" t="s">
        <v>1471</v>
      </c>
      <c r="I12" s="272" t="s">
        <v>1472</v>
      </c>
      <c r="J12" s="274">
        <v>45351</v>
      </c>
      <c r="L12" s="194"/>
    </row>
    <row r="13" spans="2:46" s="157" customFormat="1" ht="10.9" hidden="1" customHeight="1">
      <c r="B13" s="194"/>
      <c r="L13" s="194"/>
    </row>
    <row r="14" spans="2:46" s="157" customFormat="1" ht="12" hidden="1" customHeight="1">
      <c r="B14" s="194"/>
      <c r="D14" s="272" t="s">
        <v>1473</v>
      </c>
      <c r="I14" s="272" t="s">
        <v>1474</v>
      </c>
      <c r="J14" s="273" t="s">
        <v>1287</v>
      </c>
      <c r="L14" s="194"/>
    </row>
    <row r="15" spans="2:46" s="157" customFormat="1" ht="18" hidden="1" customHeight="1">
      <c r="B15" s="194"/>
      <c r="E15" s="273" t="s">
        <v>1471</v>
      </c>
      <c r="I15" s="272" t="s">
        <v>11</v>
      </c>
      <c r="J15" s="273" t="s">
        <v>1287</v>
      </c>
      <c r="L15" s="194"/>
    </row>
    <row r="16" spans="2:46" s="157" customFormat="1" ht="6.95" hidden="1" customHeight="1">
      <c r="B16" s="194"/>
      <c r="L16" s="194"/>
    </row>
    <row r="17" spans="2:12" s="157" customFormat="1" ht="12" hidden="1" customHeight="1">
      <c r="B17" s="194"/>
      <c r="D17" s="272" t="s">
        <v>13</v>
      </c>
      <c r="I17" s="272" t="s">
        <v>1474</v>
      </c>
      <c r="J17" s="273" t="s">
        <v>1287</v>
      </c>
      <c r="L17" s="194"/>
    </row>
    <row r="18" spans="2:12" s="157" customFormat="1" ht="18" hidden="1" customHeight="1">
      <c r="B18" s="194"/>
      <c r="E18" s="372" t="s">
        <v>1471</v>
      </c>
      <c r="F18" s="372"/>
      <c r="G18" s="372"/>
      <c r="H18" s="372"/>
      <c r="I18" s="272" t="s">
        <v>11</v>
      </c>
      <c r="J18" s="273" t="s">
        <v>1287</v>
      </c>
      <c r="L18" s="194"/>
    </row>
    <row r="19" spans="2:12" s="157" customFormat="1" ht="6.95" hidden="1" customHeight="1">
      <c r="B19" s="194"/>
      <c r="L19" s="194"/>
    </row>
    <row r="20" spans="2:12" s="157" customFormat="1" ht="12" hidden="1" customHeight="1">
      <c r="B20" s="194"/>
      <c r="D20" s="272" t="s">
        <v>12</v>
      </c>
      <c r="I20" s="272" t="s">
        <v>1474</v>
      </c>
      <c r="J20" s="273" t="s">
        <v>1287</v>
      </c>
      <c r="L20" s="194"/>
    </row>
    <row r="21" spans="2:12" s="157" customFormat="1" ht="18" hidden="1" customHeight="1">
      <c r="B21" s="194"/>
      <c r="E21" s="273" t="s">
        <v>1471</v>
      </c>
      <c r="I21" s="272" t="s">
        <v>11</v>
      </c>
      <c r="J21" s="273" t="s">
        <v>1287</v>
      </c>
      <c r="L21" s="194"/>
    </row>
    <row r="22" spans="2:12" s="157" customFormat="1" ht="6.95" hidden="1" customHeight="1">
      <c r="B22" s="194"/>
      <c r="L22" s="194"/>
    </row>
    <row r="23" spans="2:12" s="157" customFormat="1" ht="12" hidden="1" customHeight="1">
      <c r="B23" s="194"/>
      <c r="D23" s="272" t="s">
        <v>1475</v>
      </c>
      <c r="I23" s="272" t="s">
        <v>1474</v>
      </c>
      <c r="J23" s="273" t="s">
        <v>1287</v>
      </c>
      <c r="L23" s="194"/>
    </row>
    <row r="24" spans="2:12" s="157" customFormat="1" ht="18" hidden="1" customHeight="1">
      <c r="B24" s="194"/>
      <c r="E24" s="273" t="s">
        <v>1471</v>
      </c>
      <c r="I24" s="272" t="s">
        <v>11</v>
      </c>
      <c r="J24" s="273" t="s">
        <v>1287</v>
      </c>
      <c r="L24" s="194"/>
    </row>
    <row r="25" spans="2:12" s="157" customFormat="1" ht="6.95" hidden="1" customHeight="1">
      <c r="B25" s="194"/>
      <c r="L25" s="194"/>
    </row>
    <row r="26" spans="2:12" s="157" customFormat="1" ht="12" hidden="1" customHeight="1">
      <c r="B26" s="194"/>
      <c r="D26" s="272" t="s">
        <v>1476</v>
      </c>
      <c r="L26" s="194"/>
    </row>
    <row r="27" spans="2:12" s="276" customFormat="1" ht="16.5" hidden="1" customHeight="1">
      <c r="B27" s="275"/>
      <c r="E27" s="373" t="s">
        <v>1287</v>
      </c>
      <c r="F27" s="373"/>
      <c r="G27" s="373"/>
      <c r="H27" s="373"/>
      <c r="L27" s="275"/>
    </row>
    <row r="28" spans="2:12" s="157" customFormat="1" ht="6.95" hidden="1" customHeight="1">
      <c r="B28" s="194"/>
      <c r="L28" s="194"/>
    </row>
    <row r="29" spans="2:12" s="157" customFormat="1" ht="6.95" hidden="1" customHeight="1">
      <c r="B29" s="194"/>
      <c r="D29" s="158"/>
      <c r="E29" s="158"/>
      <c r="F29" s="158"/>
      <c r="G29" s="158"/>
      <c r="H29" s="158"/>
      <c r="I29" s="158"/>
      <c r="J29" s="158"/>
      <c r="K29" s="158"/>
      <c r="L29" s="194"/>
    </row>
    <row r="30" spans="2:12" s="157" customFormat="1" ht="25.35" hidden="1" customHeight="1">
      <c r="B30" s="194"/>
      <c r="D30" s="278" t="s">
        <v>1477</v>
      </c>
      <c r="J30" s="279">
        <f>ROUND(J93, 2)</f>
        <v>0</v>
      </c>
      <c r="L30" s="194"/>
    </row>
    <row r="31" spans="2:12" s="157" customFormat="1" ht="6.95" hidden="1" customHeight="1">
      <c r="B31" s="194"/>
      <c r="D31" s="158"/>
      <c r="E31" s="158"/>
      <c r="F31" s="158"/>
      <c r="G31" s="158"/>
      <c r="H31" s="158"/>
      <c r="I31" s="158"/>
      <c r="J31" s="158"/>
      <c r="K31" s="158"/>
      <c r="L31" s="194"/>
    </row>
    <row r="32" spans="2:12" s="157" customFormat="1" ht="14.45" hidden="1" customHeight="1">
      <c r="B32" s="194"/>
      <c r="F32" s="280" t="s">
        <v>1478</v>
      </c>
      <c r="I32" s="280" t="s">
        <v>1479</v>
      </c>
      <c r="J32" s="280" t="s">
        <v>1480</v>
      </c>
      <c r="L32" s="194"/>
    </row>
    <row r="33" spans="2:12" s="157" customFormat="1" ht="14.45" hidden="1" customHeight="1">
      <c r="B33" s="194"/>
      <c r="D33" s="281" t="s">
        <v>371</v>
      </c>
      <c r="E33" s="272" t="s">
        <v>388</v>
      </c>
      <c r="F33" s="282">
        <f>ROUND((SUM(BE93:BE207)),  2)</f>
        <v>0</v>
      </c>
      <c r="I33" s="283">
        <v>0.21</v>
      </c>
      <c r="J33" s="282">
        <f>ROUND(((SUM(BE93:BE207))*I33),  2)</f>
        <v>0</v>
      </c>
      <c r="L33" s="194"/>
    </row>
    <row r="34" spans="2:12" s="157" customFormat="1" ht="14.45" hidden="1" customHeight="1">
      <c r="B34" s="194"/>
      <c r="E34" s="272" t="s">
        <v>1481</v>
      </c>
      <c r="F34" s="282">
        <f>ROUND((SUM(BF93:BF207)),  2)</f>
        <v>0</v>
      </c>
      <c r="I34" s="283">
        <v>0.12</v>
      </c>
      <c r="J34" s="282">
        <f>ROUND(((SUM(BF93:BF207))*I34),  2)</f>
        <v>0</v>
      </c>
      <c r="L34" s="194"/>
    </row>
    <row r="35" spans="2:12" s="157" customFormat="1" ht="14.45" hidden="1" customHeight="1">
      <c r="B35" s="194"/>
      <c r="E35" s="272" t="s">
        <v>1482</v>
      </c>
      <c r="F35" s="282">
        <f>ROUND((SUM(BG93:BG207)),  2)</f>
        <v>0</v>
      </c>
      <c r="I35" s="283">
        <v>0.21</v>
      </c>
      <c r="J35" s="282">
        <f>0</f>
        <v>0</v>
      </c>
      <c r="L35" s="194"/>
    </row>
    <row r="36" spans="2:12" s="157" customFormat="1" ht="14.45" hidden="1" customHeight="1">
      <c r="B36" s="194"/>
      <c r="E36" s="272" t="s">
        <v>1483</v>
      </c>
      <c r="F36" s="282">
        <f>ROUND((SUM(BH93:BH207)),  2)</f>
        <v>0</v>
      </c>
      <c r="I36" s="283">
        <v>0.12</v>
      </c>
      <c r="J36" s="282">
        <f>0</f>
        <v>0</v>
      </c>
      <c r="L36" s="194"/>
    </row>
    <row r="37" spans="2:12" s="157" customFormat="1" ht="14.45" hidden="1" customHeight="1">
      <c r="B37" s="194"/>
      <c r="E37" s="272" t="s">
        <v>1484</v>
      </c>
      <c r="F37" s="282">
        <f>ROUND((SUM(BI93:BI207)),  2)</f>
        <v>0</v>
      </c>
      <c r="I37" s="283">
        <v>0</v>
      </c>
      <c r="J37" s="282">
        <f>0</f>
        <v>0</v>
      </c>
      <c r="L37" s="194"/>
    </row>
    <row r="38" spans="2:12" s="157" customFormat="1" ht="6.95" hidden="1" customHeight="1">
      <c r="B38" s="194"/>
      <c r="L38" s="194"/>
    </row>
    <row r="39" spans="2:12" s="157" customFormat="1" ht="25.35" hidden="1" customHeight="1">
      <c r="B39" s="194"/>
      <c r="C39" s="284"/>
      <c r="D39" s="285" t="s">
        <v>1318</v>
      </c>
      <c r="E39" s="286"/>
      <c r="F39" s="286"/>
      <c r="G39" s="287" t="s">
        <v>33</v>
      </c>
      <c r="H39" s="288" t="s">
        <v>32</v>
      </c>
      <c r="I39" s="286"/>
      <c r="J39" s="289">
        <f>SUM(J30:J37)</f>
        <v>0</v>
      </c>
      <c r="K39" s="290"/>
      <c r="L39" s="194"/>
    </row>
    <row r="40" spans="2:12" s="157" customFormat="1" ht="14.45" hidden="1" customHeight="1">
      <c r="B40" s="223"/>
      <c r="C40" s="188"/>
      <c r="D40" s="188"/>
      <c r="E40" s="188"/>
      <c r="F40" s="188"/>
      <c r="G40" s="188"/>
      <c r="H40" s="188"/>
      <c r="I40" s="188"/>
      <c r="J40" s="188"/>
      <c r="K40" s="188"/>
      <c r="L40" s="194"/>
    </row>
    <row r="41" spans="2:12" hidden="1"/>
    <row r="42" spans="2:12" hidden="1"/>
    <row r="43" spans="2:12" hidden="1"/>
    <row r="44" spans="2:12" s="157" customFormat="1" ht="6.95" hidden="1" customHeight="1">
      <c r="B44" s="291"/>
      <c r="C44" s="292"/>
      <c r="D44" s="292"/>
      <c r="E44" s="292"/>
      <c r="F44" s="292"/>
      <c r="G44" s="292"/>
      <c r="H44" s="292"/>
      <c r="I44" s="292"/>
      <c r="J44" s="292"/>
      <c r="K44" s="292"/>
      <c r="L44" s="194"/>
    </row>
    <row r="45" spans="2:12" s="157" customFormat="1" ht="24.95" hidden="1" customHeight="1">
      <c r="B45" s="194"/>
      <c r="C45" s="270" t="s">
        <v>1485</v>
      </c>
      <c r="L45" s="194"/>
    </row>
    <row r="46" spans="2:12" s="157" customFormat="1" ht="6.95" hidden="1" customHeight="1">
      <c r="B46" s="194"/>
      <c r="L46" s="194"/>
    </row>
    <row r="47" spans="2:12" s="157" customFormat="1" ht="12" hidden="1" customHeight="1">
      <c r="B47" s="194"/>
      <c r="C47" s="272" t="s">
        <v>2</v>
      </c>
      <c r="L47" s="194"/>
    </row>
    <row r="48" spans="2:12" s="157" customFormat="1" ht="16.5" hidden="1" customHeight="1">
      <c r="B48" s="194"/>
      <c r="E48" s="366" t="str">
        <f>E7</f>
        <v>Mšeno</v>
      </c>
      <c r="F48" s="367"/>
      <c r="G48" s="367"/>
      <c r="H48" s="367"/>
      <c r="L48" s="194"/>
    </row>
    <row r="49" spans="2:47" s="157" customFormat="1" ht="12" hidden="1" customHeight="1">
      <c r="B49" s="194"/>
      <c r="C49" s="272" t="s">
        <v>4</v>
      </c>
      <c r="L49" s="194"/>
    </row>
    <row r="50" spans="2:47" s="157" customFormat="1" ht="16.5" hidden="1" customHeight="1">
      <c r="B50" s="194"/>
      <c r="E50" s="370" t="str">
        <f>E9</f>
        <v>O04 - UT</v>
      </c>
      <c r="F50" s="371"/>
      <c r="G50" s="371"/>
      <c r="H50" s="371"/>
      <c r="L50" s="194"/>
    </row>
    <row r="51" spans="2:47" s="157" customFormat="1" ht="6.95" hidden="1" customHeight="1">
      <c r="B51" s="194"/>
      <c r="L51" s="194"/>
    </row>
    <row r="52" spans="2:47" s="157" customFormat="1" ht="12" hidden="1" customHeight="1">
      <c r="B52" s="194"/>
      <c r="C52" s="272" t="s">
        <v>1470</v>
      </c>
      <c r="F52" s="273" t="str">
        <f>F12</f>
        <v xml:space="preserve"> </v>
      </c>
      <c r="I52" s="272" t="s">
        <v>1472</v>
      </c>
      <c r="J52" s="274">
        <f>IF(J12="","",J12)</f>
        <v>45351</v>
      </c>
      <c r="L52" s="194"/>
    </row>
    <row r="53" spans="2:47" s="157" customFormat="1" ht="6.95" hidden="1" customHeight="1">
      <c r="B53" s="194"/>
      <c r="L53" s="194"/>
    </row>
    <row r="54" spans="2:47" s="157" customFormat="1" ht="15.2" hidden="1" customHeight="1">
      <c r="B54" s="194"/>
      <c r="C54" s="272" t="s">
        <v>1473</v>
      </c>
      <c r="F54" s="273" t="str">
        <f>E15</f>
        <v xml:space="preserve"> </v>
      </c>
      <c r="I54" s="272" t="s">
        <v>12</v>
      </c>
      <c r="J54" s="277" t="str">
        <f>E21</f>
        <v xml:space="preserve"> </v>
      </c>
      <c r="L54" s="194"/>
    </row>
    <row r="55" spans="2:47" s="157" customFormat="1" ht="15.2" hidden="1" customHeight="1">
      <c r="B55" s="194"/>
      <c r="C55" s="272" t="s">
        <v>13</v>
      </c>
      <c r="F55" s="273" t="str">
        <f>IF(E18="","",E18)</f>
        <v xml:space="preserve"> </v>
      </c>
      <c r="I55" s="272" t="s">
        <v>1475</v>
      </c>
      <c r="J55" s="277" t="str">
        <f>E24</f>
        <v xml:space="preserve"> </v>
      </c>
      <c r="L55" s="194"/>
    </row>
    <row r="56" spans="2:47" s="157" customFormat="1" ht="10.35" hidden="1" customHeight="1">
      <c r="B56" s="194"/>
      <c r="L56" s="194"/>
    </row>
    <row r="57" spans="2:47" s="157" customFormat="1" ht="29.25" hidden="1" customHeight="1">
      <c r="B57" s="194"/>
      <c r="C57" s="293" t="s">
        <v>1486</v>
      </c>
      <c r="D57" s="284"/>
      <c r="E57" s="284"/>
      <c r="F57" s="284"/>
      <c r="G57" s="284"/>
      <c r="H57" s="284"/>
      <c r="I57" s="284"/>
      <c r="J57" s="294" t="s">
        <v>369</v>
      </c>
      <c r="K57" s="284"/>
      <c r="L57" s="194"/>
    </row>
    <row r="58" spans="2:47" s="157" customFormat="1" ht="10.35" hidden="1" customHeight="1">
      <c r="B58" s="194"/>
      <c r="L58" s="194"/>
    </row>
    <row r="59" spans="2:47" s="157" customFormat="1" ht="22.9" hidden="1" customHeight="1">
      <c r="B59" s="194"/>
      <c r="C59" s="295" t="s">
        <v>1487</v>
      </c>
      <c r="J59" s="279">
        <f>J93</f>
        <v>0</v>
      </c>
      <c r="L59" s="194"/>
      <c r="AU59" s="15" t="s">
        <v>380</v>
      </c>
    </row>
    <row r="60" spans="2:47" s="297" customFormat="1" ht="24.95" hidden="1" customHeight="1">
      <c r="B60" s="296"/>
      <c r="D60" s="298" t="s">
        <v>1488</v>
      </c>
      <c r="E60" s="299"/>
      <c r="F60" s="299"/>
      <c r="G60" s="299"/>
      <c r="H60" s="299"/>
      <c r="I60" s="299"/>
      <c r="J60" s="300">
        <f>J94</f>
        <v>0</v>
      </c>
      <c r="L60" s="296"/>
    </row>
    <row r="61" spans="2:47" s="302" customFormat="1" ht="19.899999999999999" hidden="1" customHeight="1">
      <c r="B61" s="301"/>
      <c r="D61" s="303" t="s">
        <v>1492</v>
      </c>
      <c r="E61" s="304"/>
      <c r="F61" s="304"/>
      <c r="G61" s="304"/>
      <c r="H61" s="304"/>
      <c r="I61" s="304"/>
      <c r="J61" s="305">
        <f>J95</f>
        <v>0</v>
      </c>
      <c r="L61" s="301"/>
    </row>
    <row r="62" spans="2:47" s="302" customFormat="1" ht="19.899999999999999" hidden="1" customHeight="1">
      <c r="B62" s="301"/>
      <c r="D62" s="303" t="s">
        <v>1494</v>
      </c>
      <c r="E62" s="304"/>
      <c r="F62" s="304"/>
      <c r="G62" s="304"/>
      <c r="H62" s="304"/>
      <c r="I62" s="304"/>
      <c r="J62" s="305">
        <f>J100</f>
        <v>0</v>
      </c>
      <c r="L62" s="301"/>
    </row>
    <row r="63" spans="2:47" s="302" customFormat="1" ht="19.899999999999999" hidden="1" customHeight="1">
      <c r="B63" s="301"/>
      <c r="D63" s="303" t="s">
        <v>1495</v>
      </c>
      <c r="E63" s="304"/>
      <c r="F63" s="304"/>
      <c r="G63" s="304"/>
      <c r="H63" s="304"/>
      <c r="I63" s="304"/>
      <c r="J63" s="305">
        <f>J109</f>
        <v>0</v>
      </c>
      <c r="L63" s="301"/>
    </row>
    <row r="64" spans="2:47" s="302" customFormat="1" ht="19.899999999999999" hidden="1" customHeight="1">
      <c r="B64" s="301"/>
      <c r="D64" s="303" t="s">
        <v>1496</v>
      </c>
      <c r="E64" s="304"/>
      <c r="F64" s="304"/>
      <c r="G64" s="304"/>
      <c r="H64" s="304"/>
      <c r="I64" s="304"/>
      <c r="J64" s="305">
        <f>J122</f>
        <v>0</v>
      </c>
      <c r="L64" s="301"/>
    </row>
    <row r="65" spans="2:12" s="297" customFormat="1" ht="24.95" hidden="1" customHeight="1">
      <c r="B65" s="296"/>
      <c r="D65" s="298" t="s">
        <v>1497</v>
      </c>
      <c r="E65" s="299"/>
      <c r="F65" s="299"/>
      <c r="G65" s="299"/>
      <c r="H65" s="299"/>
      <c r="I65" s="299"/>
      <c r="J65" s="300">
        <f>J125</f>
        <v>0</v>
      </c>
      <c r="L65" s="296"/>
    </row>
    <row r="66" spans="2:12" s="302" customFormat="1" ht="19.899999999999999" hidden="1" customHeight="1">
      <c r="B66" s="301"/>
      <c r="D66" s="303" t="s">
        <v>1498</v>
      </c>
      <c r="E66" s="304"/>
      <c r="F66" s="304"/>
      <c r="G66" s="304"/>
      <c r="H66" s="304"/>
      <c r="I66" s="304"/>
      <c r="J66" s="305">
        <f>J126</f>
        <v>0</v>
      </c>
      <c r="L66" s="301"/>
    </row>
    <row r="67" spans="2:12" s="302" customFormat="1" ht="19.899999999999999" hidden="1" customHeight="1">
      <c r="B67" s="301"/>
      <c r="D67" s="303" t="s">
        <v>1637</v>
      </c>
      <c r="E67" s="304"/>
      <c r="F67" s="304"/>
      <c r="G67" s="304"/>
      <c r="H67" s="304"/>
      <c r="I67" s="304"/>
      <c r="J67" s="305">
        <f>J129</f>
        <v>0</v>
      </c>
      <c r="L67" s="301"/>
    </row>
    <row r="68" spans="2:12" s="302" customFormat="1" ht="19.899999999999999" hidden="1" customHeight="1">
      <c r="B68" s="301"/>
      <c r="D68" s="303" t="s">
        <v>1638</v>
      </c>
      <c r="E68" s="304"/>
      <c r="F68" s="304"/>
      <c r="G68" s="304"/>
      <c r="H68" s="304"/>
      <c r="I68" s="304"/>
      <c r="J68" s="305">
        <f>J134</f>
        <v>0</v>
      </c>
      <c r="L68" s="301"/>
    </row>
    <row r="69" spans="2:12" s="302" customFormat="1" ht="19.899999999999999" hidden="1" customHeight="1">
      <c r="B69" s="301"/>
      <c r="D69" s="303" t="s">
        <v>1639</v>
      </c>
      <c r="E69" s="304"/>
      <c r="F69" s="304"/>
      <c r="G69" s="304"/>
      <c r="H69" s="304"/>
      <c r="I69" s="304"/>
      <c r="J69" s="305">
        <f>J149</f>
        <v>0</v>
      </c>
      <c r="L69" s="301"/>
    </row>
    <row r="70" spans="2:12" s="302" customFormat="1" ht="19.899999999999999" hidden="1" customHeight="1">
      <c r="B70" s="301"/>
      <c r="D70" s="303" t="s">
        <v>1640</v>
      </c>
      <c r="E70" s="304"/>
      <c r="F70" s="304"/>
      <c r="G70" s="304"/>
      <c r="H70" s="304"/>
      <c r="I70" s="304"/>
      <c r="J70" s="305">
        <f>J170</f>
        <v>0</v>
      </c>
      <c r="L70" s="301"/>
    </row>
    <row r="71" spans="2:12" s="297" customFormat="1" ht="24.95" hidden="1" customHeight="1">
      <c r="B71" s="296"/>
      <c r="D71" s="298" t="s">
        <v>1641</v>
      </c>
      <c r="E71" s="299"/>
      <c r="F71" s="299"/>
      <c r="G71" s="299"/>
      <c r="H71" s="299"/>
      <c r="I71" s="299"/>
      <c r="J71" s="300">
        <f>J200</f>
        <v>0</v>
      </c>
      <c r="L71" s="296"/>
    </row>
    <row r="72" spans="2:12" s="302" customFormat="1" ht="19.899999999999999" hidden="1" customHeight="1">
      <c r="B72" s="301"/>
      <c r="D72" s="303" t="s">
        <v>1642</v>
      </c>
      <c r="E72" s="304"/>
      <c r="F72" s="304"/>
      <c r="G72" s="304"/>
      <c r="H72" s="304"/>
      <c r="I72" s="304"/>
      <c r="J72" s="305">
        <f>J201</f>
        <v>0</v>
      </c>
      <c r="L72" s="301"/>
    </row>
    <row r="73" spans="2:12" s="297" customFormat="1" ht="24.95" hidden="1" customHeight="1">
      <c r="B73" s="296"/>
      <c r="D73" s="298" t="s">
        <v>1643</v>
      </c>
      <c r="E73" s="299"/>
      <c r="F73" s="299"/>
      <c r="G73" s="299"/>
      <c r="H73" s="299"/>
      <c r="I73" s="299"/>
      <c r="J73" s="300">
        <f>J205</f>
        <v>0</v>
      </c>
      <c r="L73" s="296"/>
    </row>
    <row r="74" spans="2:12" s="157" customFormat="1" ht="21.75" hidden="1" customHeight="1">
      <c r="B74" s="194"/>
      <c r="L74" s="194"/>
    </row>
    <row r="75" spans="2:12" s="157" customFormat="1" ht="6.95" hidden="1" customHeight="1">
      <c r="B75" s="223"/>
      <c r="C75" s="188"/>
      <c r="D75" s="188"/>
      <c r="E75" s="188"/>
      <c r="F75" s="188"/>
      <c r="G75" s="188"/>
      <c r="H75" s="188"/>
      <c r="I75" s="188"/>
      <c r="J75" s="188"/>
      <c r="K75" s="188"/>
      <c r="L75" s="194"/>
    </row>
    <row r="76" spans="2:12" hidden="1"/>
    <row r="77" spans="2:12" hidden="1"/>
    <row r="78" spans="2:12" hidden="1"/>
    <row r="79" spans="2:12" s="157" customFormat="1" ht="6.95" customHeight="1"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194"/>
    </row>
    <row r="80" spans="2:12" s="157" customFormat="1" ht="24.95" customHeight="1">
      <c r="B80" s="194"/>
      <c r="C80" s="270" t="s">
        <v>1505</v>
      </c>
      <c r="L80" s="194"/>
    </row>
    <row r="81" spans="2:65" s="157" customFormat="1" ht="6.95" customHeight="1">
      <c r="B81" s="194"/>
      <c r="L81" s="194"/>
    </row>
    <row r="82" spans="2:65" s="157" customFormat="1" ht="12" customHeight="1">
      <c r="B82" s="194"/>
      <c r="C82" s="272" t="s">
        <v>2</v>
      </c>
      <c r="L82" s="194"/>
    </row>
    <row r="83" spans="2:65" s="157" customFormat="1" ht="16.5" customHeight="1">
      <c r="B83" s="194"/>
      <c r="E83" s="366" t="str">
        <f>E7</f>
        <v>Mšeno</v>
      </c>
      <c r="F83" s="367"/>
      <c r="G83" s="367"/>
      <c r="H83" s="367"/>
      <c r="L83" s="194"/>
    </row>
    <row r="84" spans="2:65" s="157" customFormat="1" ht="12" customHeight="1">
      <c r="B84" s="194"/>
      <c r="C84" s="272" t="s">
        <v>4</v>
      </c>
      <c r="L84" s="194"/>
    </row>
    <row r="85" spans="2:65" s="157" customFormat="1" ht="16.5" customHeight="1">
      <c r="B85" s="194"/>
      <c r="E85" s="370" t="s">
        <v>1780</v>
      </c>
      <c r="F85" s="371"/>
      <c r="G85" s="371"/>
      <c r="H85" s="371"/>
      <c r="L85" s="194"/>
    </row>
    <row r="86" spans="2:65" s="157" customFormat="1" ht="6.95" customHeight="1">
      <c r="B86" s="194"/>
      <c r="L86" s="194"/>
    </row>
    <row r="87" spans="2:65" s="157" customFormat="1" ht="12" customHeight="1">
      <c r="B87" s="194"/>
      <c r="C87" s="272" t="s">
        <v>1470</v>
      </c>
      <c r="F87" s="273" t="str">
        <f>F12</f>
        <v xml:space="preserve"> </v>
      </c>
      <c r="I87" s="272" t="s">
        <v>1472</v>
      </c>
      <c r="J87" s="274"/>
      <c r="L87" s="194"/>
    </row>
    <row r="88" spans="2:65" s="157" customFormat="1" ht="6.95" customHeight="1">
      <c r="B88" s="194"/>
      <c r="L88" s="194"/>
    </row>
    <row r="89" spans="2:65" s="157" customFormat="1" ht="15.2" customHeight="1">
      <c r="B89" s="194"/>
      <c r="C89" s="272" t="s">
        <v>1473</v>
      </c>
      <c r="F89" s="273" t="str">
        <f>E15</f>
        <v xml:space="preserve"> </v>
      </c>
      <c r="I89" s="272" t="s">
        <v>12</v>
      </c>
      <c r="J89" s="277" t="str">
        <f>E21</f>
        <v xml:space="preserve"> </v>
      </c>
      <c r="L89" s="194"/>
    </row>
    <row r="90" spans="2:65" s="157" customFormat="1" ht="15.2" customHeight="1">
      <c r="B90" s="194"/>
      <c r="C90" s="272" t="s">
        <v>13</v>
      </c>
      <c r="F90" s="273" t="str">
        <f>IF(E18="","",E18)</f>
        <v xml:space="preserve"> </v>
      </c>
      <c r="I90" s="272" t="s">
        <v>1475</v>
      </c>
      <c r="J90" s="277" t="str">
        <f>E24</f>
        <v xml:space="preserve"> </v>
      </c>
      <c r="L90" s="194"/>
    </row>
    <row r="91" spans="2:65" s="157" customFormat="1" ht="10.35" customHeight="1">
      <c r="B91" s="194"/>
      <c r="L91" s="194"/>
    </row>
    <row r="92" spans="2:65" s="73" customFormat="1" ht="29.25" customHeight="1">
      <c r="B92" s="189"/>
      <c r="C92" s="160" t="s">
        <v>364</v>
      </c>
      <c r="D92" s="161" t="s">
        <v>365</v>
      </c>
      <c r="E92" s="161" t="s">
        <v>366</v>
      </c>
      <c r="F92" s="161" t="s">
        <v>367</v>
      </c>
      <c r="G92" s="161" t="s">
        <v>81</v>
      </c>
      <c r="H92" s="161" t="s">
        <v>82</v>
      </c>
      <c r="I92" s="161" t="s">
        <v>368</v>
      </c>
      <c r="J92" s="161" t="s">
        <v>369</v>
      </c>
      <c r="K92" s="190" t="s">
        <v>370</v>
      </c>
      <c r="L92" s="189"/>
      <c r="M92" s="191" t="s">
        <v>1287</v>
      </c>
      <c r="N92" s="192" t="s">
        <v>371</v>
      </c>
      <c r="O92" s="192" t="s">
        <v>372</v>
      </c>
      <c r="P92" s="192" t="s">
        <v>373</v>
      </c>
      <c r="Q92" s="192" t="s">
        <v>374</v>
      </c>
      <c r="R92" s="192" t="s">
        <v>375</v>
      </c>
      <c r="S92" s="192" t="s">
        <v>376</v>
      </c>
      <c r="T92" s="193" t="s">
        <v>377</v>
      </c>
    </row>
    <row r="93" spans="2:65" s="157" customFormat="1" ht="22.9" customHeight="1">
      <c r="B93" s="194"/>
      <c r="C93" s="162" t="s">
        <v>378</v>
      </c>
      <c r="J93" s="163">
        <f>BK93</f>
        <v>0</v>
      </c>
      <c r="L93" s="194"/>
      <c r="M93" s="195"/>
      <c r="N93" s="158"/>
      <c r="O93" s="158"/>
      <c r="P93" s="196">
        <f>P94+P125+P200+P205</f>
        <v>506.68711399999995</v>
      </c>
      <c r="Q93" s="158"/>
      <c r="R93" s="196">
        <f>R94+R125+R200+R205</f>
        <v>6.1166300000000007</v>
      </c>
      <c r="S93" s="158"/>
      <c r="T93" s="197">
        <f>T94+T125+T200+T205</f>
        <v>7.1666499999999997</v>
      </c>
      <c r="AT93" s="15" t="s">
        <v>379</v>
      </c>
      <c r="AU93" s="15" t="s">
        <v>380</v>
      </c>
      <c r="BK93" s="198">
        <f>BK94+BK125+BK200+BK205</f>
        <v>0</v>
      </c>
    </row>
    <row r="94" spans="2:65" s="164" customFormat="1" ht="25.9" customHeight="1">
      <c r="B94" s="199"/>
      <c r="D94" s="165" t="s">
        <v>379</v>
      </c>
      <c r="E94" s="166" t="s">
        <v>17</v>
      </c>
      <c r="F94" s="166" t="s">
        <v>381</v>
      </c>
      <c r="J94" s="167">
        <f>BK94</f>
        <v>0</v>
      </c>
      <c r="L94" s="199"/>
      <c r="M94" s="200"/>
      <c r="P94" s="201">
        <f>P95+P100+P109+P122</f>
        <v>217.76754399999999</v>
      </c>
      <c r="R94" s="201">
        <f>R95+R100+R109+R122</f>
        <v>4.8323900000000002</v>
      </c>
      <c r="T94" s="202">
        <f>T95+T100+T109+T122</f>
        <v>5.31</v>
      </c>
      <c r="AR94" s="165" t="s">
        <v>222</v>
      </c>
      <c r="AT94" s="203" t="s">
        <v>379</v>
      </c>
      <c r="AU94" s="203" t="s">
        <v>382</v>
      </c>
      <c r="AY94" s="165" t="s">
        <v>383</v>
      </c>
      <c r="BK94" s="204">
        <f>BK95+BK100+BK109+BK122</f>
        <v>0</v>
      </c>
    </row>
    <row r="95" spans="2:65" s="164" customFormat="1" ht="22.9" customHeight="1">
      <c r="B95" s="199"/>
      <c r="D95" s="165" t="s">
        <v>379</v>
      </c>
      <c r="E95" s="176" t="s">
        <v>50</v>
      </c>
      <c r="F95" s="176" t="s">
        <v>396</v>
      </c>
      <c r="J95" s="177">
        <f>BK95</f>
        <v>0</v>
      </c>
      <c r="L95" s="199"/>
      <c r="M95" s="200"/>
      <c r="P95" s="201">
        <f>SUM(P96:P99)</f>
        <v>64.587000000000003</v>
      </c>
      <c r="R95" s="201">
        <f>SUM(R96:R99)</f>
        <v>4.8323900000000002</v>
      </c>
      <c r="T95" s="202">
        <f>SUM(T96:T99)</f>
        <v>0</v>
      </c>
      <c r="AR95" s="165" t="s">
        <v>222</v>
      </c>
      <c r="AT95" s="203" t="s">
        <v>379</v>
      </c>
      <c r="AU95" s="203" t="s">
        <v>222</v>
      </c>
      <c r="AY95" s="165" t="s">
        <v>383</v>
      </c>
      <c r="BK95" s="204">
        <f>SUM(BK96:BK99)</f>
        <v>0</v>
      </c>
    </row>
    <row r="96" spans="2:65" s="157" customFormat="1" ht="21.75" customHeight="1">
      <c r="B96" s="205"/>
      <c r="C96" s="168" t="s">
        <v>222</v>
      </c>
      <c r="D96" s="168" t="s">
        <v>384</v>
      </c>
      <c r="E96" s="169" t="s">
        <v>397</v>
      </c>
      <c r="F96" s="170" t="s">
        <v>398</v>
      </c>
      <c r="G96" s="171" t="s">
        <v>138</v>
      </c>
      <c r="H96" s="172">
        <v>73</v>
      </c>
      <c r="I96" s="173"/>
      <c r="J96" s="173">
        <f>ROUND(I96*H96,2)</f>
        <v>0</v>
      </c>
      <c r="K96" s="170" t="s">
        <v>1506</v>
      </c>
      <c r="L96" s="194"/>
      <c r="M96" s="206" t="s">
        <v>1287</v>
      </c>
      <c r="N96" s="207" t="s">
        <v>388</v>
      </c>
      <c r="O96" s="208">
        <v>0.624</v>
      </c>
      <c r="P96" s="208">
        <f>O96*H96</f>
        <v>45.552</v>
      </c>
      <c r="Q96" s="208">
        <v>5.6000000000000001E-2</v>
      </c>
      <c r="R96" s="208">
        <f>Q96*H96</f>
        <v>4.0880000000000001</v>
      </c>
      <c r="S96" s="208">
        <v>0</v>
      </c>
      <c r="T96" s="209">
        <f>S96*H96</f>
        <v>0</v>
      </c>
      <c r="AR96" s="210" t="s">
        <v>389</v>
      </c>
      <c r="AT96" s="210" t="s">
        <v>384</v>
      </c>
      <c r="AU96" s="210" t="s">
        <v>392</v>
      </c>
      <c r="AY96" s="15" t="s">
        <v>383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5" t="s">
        <v>222</v>
      </c>
      <c r="BK96" s="211">
        <f>ROUND(I96*H96,2)</f>
        <v>0</v>
      </c>
      <c r="BL96" s="15" t="s">
        <v>389</v>
      </c>
      <c r="BM96" s="210" t="s">
        <v>769</v>
      </c>
    </row>
    <row r="97" spans="2:65" s="157" customFormat="1">
      <c r="B97" s="194"/>
      <c r="D97" s="174" t="s">
        <v>391</v>
      </c>
      <c r="F97" s="175" t="s">
        <v>1513</v>
      </c>
      <c r="L97" s="194"/>
      <c r="M97" s="212"/>
      <c r="T97" s="213"/>
      <c r="AT97" s="15" t="s">
        <v>391</v>
      </c>
      <c r="AU97" s="15" t="s">
        <v>392</v>
      </c>
    </row>
    <row r="98" spans="2:65" s="157" customFormat="1" ht="44.25" customHeight="1">
      <c r="B98" s="205"/>
      <c r="C98" s="168" t="s">
        <v>392</v>
      </c>
      <c r="D98" s="168" t="s">
        <v>384</v>
      </c>
      <c r="E98" s="169" t="s">
        <v>400</v>
      </c>
      <c r="F98" s="170" t="s">
        <v>401</v>
      </c>
      <c r="G98" s="171" t="s">
        <v>138</v>
      </c>
      <c r="H98" s="172">
        <v>40.5</v>
      </c>
      <c r="I98" s="173"/>
      <c r="J98" s="173">
        <f>ROUND(I98*H98,2)</f>
        <v>0</v>
      </c>
      <c r="K98" s="170" t="s">
        <v>1506</v>
      </c>
      <c r="L98" s="194"/>
      <c r="M98" s="206" t="s">
        <v>1287</v>
      </c>
      <c r="N98" s="207" t="s">
        <v>388</v>
      </c>
      <c r="O98" s="208">
        <v>0.47</v>
      </c>
      <c r="P98" s="208">
        <f>O98*H98</f>
        <v>19.035</v>
      </c>
      <c r="Q98" s="208">
        <v>1.8380000000000001E-2</v>
      </c>
      <c r="R98" s="208">
        <f>Q98*H98</f>
        <v>0.74439</v>
      </c>
      <c r="S98" s="208">
        <v>0</v>
      </c>
      <c r="T98" s="209">
        <f>S98*H98</f>
        <v>0</v>
      </c>
      <c r="AR98" s="210" t="s">
        <v>389</v>
      </c>
      <c r="AT98" s="210" t="s">
        <v>384</v>
      </c>
      <c r="AU98" s="210" t="s">
        <v>392</v>
      </c>
      <c r="AY98" s="15" t="s">
        <v>383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5" t="s">
        <v>222</v>
      </c>
      <c r="BK98" s="211">
        <f>ROUND(I98*H98,2)</f>
        <v>0</v>
      </c>
      <c r="BL98" s="15" t="s">
        <v>389</v>
      </c>
      <c r="BM98" s="210" t="s">
        <v>770</v>
      </c>
    </row>
    <row r="99" spans="2:65" s="157" customFormat="1">
      <c r="B99" s="194"/>
      <c r="D99" s="174" t="s">
        <v>391</v>
      </c>
      <c r="F99" s="175" t="s">
        <v>1514</v>
      </c>
      <c r="L99" s="194"/>
      <c r="M99" s="212"/>
      <c r="T99" s="213"/>
      <c r="AT99" s="15" t="s">
        <v>391</v>
      </c>
      <c r="AU99" s="15" t="s">
        <v>392</v>
      </c>
    </row>
    <row r="100" spans="2:65" s="164" customFormat="1" ht="22.9" customHeight="1">
      <c r="B100" s="199"/>
      <c r="D100" s="165" t="s">
        <v>379</v>
      </c>
      <c r="E100" s="176" t="s">
        <v>52</v>
      </c>
      <c r="F100" s="176" t="s">
        <v>415</v>
      </c>
      <c r="J100" s="177">
        <f>BK100</f>
        <v>0</v>
      </c>
      <c r="L100" s="199"/>
      <c r="M100" s="200"/>
      <c r="P100" s="201">
        <f>SUM(P101:P108)</f>
        <v>104.99</v>
      </c>
      <c r="R100" s="201">
        <f>SUM(R101:R108)</f>
        <v>0</v>
      </c>
      <c r="T100" s="202">
        <f>SUM(T101:T108)</f>
        <v>5.31</v>
      </c>
      <c r="AR100" s="165" t="s">
        <v>222</v>
      </c>
      <c r="AT100" s="203" t="s">
        <v>379</v>
      </c>
      <c r="AU100" s="203" t="s">
        <v>222</v>
      </c>
      <c r="AY100" s="165" t="s">
        <v>383</v>
      </c>
      <c r="BK100" s="204">
        <f>SUM(BK101:BK108)</f>
        <v>0</v>
      </c>
    </row>
    <row r="101" spans="2:65" s="157" customFormat="1" ht="55.5" customHeight="1">
      <c r="B101" s="205"/>
      <c r="C101" s="168" t="s">
        <v>48</v>
      </c>
      <c r="D101" s="168" t="s">
        <v>384</v>
      </c>
      <c r="E101" s="169" t="s">
        <v>771</v>
      </c>
      <c r="F101" s="170" t="s">
        <v>1644</v>
      </c>
      <c r="G101" s="171" t="s">
        <v>117</v>
      </c>
      <c r="H101" s="172">
        <v>30</v>
      </c>
      <c r="I101" s="173"/>
      <c r="J101" s="173">
        <f>ROUND(I101*H101,2)</f>
        <v>0</v>
      </c>
      <c r="K101" s="170" t="s">
        <v>1506</v>
      </c>
      <c r="L101" s="194"/>
      <c r="M101" s="206" t="s">
        <v>1287</v>
      </c>
      <c r="N101" s="207" t="s">
        <v>388</v>
      </c>
      <c r="O101" s="208">
        <v>0.38100000000000001</v>
      </c>
      <c r="P101" s="208">
        <f>O101*H101</f>
        <v>11.43</v>
      </c>
      <c r="Q101" s="208">
        <v>0</v>
      </c>
      <c r="R101" s="208">
        <f>Q101*H101</f>
        <v>0</v>
      </c>
      <c r="S101" s="208">
        <v>5.3999999999999999E-2</v>
      </c>
      <c r="T101" s="209">
        <f>S101*H101</f>
        <v>1.6199999999999999</v>
      </c>
      <c r="AR101" s="210" t="s">
        <v>389</v>
      </c>
      <c r="AT101" s="210" t="s">
        <v>384</v>
      </c>
      <c r="AU101" s="210" t="s">
        <v>392</v>
      </c>
      <c r="AY101" s="15" t="s">
        <v>383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5" t="s">
        <v>222</v>
      </c>
      <c r="BK101" s="211">
        <f>ROUND(I101*H101,2)</f>
        <v>0</v>
      </c>
      <c r="BL101" s="15" t="s">
        <v>389</v>
      </c>
      <c r="BM101" s="210" t="s">
        <v>772</v>
      </c>
    </row>
    <row r="102" spans="2:65" s="157" customFormat="1">
      <c r="B102" s="194"/>
      <c r="D102" s="174" t="s">
        <v>391</v>
      </c>
      <c r="F102" s="175" t="s">
        <v>1645</v>
      </c>
      <c r="L102" s="194"/>
      <c r="M102" s="212"/>
      <c r="T102" s="213"/>
      <c r="AT102" s="15" t="s">
        <v>391</v>
      </c>
      <c r="AU102" s="15" t="s">
        <v>392</v>
      </c>
    </row>
    <row r="103" spans="2:65" s="157" customFormat="1" ht="37.9" customHeight="1">
      <c r="B103" s="205"/>
      <c r="C103" s="168" t="s">
        <v>389</v>
      </c>
      <c r="D103" s="168" t="s">
        <v>384</v>
      </c>
      <c r="E103" s="169" t="s">
        <v>1285</v>
      </c>
      <c r="F103" s="170" t="s">
        <v>1286</v>
      </c>
      <c r="G103" s="171" t="s">
        <v>117</v>
      </c>
      <c r="H103" s="172">
        <v>20</v>
      </c>
      <c r="I103" s="173"/>
      <c r="J103" s="173">
        <f>ROUND(I103*H103,2)</f>
        <v>0</v>
      </c>
      <c r="K103" s="170" t="s">
        <v>1506</v>
      </c>
      <c r="L103" s="194"/>
      <c r="M103" s="206" t="s">
        <v>1287</v>
      </c>
      <c r="N103" s="207" t="s">
        <v>388</v>
      </c>
      <c r="O103" s="208">
        <v>0.51200000000000001</v>
      </c>
      <c r="P103" s="208">
        <f>O103*H103</f>
        <v>10.24</v>
      </c>
      <c r="Q103" s="208">
        <v>0</v>
      </c>
      <c r="R103" s="208">
        <f>Q103*H103</f>
        <v>0</v>
      </c>
      <c r="S103" s="208">
        <v>8.0000000000000002E-3</v>
      </c>
      <c r="T103" s="209">
        <f>S103*H103</f>
        <v>0.16</v>
      </c>
      <c r="AR103" s="210" t="s">
        <v>389</v>
      </c>
      <c r="AT103" s="210" t="s">
        <v>384</v>
      </c>
      <c r="AU103" s="210" t="s">
        <v>392</v>
      </c>
      <c r="AY103" s="15" t="s">
        <v>383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5" t="s">
        <v>222</v>
      </c>
      <c r="BK103" s="211">
        <f>ROUND(I103*H103,2)</f>
        <v>0</v>
      </c>
      <c r="BL103" s="15" t="s">
        <v>389</v>
      </c>
      <c r="BM103" s="210" t="s">
        <v>1296</v>
      </c>
    </row>
    <row r="104" spans="2:65" s="157" customFormat="1">
      <c r="B104" s="194"/>
      <c r="D104" s="174" t="s">
        <v>391</v>
      </c>
      <c r="F104" s="175" t="s">
        <v>1530</v>
      </c>
      <c r="L104" s="194"/>
      <c r="M104" s="212"/>
      <c r="T104" s="213"/>
      <c r="AT104" s="15" t="s">
        <v>391</v>
      </c>
      <c r="AU104" s="15" t="s">
        <v>392</v>
      </c>
    </row>
    <row r="105" spans="2:65" s="157" customFormat="1" ht="37.9" customHeight="1">
      <c r="B105" s="205"/>
      <c r="C105" s="168" t="s">
        <v>405</v>
      </c>
      <c r="D105" s="168" t="s">
        <v>384</v>
      </c>
      <c r="E105" s="169" t="s">
        <v>773</v>
      </c>
      <c r="F105" s="170" t="s">
        <v>774</v>
      </c>
      <c r="G105" s="171" t="s">
        <v>173</v>
      </c>
      <c r="H105" s="172">
        <v>10</v>
      </c>
      <c r="I105" s="173"/>
      <c r="J105" s="173">
        <f>ROUND(I105*H105,2)</f>
        <v>0</v>
      </c>
      <c r="K105" s="170" t="s">
        <v>1506</v>
      </c>
      <c r="L105" s="194"/>
      <c r="M105" s="206" t="s">
        <v>1287</v>
      </c>
      <c r="N105" s="207" t="s">
        <v>388</v>
      </c>
      <c r="O105" s="208">
        <v>0.20499999999999999</v>
      </c>
      <c r="P105" s="208">
        <f>O105*H105</f>
        <v>2.0499999999999998</v>
      </c>
      <c r="Q105" s="208">
        <v>0</v>
      </c>
      <c r="R105" s="208">
        <f>Q105*H105</f>
        <v>0</v>
      </c>
      <c r="S105" s="208">
        <v>2E-3</v>
      </c>
      <c r="T105" s="209">
        <f>S105*H105</f>
        <v>0.02</v>
      </c>
      <c r="AR105" s="210" t="s">
        <v>389</v>
      </c>
      <c r="AT105" s="210" t="s">
        <v>384</v>
      </c>
      <c r="AU105" s="210" t="s">
        <v>392</v>
      </c>
      <c r="AY105" s="15" t="s">
        <v>383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5" t="s">
        <v>222</v>
      </c>
      <c r="BK105" s="211">
        <f>ROUND(I105*H105,2)</f>
        <v>0</v>
      </c>
      <c r="BL105" s="15" t="s">
        <v>389</v>
      </c>
      <c r="BM105" s="210" t="s">
        <v>775</v>
      </c>
    </row>
    <row r="106" spans="2:65" s="157" customFormat="1">
      <c r="B106" s="194"/>
      <c r="D106" s="174" t="s">
        <v>391</v>
      </c>
      <c r="F106" s="175" t="s">
        <v>1646</v>
      </c>
      <c r="L106" s="194"/>
      <c r="M106" s="212"/>
      <c r="T106" s="213"/>
      <c r="AT106" s="15" t="s">
        <v>391</v>
      </c>
      <c r="AU106" s="15" t="s">
        <v>392</v>
      </c>
    </row>
    <row r="107" spans="2:65" s="157" customFormat="1" ht="37.9" customHeight="1">
      <c r="B107" s="205"/>
      <c r="C107" s="168" t="s">
        <v>50</v>
      </c>
      <c r="D107" s="168" t="s">
        <v>384</v>
      </c>
      <c r="E107" s="169" t="s">
        <v>776</v>
      </c>
      <c r="F107" s="170" t="s">
        <v>777</v>
      </c>
      <c r="G107" s="171" t="s">
        <v>173</v>
      </c>
      <c r="H107" s="172">
        <v>270</v>
      </c>
      <c r="I107" s="173"/>
      <c r="J107" s="173">
        <f>ROUND(I107*H107,2)</f>
        <v>0</v>
      </c>
      <c r="K107" s="170" t="s">
        <v>1506</v>
      </c>
      <c r="L107" s="194"/>
      <c r="M107" s="206" t="s">
        <v>1287</v>
      </c>
      <c r="N107" s="207" t="s">
        <v>388</v>
      </c>
      <c r="O107" s="208">
        <v>0.30099999999999999</v>
      </c>
      <c r="P107" s="208">
        <f>O107*H107</f>
        <v>81.27</v>
      </c>
      <c r="Q107" s="208">
        <v>0</v>
      </c>
      <c r="R107" s="208">
        <f>Q107*H107</f>
        <v>0</v>
      </c>
      <c r="S107" s="208">
        <v>1.2999999999999999E-2</v>
      </c>
      <c r="T107" s="209">
        <f>S107*H107</f>
        <v>3.51</v>
      </c>
      <c r="AR107" s="210" t="s">
        <v>389</v>
      </c>
      <c r="AT107" s="210" t="s">
        <v>384</v>
      </c>
      <c r="AU107" s="210" t="s">
        <v>392</v>
      </c>
      <c r="AY107" s="15" t="s">
        <v>383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5" t="s">
        <v>222</v>
      </c>
      <c r="BK107" s="211">
        <f>ROUND(I107*H107,2)</f>
        <v>0</v>
      </c>
      <c r="BL107" s="15" t="s">
        <v>389</v>
      </c>
      <c r="BM107" s="210" t="s">
        <v>778</v>
      </c>
    </row>
    <row r="108" spans="2:65" s="157" customFormat="1">
      <c r="B108" s="194"/>
      <c r="D108" s="174" t="s">
        <v>391</v>
      </c>
      <c r="F108" s="175" t="s">
        <v>1647</v>
      </c>
      <c r="L108" s="194"/>
      <c r="M108" s="212"/>
      <c r="T108" s="213"/>
      <c r="AT108" s="15" t="s">
        <v>391</v>
      </c>
      <c r="AU108" s="15" t="s">
        <v>392</v>
      </c>
    </row>
    <row r="109" spans="2:65" s="164" customFormat="1" ht="22.9" customHeight="1">
      <c r="B109" s="199"/>
      <c r="D109" s="165" t="s">
        <v>379</v>
      </c>
      <c r="E109" s="176" t="s">
        <v>426</v>
      </c>
      <c r="F109" s="176" t="s">
        <v>427</v>
      </c>
      <c r="J109" s="177">
        <f>BK109</f>
        <v>0</v>
      </c>
      <c r="L109" s="199"/>
      <c r="M109" s="200"/>
      <c r="P109" s="201">
        <f>SUM(P110:P121)</f>
        <v>34.313040000000001</v>
      </c>
      <c r="R109" s="201">
        <f>SUM(R110:R121)</f>
        <v>0</v>
      </c>
      <c r="T109" s="202">
        <f>SUM(T110:T121)</f>
        <v>0</v>
      </c>
      <c r="AR109" s="165" t="s">
        <v>222</v>
      </c>
      <c r="AT109" s="203" t="s">
        <v>379</v>
      </c>
      <c r="AU109" s="203" t="s">
        <v>222</v>
      </c>
      <c r="AY109" s="165" t="s">
        <v>383</v>
      </c>
      <c r="BK109" s="204">
        <f>SUM(BK110:BK121)</f>
        <v>0</v>
      </c>
    </row>
    <row r="110" spans="2:65" s="157" customFormat="1" ht="24.2" customHeight="1">
      <c r="B110" s="205"/>
      <c r="C110" s="168" t="s">
        <v>410</v>
      </c>
      <c r="D110" s="168" t="s">
        <v>384</v>
      </c>
      <c r="E110" s="169" t="s">
        <v>429</v>
      </c>
      <c r="F110" s="170" t="s">
        <v>430</v>
      </c>
      <c r="G110" s="171" t="s">
        <v>183</v>
      </c>
      <c r="H110" s="172">
        <v>7.64</v>
      </c>
      <c r="I110" s="173"/>
      <c r="J110" s="173">
        <f>ROUND(I110*H110,2)</f>
        <v>0</v>
      </c>
      <c r="K110" s="170" t="s">
        <v>1506</v>
      </c>
      <c r="L110" s="194"/>
      <c r="M110" s="206" t="s">
        <v>1287</v>
      </c>
      <c r="N110" s="207" t="s">
        <v>388</v>
      </c>
      <c r="O110" s="208">
        <v>0.13600000000000001</v>
      </c>
      <c r="P110" s="208">
        <f>O110*H110</f>
        <v>1.03904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10" t="s">
        <v>389</v>
      </c>
      <c r="AT110" s="210" t="s">
        <v>384</v>
      </c>
      <c r="AU110" s="210" t="s">
        <v>392</v>
      </c>
      <c r="AY110" s="15" t="s">
        <v>383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5" t="s">
        <v>222</v>
      </c>
      <c r="BK110" s="211">
        <f>ROUND(I110*H110,2)</f>
        <v>0</v>
      </c>
      <c r="BL110" s="15" t="s">
        <v>389</v>
      </c>
      <c r="BM110" s="210" t="s">
        <v>779</v>
      </c>
    </row>
    <row r="111" spans="2:65" s="157" customFormat="1">
      <c r="B111" s="194"/>
      <c r="D111" s="174" t="s">
        <v>391</v>
      </c>
      <c r="F111" s="175" t="s">
        <v>1532</v>
      </c>
      <c r="L111" s="194"/>
      <c r="M111" s="212"/>
      <c r="T111" s="213"/>
      <c r="AT111" s="15" t="s">
        <v>391</v>
      </c>
      <c r="AU111" s="15" t="s">
        <v>392</v>
      </c>
    </row>
    <row r="112" spans="2:65" s="157" customFormat="1" ht="44.25" customHeight="1">
      <c r="B112" s="205"/>
      <c r="C112" s="168" t="s">
        <v>403</v>
      </c>
      <c r="D112" s="168" t="s">
        <v>384</v>
      </c>
      <c r="E112" s="169" t="s">
        <v>433</v>
      </c>
      <c r="F112" s="170" t="s">
        <v>1533</v>
      </c>
      <c r="G112" s="171" t="s">
        <v>183</v>
      </c>
      <c r="H112" s="172">
        <v>7.64</v>
      </c>
      <c r="I112" s="173"/>
      <c r="J112" s="173">
        <f>ROUND(I112*H112,2)</f>
        <v>0</v>
      </c>
      <c r="K112" s="170" t="s">
        <v>1506</v>
      </c>
      <c r="L112" s="194"/>
      <c r="M112" s="206" t="s">
        <v>1287</v>
      </c>
      <c r="N112" s="207" t="s">
        <v>388</v>
      </c>
      <c r="O112" s="208">
        <v>3.01</v>
      </c>
      <c r="P112" s="208">
        <f>O112*H112</f>
        <v>22.996399999999998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AR112" s="210" t="s">
        <v>389</v>
      </c>
      <c r="AT112" s="210" t="s">
        <v>384</v>
      </c>
      <c r="AU112" s="210" t="s">
        <v>392</v>
      </c>
      <c r="AY112" s="15" t="s">
        <v>383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5" t="s">
        <v>222</v>
      </c>
      <c r="BK112" s="211">
        <f>ROUND(I112*H112,2)</f>
        <v>0</v>
      </c>
      <c r="BL112" s="15" t="s">
        <v>389</v>
      </c>
      <c r="BM112" s="210" t="s">
        <v>780</v>
      </c>
    </row>
    <row r="113" spans="2:65" s="157" customFormat="1">
      <c r="B113" s="194"/>
      <c r="D113" s="174" t="s">
        <v>391</v>
      </c>
      <c r="F113" s="175" t="s">
        <v>1534</v>
      </c>
      <c r="L113" s="194"/>
      <c r="M113" s="212"/>
      <c r="T113" s="213"/>
      <c r="AT113" s="15" t="s">
        <v>391</v>
      </c>
      <c r="AU113" s="15" t="s">
        <v>392</v>
      </c>
    </row>
    <row r="114" spans="2:65" s="157" customFormat="1" ht="62.65" customHeight="1">
      <c r="B114" s="205"/>
      <c r="C114" s="168" t="s">
        <v>52</v>
      </c>
      <c r="D114" s="168" t="s">
        <v>384</v>
      </c>
      <c r="E114" s="169" t="s">
        <v>436</v>
      </c>
      <c r="F114" s="170" t="s">
        <v>1535</v>
      </c>
      <c r="G114" s="171" t="s">
        <v>183</v>
      </c>
      <c r="H114" s="172">
        <v>30.56</v>
      </c>
      <c r="I114" s="173"/>
      <c r="J114" s="173">
        <f>ROUND(I114*H114,2)</f>
        <v>0</v>
      </c>
      <c r="K114" s="170" t="s">
        <v>1506</v>
      </c>
      <c r="L114" s="194"/>
      <c r="M114" s="206" t="s">
        <v>1287</v>
      </c>
      <c r="N114" s="207" t="s">
        <v>388</v>
      </c>
      <c r="O114" s="208">
        <v>0.26</v>
      </c>
      <c r="P114" s="208">
        <f>O114*H114</f>
        <v>7.9455999999999998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AR114" s="210" t="s">
        <v>389</v>
      </c>
      <c r="AT114" s="210" t="s">
        <v>384</v>
      </c>
      <c r="AU114" s="210" t="s">
        <v>392</v>
      </c>
      <c r="AY114" s="15" t="s">
        <v>383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5" t="s">
        <v>222</v>
      </c>
      <c r="BK114" s="211">
        <f>ROUND(I114*H114,2)</f>
        <v>0</v>
      </c>
      <c r="BL114" s="15" t="s">
        <v>389</v>
      </c>
      <c r="BM114" s="210" t="s">
        <v>781</v>
      </c>
    </row>
    <row r="115" spans="2:65" s="157" customFormat="1">
      <c r="B115" s="194"/>
      <c r="D115" s="174" t="s">
        <v>391</v>
      </c>
      <c r="F115" s="175" t="s">
        <v>1536</v>
      </c>
      <c r="L115" s="194"/>
      <c r="M115" s="212"/>
      <c r="T115" s="213"/>
      <c r="AT115" s="15" t="s">
        <v>391</v>
      </c>
      <c r="AU115" s="15" t="s">
        <v>392</v>
      </c>
    </row>
    <row r="116" spans="2:65" s="157" customFormat="1" ht="33" customHeight="1">
      <c r="B116" s="205"/>
      <c r="C116" s="168" t="s">
        <v>419</v>
      </c>
      <c r="D116" s="168" t="s">
        <v>384</v>
      </c>
      <c r="E116" s="169" t="s">
        <v>439</v>
      </c>
      <c r="F116" s="170" t="s">
        <v>440</v>
      </c>
      <c r="G116" s="171" t="s">
        <v>183</v>
      </c>
      <c r="H116" s="172">
        <v>7.64</v>
      </c>
      <c r="I116" s="173"/>
      <c r="J116" s="173">
        <f>ROUND(I116*H116,2)</f>
        <v>0</v>
      </c>
      <c r="K116" s="170" t="s">
        <v>1506</v>
      </c>
      <c r="L116" s="194"/>
      <c r="M116" s="206" t="s">
        <v>1287</v>
      </c>
      <c r="N116" s="207" t="s">
        <v>388</v>
      </c>
      <c r="O116" s="208">
        <v>0.125</v>
      </c>
      <c r="P116" s="208">
        <f>O116*H116</f>
        <v>0.95499999999999996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AR116" s="210" t="s">
        <v>389</v>
      </c>
      <c r="AT116" s="210" t="s">
        <v>384</v>
      </c>
      <c r="AU116" s="210" t="s">
        <v>392</v>
      </c>
      <c r="AY116" s="15" t="s">
        <v>383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5" t="s">
        <v>222</v>
      </c>
      <c r="BK116" s="211">
        <f>ROUND(I116*H116,2)</f>
        <v>0</v>
      </c>
      <c r="BL116" s="15" t="s">
        <v>389</v>
      </c>
      <c r="BM116" s="210" t="s">
        <v>782</v>
      </c>
    </row>
    <row r="117" spans="2:65" s="157" customFormat="1">
      <c r="B117" s="194"/>
      <c r="D117" s="174" t="s">
        <v>391</v>
      </c>
      <c r="F117" s="175" t="s">
        <v>1537</v>
      </c>
      <c r="L117" s="194"/>
      <c r="M117" s="212"/>
      <c r="T117" s="213"/>
      <c r="AT117" s="15" t="s">
        <v>391</v>
      </c>
      <c r="AU117" s="15" t="s">
        <v>392</v>
      </c>
    </row>
    <row r="118" spans="2:65" s="157" customFormat="1" ht="44.25" customHeight="1">
      <c r="B118" s="205"/>
      <c r="C118" s="168" t="s">
        <v>422</v>
      </c>
      <c r="D118" s="168" t="s">
        <v>384</v>
      </c>
      <c r="E118" s="169" t="s">
        <v>443</v>
      </c>
      <c r="F118" s="170" t="s">
        <v>1538</v>
      </c>
      <c r="G118" s="171" t="s">
        <v>183</v>
      </c>
      <c r="H118" s="172">
        <v>229.5</v>
      </c>
      <c r="I118" s="173"/>
      <c r="J118" s="173">
        <f>ROUND(I118*H118,2)</f>
        <v>0</v>
      </c>
      <c r="K118" s="170" t="s">
        <v>1506</v>
      </c>
      <c r="L118" s="194"/>
      <c r="M118" s="206" t="s">
        <v>1287</v>
      </c>
      <c r="N118" s="207" t="s">
        <v>388</v>
      </c>
      <c r="O118" s="208">
        <v>6.0000000000000001E-3</v>
      </c>
      <c r="P118" s="208">
        <f>O118*H118</f>
        <v>1.377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AR118" s="210" t="s">
        <v>389</v>
      </c>
      <c r="AT118" s="210" t="s">
        <v>384</v>
      </c>
      <c r="AU118" s="210" t="s">
        <v>392</v>
      </c>
      <c r="AY118" s="15" t="s">
        <v>383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5" t="s">
        <v>222</v>
      </c>
      <c r="BK118" s="211">
        <f>ROUND(I118*H118,2)</f>
        <v>0</v>
      </c>
      <c r="BL118" s="15" t="s">
        <v>389</v>
      </c>
      <c r="BM118" s="210" t="s">
        <v>783</v>
      </c>
    </row>
    <row r="119" spans="2:65" s="157" customFormat="1">
      <c r="B119" s="194"/>
      <c r="D119" s="174" t="s">
        <v>391</v>
      </c>
      <c r="F119" s="175" t="s">
        <v>1539</v>
      </c>
      <c r="L119" s="194"/>
      <c r="M119" s="212"/>
      <c r="T119" s="213"/>
      <c r="AT119" s="15" t="s">
        <v>391</v>
      </c>
      <c r="AU119" s="15" t="s">
        <v>392</v>
      </c>
    </row>
    <row r="120" spans="2:65" s="157" customFormat="1" ht="44.25" customHeight="1">
      <c r="B120" s="205"/>
      <c r="C120" s="168" t="s">
        <v>428</v>
      </c>
      <c r="D120" s="168" t="s">
        <v>384</v>
      </c>
      <c r="E120" s="169" t="s">
        <v>446</v>
      </c>
      <c r="F120" s="170" t="s">
        <v>447</v>
      </c>
      <c r="G120" s="171" t="s">
        <v>183</v>
      </c>
      <c r="H120" s="172">
        <v>7.64</v>
      </c>
      <c r="I120" s="173"/>
      <c r="J120" s="173">
        <f>ROUND(I120*H120,2)</f>
        <v>0</v>
      </c>
      <c r="K120" s="170" t="s">
        <v>1506</v>
      </c>
      <c r="L120" s="194"/>
      <c r="M120" s="206" t="s">
        <v>1287</v>
      </c>
      <c r="N120" s="207" t="s">
        <v>388</v>
      </c>
      <c r="O120" s="208">
        <v>0</v>
      </c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10" t="s">
        <v>389</v>
      </c>
      <c r="AT120" s="210" t="s">
        <v>384</v>
      </c>
      <c r="AU120" s="210" t="s">
        <v>392</v>
      </c>
      <c r="AY120" s="15" t="s">
        <v>383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5" t="s">
        <v>222</v>
      </c>
      <c r="BK120" s="211">
        <f>ROUND(I120*H120,2)</f>
        <v>0</v>
      </c>
      <c r="BL120" s="15" t="s">
        <v>389</v>
      </c>
      <c r="BM120" s="210" t="s">
        <v>784</v>
      </c>
    </row>
    <row r="121" spans="2:65" s="157" customFormat="1">
      <c r="B121" s="194"/>
      <c r="D121" s="174" t="s">
        <v>391</v>
      </c>
      <c r="F121" s="175" t="s">
        <v>1540</v>
      </c>
      <c r="L121" s="194"/>
      <c r="M121" s="212"/>
      <c r="T121" s="213"/>
      <c r="AT121" s="15" t="s">
        <v>391</v>
      </c>
      <c r="AU121" s="15" t="s">
        <v>392</v>
      </c>
    </row>
    <row r="122" spans="2:65" s="164" customFormat="1" ht="22.9" customHeight="1">
      <c r="B122" s="199"/>
      <c r="D122" s="165" t="s">
        <v>379</v>
      </c>
      <c r="E122" s="176" t="s">
        <v>449</v>
      </c>
      <c r="F122" s="176" t="s">
        <v>450</v>
      </c>
      <c r="J122" s="177">
        <f>BK122</f>
        <v>0</v>
      </c>
      <c r="L122" s="199"/>
      <c r="M122" s="200"/>
      <c r="P122" s="201">
        <f>SUM(P123:P124)</f>
        <v>13.877503999999998</v>
      </c>
      <c r="R122" s="201">
        <f>SUM(R123:R124)</f>
        <v>0</v>
      </c>
      <c r="T122" s="202">
        <f>SUM(T123:T124)</f>
        <v>0</v>
      </c>
      <c r="AR122" s="165" t="s">
        <v>222</v>
      </c>
      <c r="AT122" s="203" t="s">
        <v>379</v>
      </c>
      <c r="AU122" s="203" t="s">
        <v>222</v>
      </c>
      <c r="AY122" s="165" t="s">
        <v>383</v>
      </c>
      <c r="BK122" s="204">
        <f>SUM(BK123:BK124)</f>
        <v>0</v>
      </c>
    </row>
    <row r="123" spans="2:65" s="157" customFormat="1" ht="21.75" customHeight="1">
      <c r="B123" s="205"/>
      <c r="C123" s="168" t="s">
        <v>432</v>
      </c>
      <c r="D123" s="168" t="s">
        <v>384</v>
      </c>
      <c r="E123" s="169" t="s">
        <v>452</v>
      </c>
      <c r="F123" s="170" t="s">
        <v>453</v>
      </c>
      <c r="G123" s="171" t="s">
        <v>183</v>
      </c>
      <c r="H123" s="172">
        <v>4.8319999999999999</v>
      </c>
      <c r="I123" s="173"/>
      <c r="J123" s="173">
        <f>ROUND(I123*H123,2)</f>
        <v>0</v>
      </c>
      <c r="K123" s="170" t="s">
        <v>1506</v>
      </c>
      <c r="L123" s="194"/>
      <c r="M123" s="206" t="s">
        <v>1287</v>
      </c>
      <c r="N123" s="207" t="s">
        <v>388</v>
      </c>
      <c r="O123" s="208">
        <v>2.8719999999999999</v>
      </c>
      <c r="P123" s="208">
        <f>O123*H123</f>
        <v>13.877503999999998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210" t="s">
        <v>389</v>
      </c>
      <c r="AT123" s="210" t="s">
        <v>384</v>
      </c>
      <c r="AU123" s="210" t="s">
        <v>392</v>
      </c>
      <c r="AY123" s="15" t="s">
        <v>383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5" t="s">
        <v>222</v>
      </c>
      <c r="BK123" s="211">
        <f>ROUND(I123*H123,2)</f>
        <v>0</v>
      </c>
      <c r="BL123" s="15" t="s">
        <v>389</v>
      </c>
      <c r="BM123" s="210" t="s">
        <v>785</v>
      </c>
    </row>
    <row r="124" spans="2:65" s="157" customFormat="1">
      <c r="B124" s="194"/>
      <c r="D124" s="174" t="s">
        <v>391</v>
      </c>
      <c r="F124" s="175" t="s">
        <v>1541</v>
      </c>
      <c r="L124" s="194"/>
      <c r="M124" s="212"/>
      <c r="T124" s="213"/>
      <c r="AT124" s="15" t="s">
        <v>391</v>
      </c>
      <c r="AU124" s="15" t="s">
        <v>392</v>
      </c>
    </row>
    <row r="125" spans="2:65" s="164" customFormat="1" ht="25.9" customHeight="1">
      <c r="B125" s="199"/>
      <c r="D125" s="165" t="s">
        <v>379</v>
      </c>
      <c r="E125" s="166" t="s">
        <v>22</v>
      </c>
      <c r="F125" s="166" t="s">
        <v>455</v>
      </c>
      <c r="J125" s="167">
        <f>BK125</f>
        <v>0</v>
      </c>
      <c r="L125" s="199"/>
      <c r="M125" s="200"/>
      <c r="P125" s="201">
        <f>P126+P129+P134+P149+P170</f>
        <v>264.57956999999999</v>
      </c>
      <c r="R125" s="201">
        <f>R126+R129+R134+R149+R170</f>
        <v>1.2832399999999999</v>
      </c>
      <c r="T125" s="202">
        <f>T126+T129+T134+T149+T170</f>
        <v>1.8566500000000001</v>
      </c>
      <c r="AR125" s="165" t="s">
        <v>392</v>
      </c>
      <c r="AT125" s="203" t="s">
        <v>379</v>
      </c>
      <c r="AU125" s="203" t="s">
        <v>382</v>
      </c>
      <c r="AY125" s="165" t="s">
        <v>383</v>
      </c>
      <c r="BK125" s="204">
        <f>BK126+BK129+BK134+BK149+BK170</f>
        <v>0</v>
      </c>
    </row>
    <row r="126" spans="2:65" s="164" customFormat="1" ht="22.9" customHeight="1">
      <c r="B126" s="199"/>
      <c r="D126" s="165" t="s">
        <v>379</v>
      </c>
      <c r="E126" s="176" t="s">
        <v>456</v>
      </c>
      <c r="F126" s="176" t="s">
        <v>457</v>
      </c>
      <c r="J126" s="177">
        <f>BK126</f>
        <v>0</v>
      </c>
      <c r="L126" s="199"/>
      <c r="M126" s="200"/>
      <c r="P126" s="201">
        <f>SUM(P127:P128)</f>
        <v>3.3239999999999999E-2</v>
      </c>
      <c r="R126" s="201">
        <f>SUM(R127:R128)</f>
        <v>0</v>
      </c>
      <c r="T126" s="202">
        <f>SUM(T127:T128)</f>
        <v>0</v>
      </c>
      <c r="AR126" s="165" t="s">
        <v>392</v>
      </c>
      <c r="AT126" s="203" t="s">
        <v>379</v>
      </c>
      <c r="AU126" s="203" t="s">
        <v>222</v>
      </c>
      <c r="AY126" s="165" t="s">
        <v>383</v>
      </c>
      <c r="BK126" s="204">
        <f>SUM(BK127:BK128)</f>
        <v>0</v>
      </c>
    </row>
    <row r="127" spans="2:65" s="157" customFormat="1" ht="49.15" customHeight="1">
      <c r="B127" s="205"/>
      <c r="C127" s="168" t="s">
        <v>435</v>
      </c>
      <c r="D127" s="168" t="s">
        <v>384</v>
      </c>
      <c r="E127" s="169" t="s">
        <v>786</v>
      </c>
      <c r="F127" s="170" t="s">
        <v>1648</v>
      </c>
      <c r="G127" s="171" t="s">
        <v>183</v>
      </c>
      <c r="H127" s="172">
        <v>0.02</v>
      </c>
      <c r="I127" s="173"/>
      <c r="J127" s="173">
        <f>ROUND(I127*H127,2)</f>
        <v>0</v>
      </c>
      <c r="K127" s="170" t="s">
        <v>1506</v>
      </c>
      <c r="L127" s="194"/>
      <c r="M127" s="206" t="s">
        <v>1287</v>
      </c>
      <c r="N127" s="207" t="s">
        <v>388</v>
      </c>
      <c r="O127" s="208">
        <v>1.6619999999999999</v>
      </c>
      <c r="P127" s="208">
        <f>O127*H127</f>
        <v>3.3239999999999999E-2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AR127" s="210" t="s">
        <v>442</v>
      </c>
      <c r="AT127" s="210" t="s">
        <v>384</v>
      </c>
      <c r="AU127" s="210" t="s">
        <v>392</v>
      </c>
      <c r="AY127" s="15" t="s">
        <v>383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5" t="s">
        <v>222</v>
      </c>
      <c r="BK127" s="211">
        <f>ROUND(I127*H127,2)</f>
        <v>0</v>
      </c>
      <c r="BL127" s="15" t="s">
        <v>442</v>
      </c>
      <c r="BM127" s="210" t="s">
        <v>787</v>
      </c>
    </row>
    <row r="128" spans="2:65" s="157" customFormat="1">
      <c r="B128" s="194"/>
      <c r="D128" s="174" t="s">
        <v>391</v>
      </c>
      <c r="F128" s="175" t="s">
        <v>1649</v>
      </c>
      <c r="L128" s="194"/>
      <c r="M128" s="212"/>
      <c r="T128" s="213"/>
      <c r="AT128" s="15" t="s">
        <v>391</v>
      </c>
      <c r="AU128" s="15" t="s">
        <v>392</v>
      </c>
    </row>
    <row r="129" spans="2:65" s="164" customFormat="1" ht="22.9" customHeight="1">
      <c r="B129" s="199"/>
      <c r="D129" s="165" t="s">
        <v>379</v>
      </c>
      <c r="E129" s="176" t="s">
        <v>788</v>
      </c>
      <c r="F129" s="176" t="s">
        <v>789</v>
      </c>
      <c r="J129" s="177">
        <f>BK129</f>
        <v>0</v>
      </c>
      <c r="L129" s="199"/>
      <c r="M129" s="200"/>
      <c r="P129" s="201">
        <f>SUM(P130:P133)</f>
        <v>8.8913999999999991</v>
      </c>
      <c r="R129" s="201">
        <f>SUM(R130:R133)</f>
        <v>5.1000000000000004E-4</v>
      </c>
      <c r="T129" s="202">
        <f>SUM(T130:T133)</f>
        <v>0.91875000000000007</v>
      </c>
      <c r="AR129" s="165" t="s">
        <v>392</v>
      </c>
      <c r="AT129" s="203" t="s">
        <v>379</v>
      </c>
      <c r="AU129" s="203" t="s">
        <v>222</v>
      </c>
      <c r="AY129" s="165" t="s">
        <v>383</v>
      </c>
      <c r="BK129" s="204">
        <f>SUM(BK130:BK133)</f>
        <v>0</v>
      </c>
    </row>
    <row r="130" spans="2:65" s="157" customFormat="1" ht="24.2" customHeight="1">
      <c r="B130" s="205"/>
      <c r="C130" s="168" t="s">
        <v>438</v>
      </c>
      <c r="D130" s="168" t="s">
        <v>384</v>
      </c>
      <c r="E130" s="169" t="s">
        <v>790</v>
      </c>
      <c r="F130" s="170" t="s">
        <v>791</v>
      </c>
      <c r="G130" s="171" t="s">
        <v>117</v>
      </c>
      <c r="H130" s="172">
        <v>3</v>
      </c>
      <c r="I130" s="173"/>
      <c r="J130" s="173">
        <f>ROUND(I130*H130,2)</f>
        <v>0</v>
      </c>
      <c r="K130" s="170" t="s">
        <v>1506</v>
      </c>
      <c r="L130" s="194"/>
      <c r="M130" s="206" t="s">
        <v>1287</v>
      </c>
      <c r="N130" s="207" t="s">
        <v>388</v>
      </c>
      <c r="O130" s="208">
        <v>2.4510000000000001</v>
      </c>
      <c r="P130" s="208">
        <f>O130*H130</f>
        <v>7.3529999999999998</v>
      </c>
      <c r="Q130" s="208">
        <v>1.7000000000000001E-4</v>
      </c>
      <c r="R130" s="208">
        <f>Q130*H130</f>
        <v>5.1000000000000004E-4</v>
      </c>
      <c r="S130" s="208">
        <v>0.30625000000000002</v>
      </c>
      <c r="T130" s="209">
        <f>S130*H130</f>
        <v>0.91875000000000007</v>
      </c>
      <c r="AR130" s="210" t="s">
        <v>442</v>
      </c>
      <c r="AT130" s="210" t="s">
        <v>384</v>
      </c>
      <c r="AU130" s="210" t="s">
        <v>392</v>
      </c>
      <c r="AY130" s="15" t="s">
        <v>383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5" t="s">
        <v>222</v>
      </c>
      <c r="BK130" s="211">
        <f>ROUND(I130*H130,2)</f>
        <v>0</v>
      </c>
      <c r="BL130" s="15" t="s">
        <v>442</v>
      </c>
      <c r="BM130" s="210" t="s">
        <v>792</v>
      </c>
    </row>
    <row r="131" spans="2:65" s="157" customFormat="1">
      <c r="B131" s="194"/>
      <c r="D131" s="174" t="s">
        <v>391</v>
      </c>
      <c r="F131" s="175" t="s">
        <v>1650</v>
      </c>
      <c r="L131" s="194"/>
      <c r="M131" s="212"/>
      <c r="T131" s="213"/>
      <c r="AT131" s="15" t="s">
        <v>391</v>
      </c>
      <c r="AU131" s="15" t="s">
        <v>392</v>
      </c>
    </row>
    <row r="132" spans="2:65" s="157" customFormat="1" ht="49.15" customHeight="1">
      <c r="B132" s="205"/>
      <c r="C132" s="168" t="s">
        <v>442</v>
      </c>
      <c r="D132" s="168" t="s">
        <v>384</v>
      </c>
      <c r="E132" s="169" t="s">
        <v>793</v>
      </c>
      <c r="F132" s="170" t="s">
        <v>1651</v>
      </c>
      <c r="G132" s="171" t="s">
        <v>183</v>
      </c>
      <c r="H132" s="172">
        <v>0.48</v>
      </c>
      <c r="I132" s="173"/>
      <c r="J132" s="173">
        <f>ROUND(I132*H132,2)</f>
        <v>0</v>
      </c>
      <c r="K132" s="170" t="s">
        <v>1506</v>
      </c>
      <c r="L132" s="194"/>
      <c r="M132" s="206" t="s">
        <v>1287</v>
      </c>
      <c r="N132" s="207" t="s">
        <v>388</v>
      </c>
      <c r="O132" s="208">
        <v>3.2050000000000001</v>
      </c>
      <c r="P132" s="208">
        <f>O132*H132</f>
        <v>1.5384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AR132" s="210" t="s">
        <v>442</v>
      </c>
      <c r="AT132" s="210" t="s">
        <v>384</v>
      </c>
      <c r="AU132" s="210" t="s">
        <v>392</v>
      </c>
      <c r="AY132" s="15" t="s">
        <v>383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5" t="s">
        <v>222</v>
      </c>
      <c r="BK132" s="211">
        <f>ROUND(I132*H132,2)</f>
        <v>0</v>
      </c>
      <c r="BL132" s="15" t="s">
        <v>442</v>
      </c>
      <c r="BM132" s="210" t="s">
        <v>794</v>
      </c>
    </row>
    <row r="133" spans="2:65" s="157" customFormat="1">
      <c r="B133" s="194"/>
      <c r="D133" s="174" t="s">
        <v>391</v>
      </c>
      <c r="F133" s="175" t="s">
        <v>1652</v>
      </c>
      <c r="L133" s="194"/>
      <c r="M133" s="212"/>
      <c r="T133" s="213"/>
      <c r="AT133" s="15" t="s">
        <v>391</v>
      </c>
      <c r="AU133" s="15" t="s">
        <v>392</v>
      </c>
    </row>
    <row r="134" spans="2:65" s="164" customFormat="1" ht="22.9" customHeight="1">
      <c r="B134" s="199"/>
      <c r="D134" s="165" t="s">
        <v>379</v>
      </c>
      <c r="E134" s="176" t="s">
        <v>795</v>
      </c>
      <c r="F134" s="176" t="s">
        <v>796</v>
      </c>
      <c r="J134" s="177">
        <f>BK134</f>
        <v>0</v>
      </c>
      <c r="L134" s="199"/>
      <c r="M134" s="200"/>
      <c r="P134" s="201">
        <f>SUM(P135:P148)</f>
        <v>159.78720000000001</v>
      </c>
      <c r="R134" s="201">
        <f>SUM(R135:R148)</f>
        <v>0.23229999999999998</v>
      </c>
      <c r="T134" s="202">
        <f>SUM(T135:T148)</f>
        <v>0.34290000000000004</v>
      </c>
      <c r="AR134" s="165" t="s">
        <v>392</v>
      </c>
      <c r="AT134" s="203" t="s">
        <v>379</v>
      </c>
      <c r="AU134" s="203" t="s">
        <v>222</v>
      </c>
      <c r="AY134" s="165" t="s">
        <v>383</v>
      </c>
      <c r="BK134" s="204">
        <f>SUM(BK135:BK148)</f>
        <v>0</v>
      </c>
    </row>
    <row r="135" spans="2:65" s="157" customFormat="1" ht="21.75" customHeight="1">
      <c r="B135" s="205"/>
      <c r="C135" s="168" t="s">
        <v>445</v>
      </c>
      <c r="D135" s="168" t="s">
        <v>384</v>
      </c>
      <c r="E135" s="169" t="s">
        <v>797</v>
      </c>
      <c r="F135" s="170" t="s">
        <v>798</v>
      </c>
      <c r="G135" s="171" t="s">
        <v>173</v>
      </c>
      <c r="H135" s="172">
        <v>135</v>
      </c>
      <c r="I135" s="173"/>
      <c r="J135" s="173">
        <f>ROUND(I135*H135,2)</f>
        <v>0</v>
      </c>
      <c r="K135" s="170" t="s">
        <v>1506</v>
      </c>
      <c r="L135" s="194"/>
      <c r="M135" s="206" t="s">
        <v>1287</v>
      </c>
      <c r="N135" s="207" t="s">
        <v>388</v>
      </c>
      <c r="O135" s="208">
        <v>8.3000000000000004E-2</v>
      </c>
      <c r="P135" s="208">
        <f>O135*H135</f>
        <v>11.205</v>
      </c>
      <c r="Q135" s="208">
        <v>4.0000000000000003E-5</v>
      </c>
      <c r="R135" s="208">
        <f>Q135*H135</f>
        <v>5.4000000000000003E-3</v>
      </c>
      <c r="S135" s="208">
        <v>2.5400000000000002E-3</v>
      </c>
      <c r="T135" s="209">
        <f>S135*H135</f>
        <v>0.34290000000000004</v>
      </c>
      <c r="AR135" s="210" t="s">
        <v>442</v>
      </c>
      <c r="AT135" s="210" t="s">
        <v>384</v>
      </c>
      <c r="AU135" s="210" t="s">
        <v>392</v>
      </c>
      <c r="AY135" s="15" t="s">
        <v>383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5" t="s">
        <v>222</v>
      </c>
      <c r="BK135" s="211">
        <f>ROUND(I135*H135,2)</f>
        <v>0</v>
      </c>
      <c r="BL135" s="15" t="s">
        <v>442</v>
      </c>
      <c r="BM135" s="210" t="s">
        <v>799</v>
      </c>
    </row>
    <row r="136" spans="2:65" s="157" customFormat="1">
      <c r="B136" s="194"/>
      <c r="D136" s="174" t="s">
        <v>391</v>
      </c>
      <c r="F136" s="175" t="s">
        <v>1653</v>
      </c>
      <c r="L136" s="194"/>
      <c r="M136" s="212"/>
      <c r="T136" s="213"/>
      <c r="AT136" s="15" t="s">
        <v>391</v>
      </c>
      <c r="AU136" s="15" t="s">
        <v>392</v>
      </c>
    </row>
    <row r="137" spans="2:65" s="157" customFormat="1" ht="24.2" customHeight="1">
      <c r="B137" s="205"/>
      <c r="C137" s="168" t="s">
        <v>451</v>
      </c>
      <c r="D137" s="168" t="s">
        <v>384</v>
      </c>
      <c r="E137" s="169" t="s">
        <v>800</v>
      </c>
      <c r="F137" s="170" t="s">
        <v>1654</v>
      </c>
      <c r="G137" s="171" t="s">
        <v>173</v>
      </c>
      <c r="H137" s="172">
        <v>100</v>
      </c>
      <c r="I137" s="173"/>
      <c r="J137" s="173">
        <f>ROUND(I137*H137,2)</f>
        <v>0</v>
      </c>
      <c r="K137" s="170" t="s">
        <v>1506</v>
      </c>
      <c r="L137" s="194"/>
      <c r="M137" s="206" t="s">
        <v>1287</v>
      </c>
      <c r="N137" s="207" t="s">
        <v>388</v>
      </c>
      <c r="O137" s="208">
        <v>0.41</v>
      </c>
      <c r="P137" s="208">
        <f>O137*H137</f>
        <v>41</v>
      </c>
      <c r="Q137" s="208">
        <v>5.5999999999999995E-4</v>
      </c>
      <c r="R137" s="208">
        <f>Q137*H137</f>
        <v>5.5999999999999994E-2</v>
      </c>
      <c r="S137" s="208">
        <v>0</v>
      </c>
      <c r="T137" s="209">
        <f>S137*H137</f>
        <v>0</v>
      </c>
      <c r="AR137" s="210" t="s">
        <v>442</v>
      </c>
      <c r="AT137" s="210" t="s">
        <v>384</v>
      </c>
      <c r="AU137" s="210" t="s">
        <v>392</v>
      </c>
      <c r="AY137" s="15" t="s">
        <v>383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5" t="s">
        <v>222</v>
      </c>
      <c r="BK137" s="211">
        <f>ROUND(I137*H137,2)</f>
        <v>0</v>
      </c>
      <c r="BL137" s="15" t="s">
        <v>442</v>
      </c>
      <c r="BM137" s="210" t="s">
        <v>801</v>
      </c>
    </row>
    <row r="138" spans="2:65" s="157" customFormat="1">
      <c r="B138" s="194"/>
      <c r="D138" s="174" t="s">
        <v>391</v>
      </c>
      <c r="F138" s="175" t="s">
        <v>1655</v>
      </c>
      <c r="L138" s="194"/>
      <c r="M138" s="212"/>
      <c r="T138" s="213"/>
      <c r="AT138" s="15" t="s">
        <v>391</v>
      </c>
      <c r="AU138" s="15" t="s">
        <v>392</v>
      </c>
    </row>
    <row r="139" spans="2:65" s="157" customFormat="1" ht="24.2" customHeight="1">
      <c r="B139" s="205"/>
      <c r="C139" s="168" t="s">
        <v>458</v>
      </c>
      <c r="D139" s="168" t="s">
        <v>384</v>
      </c>
      <c r="E139" s="169" t="s">
        <v>802</v>
      </c>
      <c r="F139" s="170" t="s">
        <v>1656</v>
      </c>
      <c r="G139" s="171" t="s">
        <v>173</v>
      </c>
      <c r="H139" s="172">
        <v>170</v>
      </c>
      <c r="I139" s="173"/>
      <c r="J139" s="173">
        <f>ROUND(I139*H139,2)</f>
        <v>0</v>
      </c>
      <c r="K139" s="170" t="s">
        <v>1506</v>
      </c>
      <c r="L139" s="194"/>
      <c r="M139" s="206" t="s">
        <v>1287</v>
      </c>
      <c r="N139" s="207" t="s">
        <v>388</v>
      </c>
      <c r="O139" s="208">
        <v>0.41499999999999998</v>
      </c>
      <c r="P139" s="208">
        <f>O139*H139</f>
        <v>70.55</v>
      </c>
      <c r="Q139" s="208">
        <v>6.9999999999999999E-4</v>
      </c>
      <c r="R139" s="208">
        <f>Q139*H139</f>
        <v>0.11899999999999999</v>
      </c>
      <c r="S139" s="208">
        <v>0</v>
      </c>
      <c r="T139" s="209">
        <f>S139*H139</f>
        <v>0</v>
      </c>
      <c r="AR139" s="210" t="s">
        <v>442</v>
      </c>
      <c r="AT139" s="210" t="s">
        <v>384</v>
      </c>
      <c r="AU139" s="210" t="s">
        <v>392</v>
      </c>
      <c r="AY139" s="15" t="s">
        <v>383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5" t="s">
        <v>222</v>
      </c>
      <c r="BK139" s="211">
        <f>ROUND(I139*H139,2)</f>
        <v>0</v>
      </c>
      <c r="BL139" s="15" t="s">
        <v>442</v>
      </c>
      <c r="BM139" s="210" t="s">
        <v>803</v>
      </c>
    </row>
    <row r="140" spans="2:65" s="157" customFormat="1">
      <c r="B140" s="194"/>
      <c r="D140" s="174" t="s">
        <v>391</v>
      </c>
      <c r="F140" s="175" t="s">
        <v>1657</v>
      </c>
      <c r="L140" s="194"/>
      <c r="M140" s="212"/>
      <c r="T140" s="213"/>
      <c r="AT140" s="15" t="s">
        <v>391</v>
      </c>
      <c r="AU140" s="15" t="s">
        <v>392</v>
      </c>
    </row>
    <row r="141" spans="2:65" s="157" customFormat="1" ht="24.2" customHeight="1">
      <c r="B141" s="205"/>
      <c r="C141" s="168" t="s">
        <v>461</v>
      </c>
      <c r="D141" s="168" t="s">
        <v>384</v>
      </c>
      <c r="E141" s="169" t="s">
        <v>804</v>
      </c>
      <c r="F141" s="170" t="s">
        <v>1658</v>
      </c>
      <c r="G141" s="171" t="s">
        <v>173</v>
      </c>
      <c r="H141" s="172">
        <v>10</v>
      </c>
      <c r="I141" s="173"/>
      <c r="J141" s="173">
        <f>ROUND(I141*H141,2)</f>
        <v>0</v>
      </c>
      <c r="K141" s="170" t="s">
        <v>1506</v>
      </c>
      <c r="L141" s="194"/>
      <c r="M141" s="206" t="s">
        <v>1287</v>
      </c>
      <c r="N141" s="207" t="s">
        <v>388</v>
      </c>
      <c r="O141" s="208">
        <v>0.435</v>
      </c>
      <c r="P141" s="208">
        <f>O141*H141</f>
        <v>4.3499999999999996</v>
      </c>
      <c r="Q141" s="208">
        <v>1.2700000000000001E-3</v>
      </c>
      <c r="R141" s="208">
        <f>Q141*H141</f>
        <v>1.2700000000000001E-2</v>
      </c>
      <c r="S141" s="208">
        <v>0</v>
      </c>
      <c r="T141" s="209">
        <f>S141*H141</f>
        <v>0</v>
      </c>
      <c r="AR141" s="210" t="s">
        <v>442</v>
      </c>
      <c r="AT141" s="210" t="s">
        <v>384</v>
      </c>
      <c r="AU141" s="210" t="s">
        <v>392</v>
      </c>
      <c r="AY141" s="15" t="s">
        <v>383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5" t="s">
        <v>222</v>
      </c>
      <c r="BK141" s="211">
        <f>ROUND(I141*H141,2)</f>
        <v>0</v>
      </c>
      <c r="BL141" s="15" t="s">
        <v>442</v>
      </c>
      <c r="BM141" s="210" t="s">
        <v>805</v>
      </c>
    </row>
    <row r="142" spans="2:65" s="157" customFormat="1">
      <c r="B142" s="194"/>
      <c r="D142" s="174" t="s">
        <v>391</v>
      </c>
      <c r="F142" s="175" t="s">
        <v>1659</v>
      </c>
      <c r="L142" s="194"/>
      <c r="M142" s="212"/>
      <c r="T142" s="213"/>
      <c r="AT142" s="15" t="s">
        <v>391</v>
      </c>
      <c r="AU142" s="15" t="s">
        <v>392</v>
      </c>
    </row>
    <row r="143" spans="2:65" s="157" customFormat="1" ht="55.5" customHeight="1">
      <c r="B143" s="205"/>
      <c r="C143" s="168" t="s">
        <v>470</v>
      </c>
      <c r="D143" s="168" t="s">
        <v>384</v>
      </c>
      <c r="E143" s="169" t="s">
        <v>806</v>
      </c>
      <c r="F143" s="170" t="s">
        <v>807</v>
      </c>
      <c r="G143" s="171" t="s">
        <v>173</v>
      </c>
      <c r="H143" s="172">
        <v>280</v>
      </c>
      <c r="I143" s="173"/>
      <c r="J143" s="173">
        <f>ROUND(I143*H143,2)</f>
        <v>0</v>
      </c>
      <c r="K143" s="170" t="s">
        <v>1506</v>
      </c>
      <c r="L143" s="194"/>
      <c r="M143" s="206" t="s">
        <v>1287</v>
      </c>
      <c r="N143" s="207" t="s">
        <v>388</v>
      </c>
      <c r="O143" s="208">
        <v>0.113</v>
      </c>
      <c r="P143" s="208">
        <f>O143*H143</f>
        <v>31.64</v>
      </c>
      <c r="Q143" s="208">
        <v>1.2E-4</v>
      </c>
      <c r="R143" s="208">
        <f>Q143*H143</f>
        <v>3.3599999999999998E-2</v>
      </c>
      <c r="S143" s="208">
        <v>0</v>
      </c>
      <c r="T143" s="209">
        <f>S143*H143</f>
        <v>0</v>
      </c>
      <c r="AR143" s="210" t="s">
        <v>442</v>
      </c>
      <c r="AT143" s="210" t="s">
        <v>384</v>
      </c>
      <c r="AU143" s="210" t="s">
        <v>392</v>
      </c>
      <c r="AY143" s="15" t="s">
        <v>383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5" t="s">
        <v>222</v>
      </c>
      <c r="BK143" s="211">
        <f>ROUND(I143*H143,2)</f>
        <v>0</v>
      </c>
      <c r="BL143" s="15" t="s">
        <v>442</v>
      </c>
      <c r="BM143" s="210" t="s">
        <v>808</v>
      </c>
    </row>
    <row r="144" spans="2:65" s="157" customFormat="1">
      <c r="B144" s="194"/>
      <c r="D144" s="174" t="s">
        <v>391</v>
      </c>
      <c r="F144" s="175" t="s">
        <v>1660</v>
      </c>
      <c r="L144" s="194"/>
      <c r="M144" s="212"/>
      <c r="T144" s="213"/>
      <c r="AT144" s="15" t="s">
        <v>391</v>
      </c>
      <c r="AU144" s="15" t="s">
        <v>392</v>
      </c>
    </row>
    <row r="145" spans="2:65" s="157" customFormat="1" ht="16.5" customHeight="1">
      <c r="B145" s="205"/>
      <c r="C145" s="178" t="s">
        <v>475</v>
      </c>
      <c r="D145" s="178" t="s">
        <v>462</v>
      </c>
      <c r="E145" s="179" t="s">
        <v>809</v>
      </c>
      <c r="F145" s="180" t="s">
        <v>810</v>
      </c>
      <c r="G145" s="181" t="s">
        <v>117</v>
      </c>
      <c r="H145" s="182">
        <v>14</v>
      </c>
      <c r="I145" s="183"/>
      <c r="J145" s="183">
        <f>ROUND(I145*H145,2)</f>
        <v>0</v>
      </c>
      <c r="K145" s="180" t="s">
        <v>1287</v>
      </c>
      <c r="L145" s="214"/>
      <c r="M145" s="215" t="s">
        <v>1287</v>
      </c>
      <c r="N145" s="216" t="s">
        <v>388</v>
      </c>
      <c r="O145" s="208">
        <v>0</v>
      </c>
      <c r="P145" s="208">
        <f>O145*H145</f>
        <v>0</v>
      </c>
      <c r="Q145" s="208">
        <v>4.0000000000000002E-4</v>
      </c>
      <c r="R145" s="208">
        <f>Q145*H145</f>
        <v>5.5999999999999999E-3</v>
      </c>
      <c r="S145" s="208">
        <v>0</v>
      </c>
      <c r="T145" s="209">
        <f>S145*H145</f>
        <v>0</v>
      </c>
      <c r="AR145" s="210" t="s">
        <v>465</v>
      </c>
      <c r="AT145" s="210" t="s">
        <v>462</v>
      </c>
      <c r="AU145" s="210" t="s">
        <v>392</v>
      </c>
      <c r="AY145" s="15" t="s">
        <v>383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5" t="s">
        <v>222</v>
      </c>
      <c r="BK145" s="211">
        <f>ROUND(I145*H145,2)</f>
        <v>0</v>
      </c>
      <c r="BL145" s="15" t="s">
        <v>442</v>
      </c>
      <c r="BM145" s="210" t="s">
        <v>811</v>
      </c>
    </row>
    <row r="146" spans="2:65" s="157" customFormat="1" ht="16.5" customHeight="1">
      <c r="B146" s="205"/>
      <c r="C146" s="178" t="s">
        <v>480</v>
      </c>
      <c r="D146" s="178" t="s">
        <v>462</v>
      </c>
      <c r="E146" s="179" t="s">
        <v>812</v>
      </c>
      <c r="F146" s="180" t="s">
        <v>813</v>
      </c>
      <c r="G146" s="181" t="s">
        <v>117</v>
      </c>
      <c r="H146" s="182">
        <v>1400</v>
      </c>
      <c r="I146" s="183"/>
      <c r="J146" s="183">
        <f>ROUND(I146*H146,2)</f>
        <v>0</v>
      </c>
      <c r="K146" s="180" t="s">
        <v>1287</v>
      </c>
      <c r="L146" s="214"/>
      <c r="M146" s="215" t="s">
        <v>1287</v>
      </c>
      <c r="N146" s="216" t="s">
        <v>388</v>
      </c>
      <c r="O146" s="208">
        <v>0</v>
      </c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AR146" s="210" t="s">
        <v>465</v>
      </c>
      <c r="AT146" s="210" t="s">
        <v>462</v>
      </c>
      <c r="AU146" s="210" t="s">
        <v>392</v>
      </c>
      <c r="AY146" s="15" t="s">
        <v>383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5" t="s">
        <v>222</v>
      </c>
      <c r="BK146" s="211">
        <f>ROUND(I146*H146,2)</f>
        <v>0</v>
      </c>
      <c r="BL146" s="15" t="s">
        <v>442</v>
      </c>
      <c r="BM146" s="210" t="s">
        <v>814</v>
      </c>
    </row>
    <row r="147" spans="2:65" s="157" customFormat="1" ht="49.15" customHeight="1">
      <c r="B147" s="205"/>
      <c r="C147" s="168" t="s">
        <v>483</v>
      </c>
      <c r="D147" s="168" t="s">
        <v>384</v>
      </c>
      <c r="E147" s="169" t="s">
        <v>815</v>
      </c>
      <c r="F147" s="170" t="s">
        <v>1661</v>
      </c>
      <c r="G147" s="171" t="s">
        <v>183</v>
      </c>
      <c r="H147" s="172">
        <v>0.54</v>
      </c>
      <c r="I147" s="173"/>
      <c r="J147" s="173">
        <f>ROUND(I147*H147,2)</f>
        <v>0</v>
      </c>
      <c r="K147" s="170" t="s">
        <v>1506</v>
      </c>
      <c r="L147" s="194"/>
      <c r="M147" s="206" t="s">
        <v>1287</v>
      </c>
      <c r="N147" s="207" t="s">
        <v>388</v>
      </c>
      <c r="O147" s="208">
        <v>1.93</v>
      </c>
      <c r="P147" s="208">
        <f>O147*H147</f>
        <v>1.0422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210" t="s">
        <v>442</v>
      </c>
      <c r="AT147" s="210" t="s">
        <v>384</v>
      </c>
      <c r="AU147" s="210" t="s">
        <v>392</v>
      </c>
      <c r="AY147" s="15" t="s">
        <v>383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5" t="s">
        <v>222</v>
      </c>
      <c r="BK147" s="211">
        <f>ROUND(I147*H147,2)</f>
        <v>0</v>
      </c>
      <c r="BL147" s="15" t="s">
        <v>442</v>
      </c>
      <c r="BM147" s="210" t="s">
        <v>816</v>
      </c>
    </row>
    <row r="148" spans="2:65" s="157" customFormat="1">
      <c r="B148" s="194"/>
      <c r="D148" s="174" t="s">
        <v>391</v>
      </c>
      <c r="F148" s="175" t="s">
        <v>1662</v>
      </c>
      <c r="L148" s="194"/>
      <c r="M148" s="212"/>
      <c r="T148" s="213"/>
      <c r="AT148" s="15" t="s">
        <v>391</v>
      </c>
      <c r="AU148" s="15" t="s">
        <v>392</v>
      </c>
    </row>
    <row r="149" spans="2:65" s="164" customFormat="1" ht="22.9" customHeight="1">
      <c r="B149" s="199"/>
      <c r="D149" s="165" t="s">
        <v>379</v>
      </c>
      <c r="E149" s="176" t="s">
        <v>817</v>
      </c>
      <c r="F149" s="176" t="s">
        <v>818</v>
      </c>
      <c r="J149" s="177">
        <f>BK149</f>
        <v>0</v>
      </c>
      <c r="L149" s="199"/>
      <c r="M149" s="200"/>
      <c r="P149" s="201">
        <f>SUM(P150:P169)</f>
        <v>16.070890000000002</v>
      </c>
      <c r="R149" s="201">
        <f>SUM(R150:R169)</f>
        <v>5.4949999999999992E-2</v>
      </c>
      <c r="T149" s="202">
        <f>SUM(T150:T169)</f>
        <v>0</v>
      </c>
      <c r="AR149" s="165" t="s">
        <v>392</v>
      </c>
      <c r="AT149" s="203" t="s">
        <v>379</v>
      </c>
      <c r="AU149" s="203" t="s">
        <v>222</v>
      </c>
      <c r="AY149" s="165" t="s">
        <v>383</v>
      </c>
      <c r="BK149" s="204">
        <f>SUM(BK150:BK169)</f>
        <v>0</v>
      </c>
    </row>
    <row r="150" spans="2:65" s="157" customFormat="1" ht="24.2" customHeight="1">
      <c r="B150" s="205"/>
      <c r="C150" s="168" t="s">
        <v>486</v>
      </c>
      <c r="D150" s="168" t="s">
        <v>384</v>
      </c>
      <c r="E150" s="169" t="s">
        <v>819</v>
      </c>
      <c r="F150" s="170" t="s">
        <v>1663</v>
      </c>
      <c r="G150" s="171" t="s">
        <v>87</v>
      </c>
      <c r="H150" s="172">
        <v>2</v>
      </c>
      <c r="I150" s="173"/>
      <c r="J150" s="173">
        <f>ROUND(I150*H150,2)</f>
        <v>0</v>
      </c>
      <c r="K150" s="170" t="s">
        <v>1506</v>
      </c>
      <c r="L150" s="194"/>
      <c r="M150" s="206" t="s">
        <v>1287</v>
      </c>
      <c r="N150" s="207" t="s">
        <v>388</v>
      </c>
      <c r="O150" s="208">
        <v>0.77</v>
      </c>
      <c r="P150" s="208">
        <f>O150*H150</f>
        <v>1.54</v>
      </c>
      <c r="Q150" s="208">
        <v>8.2900000000000005E-3</v>
      </c>
      <c r="R150" s="208">
        <f>Q150*H150</f>
        <v>1.6580000000000001E-2</v>
      </c>
      <c r="S150" s="208">
        <v>0</v>
      </c>
      <c r="T150" s="209">
        <f>S150*H150</f>
        <v>0</v>
      </c>
      <c r="AR150" s="210" t="s">
        <v>442</v>
      </c>
      <c r="AT150" s="210" t="s">
        <v>384</v>
      </c>
      <c r="AU150" s="210" t="s">
        <v>392</v>
      </c>
      <c r="AY150" s="15" t="s">
        <v>383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5" t="s">
        <v>222</v>
      </c>
      <c r="BK150" s="211">
        <f>ROUND(I150*H150,2)</f>
        <v>0</v>
      </c>
      <c r="BL150" s="15" t="s">
        <v>442</v>
      </c>
      <c r="BM150" s="210" t="s">
        <v>820</v>
      </c>
    </row>
    <row r="151" spans="2:65" s="157" customFormat="1">
      <c r="B151" s="194"/>
      <c r="D151" s="174" t="s">
        <v>391</v>
      </c>
      <c r="F151" s="175" t="s">
        <v>1664</v>
      </c>
      <c r="L151" s="194"/>
      <c r="M151" s="212"/>
      <c r="T151" s="213"/>
      <c r="AT151" s="15" t="s">
        <v>391</v>
      </c>
      <c r="AU151" s="15" t="s">
        <v>392</v>
      </c>
    </row>
    <row r="152" spans="2:65" s="157" customFormat="1" ht="44.25" customHeight="1">
      <c r="B152" s="205"/>
      <c r="C152" s="168" t="s">
        <v>489</v>
      </c>
      <c r="D152" s="168" t="s">
        <v>384</v>
      </c>
      <c r="E152" s="169" t="s">
        <v>821</v>
      </c>
      <c r="F152" s="170" t="s">
        <v>822</v>
      </c>
      <c r="G152" s="171" t="s">
        <v>87</v>
      </c>
      <c r="H152" s="172">
        <v>9</v>
      </c>
      <c r="I152" s="173"/>
      <c r="J152" s="173">
        <f>ROUND(I152*H152,2)</f>
        <v>0</v>
      </c>
      <c r="K152" s="170" t="s">
        <v>1506</v>
      </c>
      <c r="L152" s="194"/>
      <c r="M152" s="206" t="s">
        <v>1287</v>
      </c>
      <c r="N152" s="207" t="s">
        <v>388</v>
      </c>
      <c r="O152" s="208">
        <v>8.2000000000000003E-2</v>
      </c>
      <c r="P152" s="208">
        <f>O152*H152</f>
        <v>0.73799999999999999</v>
      </c>
      <c r="Q152" s="208">
        <v>6.9999999999999999E-4</v>
      </c>
      <c r="R152" s="208">
        <f>Q152*H152</f>
        <v>6.3E-3</v>
      </c>
      <c r="S152" s="208">
        <v>0</v>
      </c>
      <c r="T152" s="209">
        <f>S152*H152</f>
        <v>0</v>
      </c>
      <c r="AR152" s="210" t="s">
        <v>442</v>
      </c>
      <c r="AT152" s="210" t="s">
        <v>384</v>
      </c>
      <c r="AU152" s="210" t="s">
        <v>392</v>
      </c>
      <c r="AY152" s="15" t="s">
        <v>383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5" t="s">
        <v>222</v>
      </c>
      <c r="BK152" s="211">
        <f>ROUND(I152*H152,2)</f>
        <v>0</v>
      </c>
      <c r="BL152" s="15" t="s">
        <v>442</v>
      </c>
      <c r="BM152" s="210" t="s">
        <v>823</v>
      </c>
    </row>
    <row r="153" spans="2:65" s="157" customFormat="1">
      <c r="B153" s="194"/>
      <c r="D153" s="174" t="s">
        <v>391</v>
      </c>
      <c r="F153" s="175" t="s">
        <v>1665</v>
      </c>
      <c r="L153" s="194"/>
      <c r="M153" s="212"/>
      <c r="T153" s="213"/>
      <c r="AT153" s="15" t="s">
        <v>391</v>
      </c>
      <c r="AU153" s="15" t="s">
        <v>392</v>
      </c>
    </row>
    <row r="154" spans="2:65" s="157" customFormat="1" ht="33" customHeight="1">
      <c r="B154" s="205"/>
      <c r="C154" s="168" t="s">
        <v>494</v>
      </c>
      <c r="D154" s="168" t="s">
        <v>384</v>
      </c>
      <c r="E154" s="169" t="s">
        <v>824</v>
      </c>
      <c r="F154" s="170" t="s">
        <v>1666</v>
      </c>
      <c r="G154" s="171" t="s">
        <v>117</v>
      </c>
      <c r="H154" s="172">
        <v>9</v>
      </c>
      <c r="I154" s="173"/>
      <c r="J154" s="173">
        <f>ROUND(I154*H154,2)</f>
        <v>0</v>
      </c>
      <c r="K154" s="170" t="s">
        <v>1506</v>
      </c>
      <c r="L154" s="194"/>
      <c r="M154" s="206" t="s">
        <v>1287</v>
      </c>
      <c r="N154" s="207" t="s">
        <v>388</v>
      </c>
      <c r="O154" s="208">
        <v>0.15</v>
      </c>
      <c r="P154" s="208">
        <f>O154*H154</f>
        <v>1.3499999999999999</v>
      </c>
      <c r="Q154" s="208">
        <v>2.5999999999999998E-4</v>
      </c>
      <c r="R154" s="208">
        <f>Q154*H154</f>
        <v>2.3399999999999996E-3</v>
      </c>
      <c r="S154" s="208">
        <v>0</v>
      </c>
      <c r="T154" s="209">
        <f>S154*H154</f>
        <v>0</v>
      </c>
      <c r="AR154" s="210" t="s">
        <v>442</v>
      </c>
      <c r="AT154" s="210" t="s">
        <v>384</v>
      </c>
      <c r="AU154" s="210" t="s">
        <v>392</v>
      </c>
      <c r="AY154" s="15" t="s">
        <v>383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5" t="s">
        <v>222</v>
      </c>
      <c r="BK154" s="211">
        <f>ROUND(I154*H154,2)</f>
        <v>0</v>
      </c>
      <c r="BL154" s="15" t="s">
        <v>442</v>
      </c>
      <c r="BM154" s="210" t="s">
        <v>825</v>
      </c>
    </row>
    <row r="155" spans="2:65" s="157" customFormat="1">
      <c r="B155" s="194"/>
      <c r="D155" s="174" t="s">
        <v>391</v>
      </c>
      <c r="F155" s="175" t="s">
        <v>1667</v>
      </c>
      <c r="L155" s="194"/>
      <c r="M155" s="212"/>
      <c r="T155" s="213"/>
      <c r="AT155" s="15" t="s">
        <v>391</v>
      </c>
      <c r="AU155" s="15" t="s">
        <v>392</v>
      </c>
    </row>
    <row r="156" spans="2:65" s="157" customFormat="1" ht="37.9" customHeight="1">
      <c r="B156" s="205"/>
      <c r="C156" s="168" t="s">
        <v>498</v>
      </c>
      <c r="D156" s="168" t="s">
        <v>384</v>
      </c>
      <c r="E156" s="169" t="s">
        <v>826</v>
      </c>
      <c r="F156" s="170" t="s">
        <v>1668</v>
      </c>
      <c r="G156" s="171" t="s">
        <v>117</v>
      </c>
      <c r="H156" s="172">
        <v>24</v>
      </c>
      <c r="I156" s="173"/>
      <c r="J156" s="173">
        <f>ROUND(I156*H156,2)</f>
        <v>0</v>
      </c>
      <c r="K156" s="170" t="s">
        <v>1506</v>
      </c>
      <c r="L156" s="194"/>
      <c r="M156" s="206" t="s">
        <v>1287</v>
      </c>
      <c r="N156" s="207" t="s">
        <v>388</v>
      </c>
      <c r="O156" s="208">
        <v>0.19500000000000001</v>
      </c>
      <c r="P156" s="208">
        <f>O156*H156</f>
        <v>4.68</v>
      </c>
      <c r="Q156" s="208">
        <v>3.6999999999999999E-4</v>
      </c>
      <c r="R156" s="208">
        <f>Q156*H156</f>
        <v>8.879999999999999E-3</v>
      </c>
      <c r="S156" s="208">
        <v>0</v>
      </c>
      <c r="T156" s="209">
        <f>S156*H156</f>
        <v>0</v>
      </c>
      <c r="AR156" s="210" t="s">
        <v>442</v>
      </c>
      <c r="AT156" s="210" t="s">
        <v>384</v>
      </c>
      <c r="AU156" s="210" t="s">
        <v>392</v>
      </c>
      <c r="AY156" s="15" t="s">
        <v>383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5" t="s">
        <v>222</v>
      </c>
      <c r="BK156" s="211">
        <f>ROUND(I156*H156,2)</f>
        <v>0</v>
      </c>
      <c r="BL156" s="15" t="s">
        <v>442</v>
      </c>
      <c r="BM156" s="210" t="s">
        <v>827</v>
      </c>
    </row>
    <row r="157" spans="2:65" s="157" customFormat="1">
      <c r="B157" s="194"/>
      <c r="D157" s="174" t="s">
        <v>391</v>
      </c>
      <c r="F157" s="175" t="s">
        <v>1669</v>
      </c>
      <c r="L157" s="194"/>
      <c r="M157" s="212"/>
      <c r="T157" s="213"/>
      <c r="AT157" s="15" t="s">
        <v>391</v>
      </c>
      <c r="AU157" s="15" t="s">
        <v>392</v>
      </c>
    </row>
    <row r="158" spans="2:65" s="157" customFormat="1" ht="21.75" customHeight="1">
      <c r="B158" s="205"/>
      <c r="C158" s="168" t="s">
        <v>502</v>
      </c>
      <c r="D158" s="168" t="s">
        <v>384</v>
      </c>
      <c r="E158" s="169" t="s">
        <v>828</v>
      </c>
      <c r="F158" s="170" t="s">
        <v>829</v>
      </c>
      <c r="G158" s="171" t="s">
        <v>117</v>
      </c>
      <c r="H158" s="172">
        <v>2</v>
      </c>
      <c r="I158" s="173"/>
      <c r="J158" s="173">
        <f>ROUND(I158*H158,2)</f>
        <v>0</v>
      </c>
      <c r="K158" s="170" t="s">
        <v>1506</v>
      </c>
      <c r="L158" s="194"/>
      <c r="M158" s="206" t="s">
        <v>1287</v>
      </c>
      <c r="N158" s="207" t="s">
        <v>388</v>
      </c>
      <c r="O158" s="208">
        <v>0.22700000000000001</v>
      </c>
      <c r="P158" s="208">
        <f>O158*H158</f>
        <v>0.45400000000000001</v>
      </c>
      <c r="Q158" s="208">
        <v>5.2999999999999998E-4</v>
      </c>
      <c r="R158" s="208">
        <f>Q158*H158</f>
        <v>1.06E-3</v>
      </c>
      <c r="S158" s="208">
        <v>0</v>
      </c>
      <c r="T158" s="209">
        <f>S158*H158</f>
        <v>0</v>
      </c>
      <c r="AR158" s="210" t="s">
        <v>442</v>
      </c>
      <c r="AT158" s="210" t="s">
        <v>384</v>
      </c>
      <c r="AU158" s="210" t="s">
        <v>392</v>
      </c>
      <c r="AY158" s="15" t="s">
        <v>383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5" t="s">
        <v>222</v>
      </c>
      <c r="BK158" s="211">
        <f>ROUND(I158*H158,2)</f>
        <v>0</v>
      </c>
      <c r="BL158" s="15" t="s">
        <v>442</v>
      </c>
      <c r="BM158" s="210" t="s">
        <v>830</v>
      </c>
    </row>
    <row r="159" spans="2:65" s="157" customFormat="1">
      <c r="B159" s="194"/>
      <c r="D159" s="174" t="s">
        <v>391</v>
      </c>
      <c r="F159" s="175" t="s">
        <v>1670</v>
      </c>
      <c r="L159" s="194"/>
      <c r="M159" s="212"/>
      <c r="T159" s="213"/>
      <c r="AT159" s="15" t="s">
        <v>391</v>
      </c>
      <c r="AU159" s="15" t="s">
        <v>392</v>
      </c>
    </row>
    <row r="160" spans="2:65" s="157" customFormat="1" ht="21.75" customHeight="1">
      <c r="B160" s="205"/>
      <c r="C160" s="168" t="s">
        <v>506</v>
      </c>
      <c r="D160" s="168" t="s">
        <v>384</v>
      </c>
      <c r="E160" s="169" t="s">
        <v>831</v>
      </c>
      <c r="F160" s="170" t="s">
        <v>832</v>
      </c>
      <c r="G160" s="171" t="s">
        <v>117</v>
      </c>
      <c r="H160" s="172">
        <v>48</v>
      </c>
      <c r="I160" s="173"/>
      <c r="J160" s="173">
        <f>ROUND(I160*H160,2)</f>
        <v>0</v>
      </c>
      <c r="K160" s="170" t="s">
        <v>1506</v>
      </c>
      <c r="L160" s="194"/>
      <c r="M160" s="206" t="s">
        <v>1287</v>
      </c>
      <c r="N160" s="207" t="s">
        <v>388</v>
      </c>
      <c r="O160" s="208">
        <v>8.2000000000000003E-2</v>
      </c>
      <c r="P160" s="208">
        <f>O160*H160</f>
        <v>3.9359999999999999</v>
      </c>
      <c r="Q160" s="208">
        <v>2.5000000000000001E-4</v>
      </c>
      <c r="R160" s="208">
        <f>Q160*H160</f>
        <v>1.2E-2</v>
      </c>
      <c r="S160" s="208">
        <v>0</v>
      </c>
      <c r="T160" s="209">
        <f>S160*H160</f>
        <v>0</v>
      </c>
      <c r="AR160" s="210" t="s">
        <v>442</v>
      </c>
      <c r="AT160" s="210" t="s">
        <v>384</v>
      </c>
      <c r="AU160" s="210" t="s">
        <v>392</v>
      </c>
      <c r="AY160" s="15" t="s">
        <v>383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5" t="s">
        <v>222</v>
      </c>
      <c r="BK160" s="211">
        <f>ROUND(I160*H160,2)</f>
        <v>0</v>
      </c>
      <c r="BL160" s="15" t="s">
        <v>442</v>
      </c>
      <c r="BM160" s="210" t="s">
        <v>833</v>
      </c>
    </row>
    <row r="161" spans="2:65" s="157" customFormat="1">
      <c r="B161" s="194"/>
      <c r="D161" s="174" t="s">
        <v>391</v>
      </c>
      <c r="F161" s="175" t="s">
        <v>1671</v>
      </c>
      <c r="L161" s="194"/>
      <c r="M161" s="212"/>
      <c r="T161" s="213"/>
      <c r="AT161" s="15" t="s">
        <v>391</v>
      </c>
      <c r="AU161" s="15" t="s">
        <v>392</v>
      </c>
    </row>
    <row r="162" spans="2:65" s="157" customFormat="1" ht="24.2" customHeight="1">
      <c r="B162" s="205"/>
      <c r="C162" s="168" t="s">
        <v>510</v>
      </c>
      <c r="D162" s="168" t="s">
        <v>384</v>
      </c>
      <c r="E162" s="169" t="s">
        <v>834</v>
      </c>
      <c r="F162" s="170" t="s">
        <v>835</v>
      </c>
      <c r="G162" s="171" t="s">
        <v>117</v>
      </c>
      <c r="H162" s="172">
        <v>9</v>
      </c>
      <c r="I162" s="173"/>
      <c r="J162" s="173">
        <f>ROUND(I162*H162,2)</f>
        <v>0</v>
      </c>
      <c r="K162" s="170" t="s">
        <v>1506</v>
      </c>
      <c r="L162" s="194"/>
      <c r="M162" s="206" t="s">
        <v>1287</v>
      </c>
      <c r="N162" s="207" t="s">
        <v>388</v>
      </c>
      <c r="O162" s="208">
        <v>0.11</v>
      </c>
      <c r="P162" s="208">
        <f>O162*H162</f>
        <v>0.99</v>
      </c>
      <c r="Q162" s="208">
        <v>2.7E-4</v>
      </c>
      <c r="R162" s="208">
        <f>Q162*H162</f>
        <v>2.4299999999999999E-3</v>
      </c>
      <c r="S162" s="208">
        <v>0</v>
      </c>
      <c r="T162" s="209">
        <f>S162*H162</f>
        <v>0</v>
      </c>
      <c r="AR162" s="210" t="s">
        <v>442</v>
      </c>
      <c r="AT162" s="210" t="s">
        <v>384</v>
      </c>
      <c r="AU162" s="210" t="s">
        <v>392</v>
      </c>
      <c r="AY162" s="15" t="s">
        <v>383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5" t="s">
        <v>222</v>
      </c>
      <c r="BK162" s="211">
        <f>ROUND(I162*H162,2)</f>
        <v>0</v>
      </c>
      <c r="BL162" s="15" t="s">
        <v>442</v>
      </c>
      <c r="BM162" s="210" t="s">
        <v>836</v>
      </c>
    </row>
    <row r="163" spans="2:65" s="157" customFormat="1">
      <c r="B163" s="194"/>
      <c r="D163" s="174" t="s">
        <v>391</v>
      </c>
      <c r="F163" s="175" t="s">
        <v>1672</v>
      </c>
      <c r="L163" s="194"/>
      <c r="M163" s="212"/>
      <c r="T163" s="213"/>
      <c r="AT163" s="15" t="s">
        <v>391</v>
      </c>
      <c r="AU163" s="15" t="s">
        <v>392</v>
      </c>
    </row>
    <row r="164" spans="2:65" s="157" customFormat="1" ht="24.2" customHeight="1">
      <c r="B164" s="205"/>
      <c r="C164" s="168" t="s">
        <v>465</v>
      </c>
      <c r="D164" s="168" t="s">
        <v>384</v>
      </c>
      <c r="E164" s="169" t="s">
        <v>837</v>
      </c>
      <c r="F164" s="170" t="s">
        <v>1673</v>
      </c>
      <c r="G164" s="171" t="s">
        <v>117</v>
      </c>
      <c r="H164" s="172">
        <v>15</v>
      </c>
      <c r="I164" s="173"/>
      <c r="J164" s="173">
        <f>ROUND(I164*H164,2)</f>
        <v>0</v>
      </c>
      <c r="K164" s="170" t="s">
        <v>1506</v>
      </c>
      <c r="L164" s="194"/>
      <c r="M164" s="206" t="s">
        <v>1287</v>
      </c>
      <c r="N164" s="207" t="s">
        <v>388</v>
      </c>
      <c r="O164" s="208">
        <v>0.11</v>
      </c>
      <c r="P164" s="208">
        <f>O164*H164</f>
        <v>1.65</v>
      </c>
      <c r="Q164" s="208">
        <v>2.4000000000000001E-4</v>
      </c>
      <c r="R164" s="208">
        <f>Q164*H164</f>
        <v>3.5999999999999999E-3</v>
      </c>
      <c r="S164" s="208">
        <v>0</v>
      </c>
      <c r="T164" s="209">
        <f>S164*H164</f>
        <v>0</v>
      </c>
      <c r="AR164" s="210" t="s">
        <v>442</v>
      </c>
      <c r="AT164" s="210" t="s">
        <v>384</v>
      </c>
      <c r="AU164" s="210" t="s">
        <v>392</v>
      </c>
      <c r="AY164" s="15" t="s">
        <v>383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5" t="s">
        <v>222</v>
      </c>
      <c r="BK164" s="211">
        <f>ROUND(I164*H164,2)</f>
        <v>0</v>
      </c>
      <c r="BL164" s="15" t="s">
        <v>442</v>
      </c>
      <c r="BM164" s="210" t="s">
        <v>838</v>
      </c>
    </row>
    <row r="165" spans="2:65" s="157" customFormat="1">
      <c r="B165" s="194"/>
      <c r="D165" s="174" t="s">
        <v>391</v>
      </c>
      <c r="F165" s="175" t="s">
        <v>1674</v>
      </c>
      <c r="L165" s="194"/>
      <c r="M165" s="212"/>
      <c r="T165" s="213"/>
      <c r="AT165" s="15" t="s">
        <v>391</v>
      </c>
      <c r="AU165" s="15" t="s">
        <v>392</v>
      </c>
    </row>
    <row r="166" spans="2:65" s="157" customFormat="1" ht="24.2" customHeight="1">
      <c r="B166" s="205"/>
      <c r="C166" s="168" t="s">
        <v>517</v>
      </c>
      <c r="D166" s="168" t="s">
        <v>384</v>
      </c>
      <c r="E166" s="169" t="s">
        <v>839</v>
      </c>
      <c r="F166" s="170" t="s">
        <v>840</v>
      </c>
      <c r="G166" s="171" t="s">
        <v>117</v>
      </c>
      <c r="H166" s="172">
        <v>8</v>
      </c>
      <c r="I166" s="173"/>
      <c r="J166" s="173">
        <f>ROUND(I166*H166,2)</f>
        <v>0</v>
      </c>
      <c r="K166" s="170" t="s">
        <v>1506</v>
      </c>
      <c r="L166" s="194"/>
      <c r="M166" s="206" t="s">
        <v>1287</v>
      </c>
      <c r="N166" s="207" t="s">
        <v>388</v>
      </c>
      <c r="O166" s="208">
        <v>8.2000000000000003E-2</v>
      </c>
      <c r="P166" s="208">
        <f>O166*H166</f>
        <v>0.65600000000000003</v>
      </c>
      <c r="Q166" s="208">
        <v>2.2000000000000001E-4</v>
      </c>
      <c r="R166" s="208">
        <f>Q166*H166</f>
        <v>1.7600000000000001E-3</v>
      </c>
      <c r="S166" s="208">
        <v>0</v>
      </c>
      <c r="T166" s="209">
        <f>S166*H166</f>
        <v>0</v>
      </c>
      <c r="AR166" s="210" t="s">
        <v>442</v>
      </c>
      <c r="AT166" s="210" t="s">
        <v>384</v>
      </c>
      <c r="AU166" s="210" t="s">
        <v>392</v>
      </c>
      <c r="AY166" s="15" t="s">
        <v>383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5" t="s">
        <v>222</v>
      </c>
      <c r="BK166" s="211">
        <f>ROUND(I166*H166,2)</f>
        <v>0</v>
      </c>
      <c r="BL166" s="15" t="s">
        <v>442</v>
      </c>
      <c r="BM166" s="210" t="s">
        <v>841</v>
      </c>
    </row>
    <row r="167" spans="2:65" s="157" customFormat="1">
      <c r="B167" s="194"/>
      <c r="D167" s="174" t="s">
        <v>391</v>
      </c>
      <c r="F167" s="175" t="s">
        <v>1675</v>
      </c>
      <c r="L167" s="194"/>
      <c r="M167" s="212"/>
      <c r="T167" s="213"/>
      <c r="AT167" s="15" t="s">
        <v>391</v>
      </c>
      <c r="AU167" s="15" t="s">
        <v>392</v>
      </c>
    </row>
    <row r="168" spans="2:65" s="157" customFormat="1" ht="49.15" customHeight="1">
      <c r="B168" s="205"/>
      <c r="C168" s="168" t="s">
        <v>521</v>
      </c>
      <c r="D168" s="168" t="s">
        <v>384</v>
      </c>
      <c r="E168" s="169" t="s">
        <v>842</v>
      </c>
      <c r="F168" s="170" t="s">
        <v>1676</v>
      </c>
      <c r="G168" s="171" t="s">
        <v>183</v>
      </c>
      <c r="H168" s="172">
        <v>5.5E-2</v>
      </c>
      <c r="I168" s="173"/>
      <c r="J168" s="173">
        <f>ROUND(I168*H168,2)</f>
        <v>0</v>
      </c>
      <c r="K168" s="170" t="s">
        <v>1506</v>
      </c>
      <c r="L168" s="194"/>
      <c r="M168" s="206" t="s">
        <v>1287</v>
      </c>
      <c r="N168" s="207" t="s">
        <v>388</v>
      </c>
      <c r="O168" s="208">
        <v>1.3979999999999999</v>
      </c>
      <c r="P168" s="208">
        <f>O168*H168</f>
        <v>7.689E-2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AR168" s="210" t="s">
        <v>442</v>
      </c>
      <c r="AT168" s="210" t="s">
        <v>384</v>
      </c>
      <c r="AU168" s="210" t="s">
        <v>392</v>
      </c>
      <c r="AY168" s="15" t="s">
        <v>383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5" t="s">
        <v>222</v>
      </c>
      <c r="BK168" s="211">
        <f>ROUND(I168*H168,2)</f>
        <v>0</v>
      </c>
      <c r="BL168" s="15" t="s">
        <v>442</v>
      </c>
      <c r="BM168" s="210" t="s">
        <v>843</v>
      </c>
    </row>
    <row r="169" spans="2:65" s="157" customFormat="1">
      <c r="B169" s="194"/>
      <c r="D169" s="174" t="s">
        <v>391</v>
      </c>
      <c r="F169" s="175" t="s">
        <v>1677</v>
      </c>
      <c r="L169" s="194"/>
      <c r="M169" s="212"/>
      <c r="T169" s="213"/>
      <c r="AT169" s="15" t="s">
        <v>391</v>
      </c>
      <c r="AU169" s="15" t="s">
        <v>392</v>
      </c>
    </row>
    <row r="170" spans="2:65" s="164" customFormat="1" ht="22.9" customHeight="1">
      <c r="B170" s="199"/>
      <c r="D170" s="165" t="s">
        <v>379</v>
      </c>
      <c r="E170" s="176" t="s">
        <v>844</v>
      </c>
      <c r="F170" s="176" t="s">
        <v>845</v>
      </c>
      <c r="J170" s="177">
        <f>BK170</f>
        <v>0</v>
      </c>
      <c r="L170" s="199"/>
      <c r="M170" s="200"/>
      <c r="P170" s="201">
        <f>SUM(P171:P199)</f>
        <v>79.796840000000003</v>
      </c>
      <c r="R170" s="201">
        <f>SUM(R171:R199)</f>
        <v>0.99548000000000003</v>
      </c>
      <c r="T170" s="202">
        <f>SUM(T171:T199)</f>
        <v>0.59500000000000008</v>
      </c>
      <c r="AR170" s="165" t="s">
        <v>392</v>
      </c>
      <c r="AT170" s="203" t="s">
        <v>379</v>
      </c>
      <c r="AU170" s="203" t="s">
        <v>222</v>
      </c>
      <c r="AY170" s="165" t="s">
        <v>383</v>
      </c>
      <c r="BK170" s="204">
        <f>SUM(BK171:BK199)</f>
        <v>0</v>
      </c>
    </row>
    <row r="171" spans="2:65" s="157" customFormat="1" ht="16.5" customHeight="1">
      <c r="B171" s="205"/>
      <c r="C171" s="168" t="s">
        <v>525</v>
      </c>
      <c r="D171" s="168" t="s">
        <v>384</v>
      </c>
      <c r="E171" s="169" t="s">
        <v>846</v>
      </c>
      <c r="F171" s="170" t="s">
        <v>847</v>
      </c>
      <c r="G171" s="171" t="s">
        <v>147</v>
      </c>
      <c r="H171" s="172">
        <v>24</v>
      </c>
      <c r="I171" s="173"/>
      <c r="J171" s="173">
        <f>ROUND(I171*H171,2)</f>
        <v>0</v>
      </c>
      <c r="K171" s="170" t="s">
        <v>1287</v>
      </c>
      <c r="L171" s="194"/>
      <c r="M171" s="206" t="s">
        <v>1287</v>
      </c>
      <c r="N171" s="207" t="s">
        <v>388</v>
      </c>
      <c r="O171" s="208">
        <v>0</v>
      </c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AR171" s="210" t="s">
        <v>442</v>
      </c>
      <c r="AT171" s="210" t="s">
        <v>384</v>
      </c>
      <c r="AU171" s="210" t="s">
        <v>392</v>
      </c>
      <c r="AY171" s="15" t="s">
        <v>383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5" t="s">
        <v>222</v>
      </c>
      <c r="BK171" s="211">
        <f>ROUND(I171*H171,2)</f>
        <v>0</v>
      </c>
      <c r="BL171" s="15" t="s">
        <v>442</v>
      </c>
      <c r="BM171" s="210" t="s">
        <v>848</v>
      </c>
    </row>
    <row r="172" spans="2:65" s="157" customFormat="1" ht="37.9" customHeight="1">
      <c r="B172" s="205"/>
      <c r="C172" s="168" t="s">
        <v>529</v>
      </c>
      <c r="D172" s="168" t="s">
        <v>384</v>
      </c>
      <c r="E172" s="169" t="s">
        <v>849</v>
      </c>
      <c r="F172" s="170" t="s">
        <v>1678</v>
      </c>
      <c r="G172" s="171" t="s">
        <v>117</v>
      </c>
      <c r="H172" s="172">
        <v>24</v>
      </c>
      <c r="I172" s="173"/>
      <c r="J172" s="173">
        <f>ROUND(I172*H172,2)</f>
        <v>0</v>
      </c>
      <c r="K172" s="170" t="s">
        <v>1506</v>
      </c>
      <c r="L172" s="194"/>
      <c r="M172" s="206" t="s">
        <v>1287</v>
      </c>
      <c r="N172" s="207" t="s">
        <v>388</v>
      </c>
      <c r="O172" s="208">
        <v>0.26800000000000002</v>
      </c>
      <c r="P172" s="208">
        <f>O172*H172</f>
        <v>6.4320000000000004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AR172" s="210" t="s">
        <v>442</v>
      </c>
      <c r="AT172" s="210" t="s">
        <v>384</v>
      </c>
      <c r="AU172" s="210" t="s">
        <v>392</v>
      </c>
      <c r="AY172" s="15" t="s">
        <v>383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5" t="s">
        <v>222</v>
      </c>
      <c r="BK172" s="211">
        <f>ROUND(I172*H172,2)</f>
        <v>0</v>
      </c>
      <c r="BL172" s="15" t="s">
        <v>442</v>
      </c>
      <c r="BM172" s="210" t="s">
        <v>850</v>
      </c>
    </row>
    <row r="173" spans="2:65" s="157" customFormat="1">
      <c r="B173" s="194"/>
      <c r="D173" s="174" t="s">
        <v>391</v>
      </c>
      <c r="F173" s="175" t="s">
        <v>1679</v>
      </c>
      <c r="L173" s="194"/>
      <c r="M173" s="212"/>
      <c r="T173" s="213"/>
      <c r="AT173" s="15" t="s">
        <v>391</v>
      </c>
      <c r="AU173" s="15" t="s">
        <v>392</v>
      </c>
    </row>
    <row r="174" spans="2:65" s="157" customFormat="1" ht="16.5" customHeight="1">
      <c r="B174" s="205"/>
      <c r="C174" s="168" t="s">
        <v>533</v>
      </c>
      <c r="D174" s="168" t="s">
        <v>384</v>
      </c>
      <c r="E174" s="169" t="s">
        <v>851</v>
      </c>
      <c r="F174" s="170" t="s">
        <v>852</v>
      </c>
      <c r="G174" s="171" t="s">
        <v>138</v>
      </c>
      <c r="H174" s="172">
        <v>25</v>
      </c>
      <c r="I174" s="173"/>
      <c r="J174" s="173">
        <f>ROUND(I174*H174,2)</f>
        <v>0</v>
      </c>
      <c r="K174" s="170" t="s">
        <v>1506</v>
      </c>
      <c r="L174" s="194"/>
      <c r="M174" s="206" t="s">
        <v>1287</v>
      </c>
      <c r="N174" s="207" t="s">
        <v>388</v>
      </c>
      <c r="O174" s="208">
        <v>8.2000000000000003E-2</v>
      </c>
      <c r="P174" s="208">
        <f>O174*H174</f>
        <v>2.0500000000000003</v>
      </c>
      <c r="Q174" s="208">
        <v>0</v>
      </c>
      <c r="R174" s="208">
        <f>Q174*H174</f>
        <v>0</v>
      </c>
      <c r="S174" s="208">
        <v>2.3800000000000002E-2</v>
      </c>
      <c r="T174" s="209">
        <f>S174*H174</f>
        <v>0.59500000000000008</v>
      </c>
      <c r="AR174" s="210" t="s">
        <v>442</v>
      </c>
      <c r="AT174" s="210" t="s">
        <v>384</v>
      </c>
      <c r="AU174" s="210" t="s">
        <v>392</v>
      </c>
      <c r="AY174" s="15" t="s">
        <v>383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5" t="s">
        <v>222</v>
      </c>
      <c r="BK174" s="211">
        <f>ROUND(I174*H174,2)</f>
        <v>0</v>
      </c>
      <c r="BL174" s="15" t="s">
        <v>442</v>
      </c>
      <c r="BM174" s="210" t="s">
        <v>853</v>
      </c>
    </row>
    <row r="175" spans="2:65" s="157" customFormat="1">
      <c r="B175" s="194"/>
      <c r="D175" s="174" t="s">
        <v>391</v>
      </c>
      <c r="F175" s="175" t="s">
        <v>1680</v>
      </c>
      <c r="L175" s="194"/>
      <c r="M175" s="212"/>
      <c r="T175" s="213"/>
      <c r="AT175" s="15" t="s">
        <v>391</v>
      </c>
      <c r="AU175" s="15" t="s">
        <v>392</v>
      </c>
    </row>
    <row r="176" spans="2:65" s="157" customFormat="1" ht="24.2" customHeight="1">
      <c r="B176" s="205"/>
      <c r="C176" s="168" t="s">
        <v>537</v>
      </c>
      <c r="D176" s="168" t="s">
        <v>384</v>
      </c>
      <c r="E176" s="169" t="s">
        <v>854</v>
      </c>
      <c r="F176" s="170" t="s">
        <v>855</v>
      </c>
      <c r="G176" s="171" t="s">
        <v>117</v>
      </c>
      <c r="H176" s="172">
        <v>8</v>
      </c>
      <c r="I176" s="173"/>
      <c r="J176" s="173">
        <f>ROUND(I176*H176,2)</f>
        <v>0</v>
      </c>
      <c r="K176" s="170" t="s">
        <v>1506</v>
      </c>
      <c r="L176" s="194"/>
      <c r="M176" s="206" t="s">
        <v>1287</v>
      </c>
      <c r="N176" s="207" t="s">
        <v>388</v>
      </c>
      <c r="O176" s="208">
        <v>1.1040000000000001</v>
      </c>
      <c r="P176" s="208">
        <f>O176*H176</f>
        <v>8.8320000000000007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AR176" s="210" t="s">
        <v>442</v>
      </c>
      <c r="AT176" s="210" t="s">
        <v>384</v>
      </c>
      <c r="AU176" s="210" t="s">
        <v>392</v>
      </c>
      <c r="AY176" s="15" t="s">
        <v>383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5" t="s">
        <v>222</v>
      </c>
      <c r="BK176" s="211">
        <f>ROUND(I176*H176,2)</f>
        <v>0</v>
      </c>
      <c r="BL176" s="15" t="s">
        <v>442</v>
      </c>
      <c r="BM176" s="210" t="s">
        <v>856</v>
      </c>
    </row>
    <row r="177" spans="2:65" s="157" customFormat="1">
      <c r="B177" s="194"/>
      <c r="D177" s="174" t="s">
        <v>391</v>
      </c>
      <c r="F177" s="175" t="s">
        <v>1681</v>
      </c>
      <c r="L177" s="194"/>
      <c r="M177" s="212"/>
      <c r="T177" s="213"/>
      <c r="AT177" s="15" t="s">
        <v>391</v>
      </c>
      <c r="AU177" s="15" t="s">
        <v>392</v>
      </c>
    </row>
    <row r="178" spans="2:65" s="157" customFormat="1" ht="24.2" customHeight="1">
      <c r="B178" s="205"/>
      <c r="C178" s="178" t="s">
        <v>540</v>
      </c>
      <c r="D178" s="178" t="s">
        <v>462</v>
      </c>
      <c r="E178" s="179" t="s">
        <v>857</v>
      </c>
      <c r="F178" s="180" t="s">
        <v>858</v>
      </c>
      <c r="G178" s="181" t="s">
        <v>117</v>
      </c>
      <c r="H178" s="182">
        <v>5</v>
      </c>
      <c r="I178" s="183"/>
      <c r="J178" s="183">
        <f>ROUND(I178*H178,2)</f>
        <v>0</v>
      </c>
      <c r="K178" s="180" t="s">
        <v>1506</v>
      </c>
      <c r="L178" s="214"/>
      <c r="M178" s="215" t="s">
        <v>1287</v>
      </c>
      <c r="N178" s="216" t="s">
        <v>388</v>
      </c>
      <c r="O178" s="208">
        <v>0</v>
      </c>
      <c r="P178" s="208">
        <f>O178*H178</f>
        <v>0</v>
      </c>
      <c r="Q178" s="208">
        <v>4.4639999999999999E-2</v>
      </c>
      <c r="R178" s="208">
        <f>Q178*H178</f>
        <v>0.22320000000000001</v>
      </c>
      <c r="S178" s="208">
        <v>0</v>
      </c>
      <c r="T178" s="209">
        <f>S178*H178</f>
        <v>0</v>
      </c>
      <c r="AR178" s="210" t="s">
        <v>465</v>
      </c>
      <c r="AT178" s="210" t="s">
        <v>462</v>
      </c>
      <c r="AU178" s="210" t="s">
        <v>392</v>
      </c>
      <c r="AY178" s="15" t="s">
        <v>383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5" t="s">
        <v>222</v>
      </c>
      <c r="BK178" s="211">
        <f>ROUND(I178*H178,2)</f>
        <v>0</v>
      </c>
      <c r="BL178" s="15" t="s">
        <v>442</v>
      </c>
      <c r="BM178" s="210" t="s">
        <v>859</v>
      </c>
    </row>
    <row r="179" spans="2:65" s="157" customFormat="1" ht="24.2" customHeight="1">
      <c r="B179" s="205"/>
      <c r="C179" s="178" t="s">
        <v>545</v>
      </c>
      <c r="D179" s="178" t="s">
        <v>462</v>
      </c>
      <c r="E179" s="179" t="s">
        <v>860</v>
      </c>
      <c r="F179" s="180" t="s">
        <v>861</v>
      </c>
      <c r="G179" s="181" t="s">
        <v>117</v>
      </c>
      <c r="H179" s="182">
        <v>2</v>
      </c>
      <c r="I179" s="183"/>
      <c r="J179" s="183">
        <f>ROUND(I179*H179,2)</f>
        <v>0</v>
      </c>
      <c r="K179" s="180" t="s">
        <v>1506</v>
      </c>
      <c r="L179" s="214"/>
      <c r="M179" s="215" t="s">
        <v>1287</v>
      </c>
      <c r="N179" s="216" t="s">
        <v>388</v>
      </c>
      <c r="O179" s="208">
        <v>0</v>
      </c>
      <c r="P179" s="208">
        <f>O179*H179</f>
        <v>0</v>
      </c>
      <c r="Q179" s="208">
        <v>5.5800000000000002E-2</v>
      </c>
      <c r="R179" s="208">
        <f>Q179*H179</f>
        <v>0.1116</v>
      </c>
      <c r="S179" s="208">
        <v>0</v>
      </c>
      <c r="T179" s="209">
        <f>S179*H179</f>
        <v>0</v>
      </c>
      <c r="AR179" s="210" t="s">
        <v>465</v>
      </c>
      <c r="AT179" s="210" t="s">
        <v>462</v>
      </c>
      <c r="AU179" s="210" t="s">
        <v>392</v>
      </c>
      <c r="AY179" s="15" t="s">
        <v>383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5" t="s">
        <v>222</v>
      </c>
      <c r="BK179" s="211">
        <f>ROUND(I179*H179,2)</f>
        <v>0</v>
      </c>
      <c r="BL179" s="15" t="s">
        <v>442</v>
      </c>
      <c r="BM179" s="210" t="s">
        <v>862</v>
      </c>
    </row>
    <row r="180" spans="2:65" s="157" customFormat="1" ht="24.2" customHeight="1">
      <c r="B180" s="205"/>
      <c r="C180" s="178" t="s">
        <v>549</v>
      </c>
      <c r="D180" s="178" t="s">
        <v>462</v>
      </c>
      <c r="E180" s="179" t="s">
        <v>863</v>
      </c>
      <c r="F180" s="180" t="s">
        <v>864</v>
      </c>
      <c r="G180" s="181" t="s">
        <v>117</v>
      </c>
      <c r="H180" s="182">
        <v>1</v>
      </c>
      <c r="I180" s="183"/>
      <c r="J180" s="183">
        <f>ROUND(I180*H180,2)</f>
        <v>0</v>
      </c>
      <c r="K180" s="180" t="s">
        <v>1506</v>
      </c>
      <c r="L180" s="214"/>
      <c r="M180" s="215" t="s">
        <v>1287</v>
      </c>
      <c r="N180" s="216" t="s">
        <v>388</v>
      </c>
      <c r="O180" s="208">
        <v>0</v>
      </c>
      <c r="P180" s="208">
        <f>O180*H180</f>
        <v>0</v>
      </c>
      <c r="Q180" s="208">
        <v>3.3480000000000003E-2</v>
      </c>
      <c r="R180" s="208">
        <f>Q180*H180</f>
        <v>3.3480000000000003E-2</v>
      </c>
      <c r="S180" s="208">
        <v>0</v>
      </c>
      <c r="T180" s="209">
        <f>S180*H180</f>
        <v>0</v>
      </c>
      <c r="AR180" s="210" t="s">
        <v>465</v>
      </c>
      <c r="AT180" s="210" t="s">
        <v>462</v>
      </c>
      <c r="AU180" s="210" t="s">
        <v>392</v>
      </c>
      <c r="AY180" s="15" t="s">
        <v>383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5" t="s">
        <v>222</v>
      </c>
      <c r="BK180" s="211">
        <f>ROUND(I180*H180,2)</f>
        <v>0</v>
      </c>
      <c r="BL180" s="15" t="s">
        <v>442</v>
      </c>
      <c r="BM180" s="210" t="s">
        <v>865</v>
      </c>
    </row>
    <row r="181" spans="2:65" s="157" customFormat="1" ht="24.2" customHeight="1">
      <c r="B181" s="205"/>
      <c r="C181" s="168" t="s">
        <v>553</v>
      </c>
      <c r="D181" s="168" t="s">
        <v>384</v>
      </c>
      <c r="E181" s="169" t="s">
        <v>866</v>
      </c>
      <c r="F181" s="170" t="s">
        <v>867</v>
      </c>
      <c r="G181" s="171" t="s">
        <v>117</v>
      </c>
      <c r="H181" s="172">
        <v>5</v>
      </c>
      <c r="I181" s="173"/>
      <c r="J181" s="173">
        <f>ROUND(I181*H181,2)</f>
        <v>0</v>
      </c>
      <c r="K181" s="170" t="s">
        <v>1506</v>
      </c>
      <c r="L181" s="194"/>
      <c r="M181" s="206" t="s">
        <v>1287</v>
      </c>
      <c r="N181" s="207" t="s">
        <v>388</v>
      </c>
      <c r="O181" s="208">
        <v>1.177</v>
      </c>
      <c r="P181" s="208">
        <f>O181*H181</f>
        <v>5.8849999999999998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AR181" s="210" t="s">
        <v>442</v>
      </c>
      <c r="AT181" s="210" t="s">
        <v>384</v>
      </c>
      <c r="AU181" s="210" t="s">
        <v>392</v>
      </c>
      <c r="AY181" s="15" t="s">
        <v>383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5" t="s">
        <v>222</v>
      </c>
      <c r="BK181" s="211">
        <f>ROUND(I181*H181,2)</f>
        <v>0</v>
      </c>
      <c r="BL181" s="15" t="s">
        <v>442</v>
      </c>
      <c r="BM181" s="210" t="s">
        <v>868</v>
      </c>
    </row>
    <row r="182" spans="2:65" s="157" customFormat="1">
      <c r="B182" s="194"/>
      <c r="D182" s="174" t="s">
        <v>391</v>
      </c>
      <c r="F182" s="175" t="s">
        <v>1682</v>
      </c>
      <c r="L182" s="194"/>
      <c r="M182" s="212"/>
      <c r="T182" s="213"/>
      <c r="AT182" s="15" t="s">
        <v>391</v>
      </c>
      <c r="AU182" s="15" t="s">
        <v>392</v>
      </c>
    </row>
    <row r="183" spans="2:65" s="157" customFormat="1" ht="24.2" customHeight="1">
      <c r="B183" s="205"/>
      <c r="C183" s="178" t="s">
        <v>556</v>
      </c>
      <c r="D183" s="178" t="s">
        <v>462</v>
      </c>
      <c r="E183" s="179" t="s">
        <v>869</v>
      </c>
      <c r="F183" s="180" t="s">
        <v>870</v>
      </c>
      <c r="G183" s="181" t="s">
        <v>117</v>
      </c>
      <c r="H183" s="182">
        <v>4</v>
      </c>
      <c r="I183" s="183"/>
      <c r="J183" s="183">
        <f>ROUND(I183*H183,2)</f>
        <v>0</v>
      </c>
      <c r="K183" s="180" t="s">
        <v>1506</v>
      </c>
      <c r="L183" s="214"/>
      <c r="M183" s="215" t="s">
        <v>1287</v>
      </c>
      <c r="N183" s="216" t="s">
        <v>388</v>
      </c>
      <c r="O183" s="208">
        <v>0</v>
      </c>
      <c r="P183" s="208">
        <f>O183*H183</f>
        <v>0</v>
      </c>
      <c r="Q183" s="208">
        <v>6.6960000000000006E-2</v>
      </c>
      <c r="R183" s="208">
        <f>Q183*H183</f>
        <v>0.26784000000000002</v>
      </c>
      <c r="S183" s="208">
        <v>0</v>
      </c>
      <c r="T183" s="209">
        <f>S183*H183</f>
        <v>0</v>
      </c>
      <c r="AR183" s="210" t="s">
        <v>465</v>
      </c>
      <c r="AT183" s="210" t="s">
        <v>462</v>
      </c>
      <c r="AU183" s="210" t="s">
        <v>392</v>
      </c>
      <c r="AY183" s="15" t="s">
        <v>383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5" t="s">
        <v>222</v>
      </c>
      <c r="BK183" s="211">
        <f>ROUND(I183*H183,2)</f>
        <v>0</v>
      </c>
      <c r="BL183" s="15" t="s">
        <v>442</v>
      </c>
      <c r="BM183" s="210" t="s">
        <v>871</v>
      </c>
    </row>
    <row r="184" spans="2:65" s="157" customFormat="1" ht="24.2" customHeight="1">
      <c r="B184" s="205"/>
      <c r="C184" s="178" t="s">
        <v>559</v>
      </c>
      <c r="D184" s="178" t="s">
        <v>462</v>
      </c>
      <c r="E184" s="179" t="s">
        <v>872</v>
      </c>
      <c r="F184" s="180" t="s">
        <v>873</v>
      </c>
      <c r="G184" s="181" t="s">
        <v>117</v>
      </c>
      <c r="H184" s="182">
        <v>1</v>
      </c>
      <c r="I184" s="183"/>
      <c r="J184" s="183">
        <f>ROUND(I184*H184,2)</f>
        <v>0</v>
      </c>
      <c r="K184" s="180" t="s">
        <v>1506</v>
      </c>
      <c r="L184" s="214"/>
      <c r="M184" s="215" t="s">
        <v>1287</v>
      </c>
      <c r="N184" s="216" t="s">
        <v>388</v>
      </c>
      <c r="O184" s="208">
        <v>0</v>
      </c>
      <c r="P184" s="208">
        <f>O184*H184</f>
        <v>0</v>
      </c>
      <c r="Q184" s="208">
        <v>7.8119999999999995E-2</v>
      </c>
      <c r="R184" s="208">
        <f>Q184*H184</f>
        <v>7.8119999999999995E-2</v>
      </c>
      <c r="S184" s="208">
        <v>0</v>
      </c>
      <c r="T184" s="209">
        <f>S184*H184</f>
        <v>0</v>
      </c>
      <c r="AR184" s="210" t="s">
        <v>465</v>
      </c>
      <c r="AT184" s="210" t="s">
        <v>462</v>
      </c>
      <c r="AU184" s="210" t="s">
        <v>392</v>
      </c>
      <c r="AY184" s="15" t="s">
        <v>383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5" t="s">
        <v>222</v>
      </c>
      <c r="BK184" s="211">
        <f>ROUND(I184*H184,2)</f>
        <v>0</v>
      </c>
      <c r="BL184" s="15" t="s">
        <v>442</v>
      </c>
      <c r="BM184" s="210" t="s">
        <v>874</v>
      </c>
    </row>
    <row r="185" spans="2:65" s="157" customFormat="1" ht="24.2" customHeight="1">
      <c r="B185" s="205"/>
      <c r="C185" s="168" t="s">
        <v>562</v>
      </c>
      <c r="D185" s="168" t="s">
        <v>384</v>
      </c>
      <c r="E185" s="169" t="s">
        <v>875</v>
      </c>
      <c r="F185" s="170" t="s">
        <v>876</v>
      </c>
      <c r="G185" s="171" t="s">
        <v>117</v>
      </c>
      <c r="H185" s="172">
        <v>1</v>
      </c>
      <c r="I185" s="173"/>
      <c r="J185" s="173">
        <f>ROUND(I185*H185,2)</f>
        <v>0</v>
      </c>
      <c r="K185" s="170" t="s">
        <v>1506</v>
      </c>
      <c r="L185" s="194"/>
      <c r="M185" s="206" t="s">
        <v>1287</v>
      </c>
      <c r="N185" s="207" t="s">
        <v>388</v>
      </c>
      <c r="O185" s="208">
        <v>1.343</v>
      </c>
      <c r="P185" s="208">
        <f>O185*H185</f>
        <v>1.343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AR185" s="210" t="s">
        <v>442</v>
      </c>
      <c r="AT185" s="210" t="s">
        <v>384</v>
      </c>
      <c r="AU185" s="210" t="s">
        <v>392</v>
      </c>
      <c r="AY185" s="15" t="s">
        <v>383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5" t="s">
        <v>222</v>
      </c>
      <c r="BK185" s="211">
        <f>ROUND(I185*H185,2)</f>
        <v>0</v>
      </c>
      <c r="BL185" s="15" t="s">
        <v>442</v>
      </c>
      <c r="BM185" s="210" t="s">
        <v>877</v>
      </c>
    </row>
    <row r="186" spans="2:65" s="157" customFormat="1">
      <c r="B186" s="194"/>
      <c r="D186" s="174" t="s">
        <v>391</v>
      </c>
      <c r="F186" s="175" t="s">
        <v>1683</v>
      </c>
      <c r="L186" s="194"/>
      <c r="M186" s="212"/>
      <c r="T186" s="213"/>
      <c r="AT186" s="15" t="s">
        <v>391</v>
      </c>
      <c r="AU186" s="15" t="s">
        <v>392</v>
      </c>
    </row>
    <row r="187" spans="2:65" s="157" customFormat="1" ht="24.2" customHeight="1">
      <c r="B187" s="205"/>
      <c r="C187" s="178" t="s">
        <v>565</v>
      </c>
      <c r="D187" s="178" t="s">
        <v>462</v>
      </c>
      <c r="E187" s="179" t="s">
        <v>878</v>
      </c>
      <c r="F187" s="180" t="s">
        <v>879</v>
      </c>
      <c r="G187" s="181" t="s">
        <v>117</v>
      </c>
      <c r="H187" s="182">
        <v>1</v>
      </c>
      <c r="I187" s="183"/>
      <c r="J187" s="183">
        <f>ROUND(I187*H187,2)</f>
        <v>0</v>
      </c>
      <c r="K187" s="180" t="s">
        <v>1506</v>
      </c>
      <c r="L187" s="214"/>
      <c r="M187" s="215" t="s">
        <v>1287</v>
      </c>
      <c r="N187" s="216" t="s">
        <v>388</v>
      </c>
      <c r="O187" s="208">
        <v>0</v>
      </c>
      <c r="P187" s="208">
        <f>O187*H187</f>
        <v>0</v>
      </c>
      <c r="Q187" s="208">
        <v>0.10044</v>
      </c>
      <c r="R187" s="208">
        <f>Q187*H187</f>
        <v>0.10044</v>
      </c>
      <c r="S187" s="208">
        <v>0</v>
      </c>
      <c r="T187" s="209">
        <f>S187*H187</f>
        <v>0</v>
      </c>
      <c r="AR187" s="210" t="s">
        <v>465</v>
      </c>
      <c r="AT187" s="210" t="s">
        <v>462</v>
      </c>
      <c r="AU187" s="210" t="s">
        <v>392</v>
      </c>
      <c r="AY187" s="15" t="s">
        <v>383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5" t="s">
        <v>222</v>
      </c>
      <c r="BK187" s="211">
        <f>ROUND(I187*H187,2)</f>
        <v>0</v>
      </c>
      <c r="BL187" s="15" t="s">
        <v>442</v>
      </c>
      <c r="BM187" s="210" t="s">
        <v>880</v>
      </c>
    </row>
    <row r="188" spans="2:65" s="157" customFormat="1" ht="24.2" customHeight="1">
      <c r="B188" s="205"/>
      <c r="C188" s="168" t="s">
        <v>568</v>
      </c>
      <c r="D188" s="168" t="s">
        <v>384</v>
      </c>
      <c r="E188" s="169" t="s">
        <v>881</v>
      </c>
      <c r="F188" s="170" t="s">
        <v>882</v>
      </c>
      <c r="G188" s="171" t="s">
        <v>117</v>
      </c>
      <c r="H188" s="172">
        <v>1</v>
      </c>
      <c r="I188" s="173"/>
      <c r="J188" s="173">
        <f>ROUND(I188*H188,2)</f>
        <v>0</v>
      </c>
      <c r="K188" s="170" t="s">
        <v>1506</v>
      </c>
      <c r="L188" s="194"/>
      <c r="M188" s="206" t="s">
        <v>1287</v>
      </c>
      <c r="N188" s="207" t="s">
        <v>388</v>
      </c>
      <c r="O188" s="208">
        <v>1.6559999999999999</v>
      </c>
      <c r="P188" s="208">
        <f>O188*H188</f>
        <v>1.6559999999999999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AR188" s="210" t="s">
        <v>442</v>
      </c>
      <c r="AT188" s="210" t="s">
        <v>384</v>
      </c>
      <c r="AU188" s="210" t="s">
        <v>392</v>
      </c>
      <c r="AY188" s="15" t="s">
        <v>383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5" t="s">
        <v>222</v>
      </c>
      <c r="BK188" s="211">
        <f>ROUND(I188*H188,2)</f>
        <v>0</v>
      </c>
      <c r="BL188" s="15" t="s">
        <v>442</v>
      </c>
      <c r="BM188" s="210" t="s">
        <v>883</v>
      </c>
    </row>
    <row r="189" spans="2:65" s="157" customFormat="1">
      <c r="B189" s="194"/>
      <c r="D189" s="174" t="s">
        <v>391</v>
      </c>
      <c r="F189" s="175" t="s">
        <v>1684</v>
      </c>
      <c r="L189" s="194"/>
      <c r="M189" s="212"/>
      <c r="T189" s="213"/>
      <c r="AT189" s="15" t="s">
        <v>391</v>
      </c>
      <c r="AU189" s="15" t="s">
        <v>392</v>
      </c>
    </row>
    <row r="190" spans="2:65" s="157" customFormat="1" ht="24.2" customHeight="1">
      <c r="B190" s="205"/>
      <c r="C190" s="178" t="s">
        <v>572</v>
      </c>
      <c r="D190" s="178" t="s">
        <v>462</v>
      </c>
      <c r="E190" s="179" t="s">
        <v>884</v>
      </c>
      <c r="F190" s="180" t="s">
        <v>885</v>
      </c>
      <c r="G190" s="181" t="s">
        <v>117</v>
      </c>
      <c r="H190" s="182">
        <v>1</v>
      </c>
      <c r="I190" s="183"/>
      <c r="J190" s="183">
        <f>ROUND(I190*H190,2)</f>
        <v>0</v>
      </c>
      <c r="K190" s="180" t="s">
        <v>1506</v>
      </c>
      <c r="L190" s="214"/>
      <c r="M190" s="215" t="s">
        <v>1287</v>
      </c>
      <c r="N190" s="216" t="s">
        <v>388</v>
      </c>
      <c r="O190" s="208">
        <v>0</v>
      </c>
      <c r="P190" s="208">
        <f>O190*H190</f>
        <v>0</v>
      </c>
      <c r="Q190" s="208">
        <v>0.1116</v>
      </c>
      <c r="R190" s="208">
        <f>Q190*H190</f>
        <v>0.1116</v>
      </c>
      <c r="S190" s="208">
        <v>0</v>
      </c>
      <c r="T190" s="209">
        <f>S190*H190</f>
        <v>0</v>
      </c>
      <c r="AR190" s="210" t="s">
        <v>465</v>
      </c>
      <c r="AT190" s="210" t="s">
        <v>462</v>
      </c>
      <c r="AU190" s="210" t="s">
        <v>392</v>
      </c>
      <c r="AY190" s="15" t="s">
        <v>383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5" t="s">
        <v>222</v>
      </c>
      <c r="BK190" s="211">
        <f>ROUND(I190*H190,2)</f>
        <v>0</v>
      </c>
      <c r="BL190" s="15" t="s">
        <v>442</v>
      </c>
      <c r="BM190" s="210" t="s">
        <v>886</v>
      </c>
    </row>
    <row r="191" spans="2:65" s="157" customFormat="1" ht="24.2" customHeight="1">
      <c r="B191" s="205"/>
      <c r="C191" s="168" t="s">
        <v>576</v>
      </c>
      <c r="D191" s="168" t="s">
        <v>384</v>
      </c>
      <c r="E191" s="169" t="s">
        <v>887</v>
      </c>
      <c r="F191" s="170" t="s">
        <v>888</v>
      </c>
      <c r="G191" s="171" t="s">
        <v>117</v>
      </c>
      <c r="H191" s="172">
        <v>9</v>
      </c>
      <c r="I191" s="173"/>
      <c r="J191" s="173">
        <f>ROUND(I191*H191,2)</f>
        <v>0</v>
      </c>
      <c r="K191" s="170" t="s">
        <v>1506</v>
      </c>
      <c r="L191" s="194"/>
      <c r="M191" s="206" t="s">
        <v>1287</v>
      </c>
      <c r="N191" s="207" t="s">
        <v>388</v>
      </c>
      <c r="O191" s="208">
        <v>0.57399999999999995</v>
      </c>
      <c r="P191" s="208">
        <f>O191*H191</f>
        <v>5.1659999999999995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AR191" s="210" t="s">
        <v>442</v>
      </c>
      <c r="AT191" s="210" t="s">
        <v>384</v>
      </c>
      <c r="AU191" s="210" t="s">
        <v>392</v>
      </c>
      <c r="AY191" s="15" t="s">
        <v>383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5" t="s">
        <v>222</v>
      </c>
      <c r="BK191" s="211">
        <f>ROUND(I191*H191,2)</f>
        <v>0</v>
      </c>
      <c r="BL191" s="15" t="s">
        <v>442</v>
      </c>
      <c r="BM191" s="210" t="s">
        <v>889</v>
      </c>
    </row>
    <row r="192" spans="2:65" s="157" customFormat="1">
      <c r="B192" s="194"/>
      <c r="D192" s="174" t="s">
        <v>391</v>
      </c>
      <c r="F192" s="175" t="s">
        <v>1685</v>
      </c>
      <c r="L192" s="194"/>
      <c r="M192" s="212"/>
      <c r="T192" s="213"/>
      <c r="AT192" s="15" t="s">
        <v>391</v>
      </c>
      <c r="AU192" s="15" t="s">
        <v>392</v>
      </c>
    </row>
    <row r="193" spans="2:65" s="157" customFormat="1" ht="24.2" customHeight="1">
      <c r="B193" s="205"/>
      <c r="C193" s="178" t="s">
        <v>580</v>
      </c>
      <c r="D193" s="178" t="s">
        <v>462</v>
      </c>
      <c r="E193" s="179" t="s">
        <v>890</v>
      </c>
      <c r="F193" s="180" t="s">
        <v>1686</v>
      </c>
      <c r="G193" s="181" t="s">
        <v>117</v>
      </c>
      <c r="H193" s="182">
        <v>6</v>
      </c>
      <c r="I193" s="183"/>
      <c r="J193" s="183">
        <f>ROUND(I193*H193,2)</f>
        <v>0</v>
      </c>
      <c r="K193" s="180" t="s">
        <v>1506</v>
      </c>
      <c r="L193" s="214"/>
      <c r="M193" s="215" t="s">
        <v>1287</v>
      </c>
      <c r="N193" s="216" t="s">
        <v>388</v>
      </c>
      <c r="O193" s="208">
        <v>0</v>
      </c>
      <c r="P193" s="208">
        <f>O193*H193</f>
        <v>0</v>
      </c>
      <c r="Q193" s="208">
        <v>5.8999999999999999E-3</v>
      </c>
      <c r="R193" s="208">
        <f>Q193*H193</f>
        <v>3.5400000000000001E-2</v>
      </c>
      <c r="S193" s="208">
        <v>0</v>
      </c>
      <c r="T193" s="209">
        <f>S193*H193</f>
        <v>0</v>
      </c>
      <c r="AR193" s="210" t="s">
        <v>465</v>
      </c>
      <c r="AT193" s="210" t="s">
        <v>462</v>
      </c>
      <c r="AU193" s="210" t="s">
        <v>392</v>
      </c>
      <c r="AY193" s="15" t="s">
        <v>383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5" t="s">
        <v>222</v>
      </c>
      <c r="BK193" s="211">
        <f>ROUND(I193*H193,2)</f>
        <v>0</v>
      </c>
      <c r="BL193" s="15" t="s">
        <v>442</v>
      </c>
      <c r="BM193" s="210" t="s">
        <v>891</v>
      </c>
    </row>
    <row r="194" spans="2:65" s="157" customFormat="1" ht="24.2" customHeight="1">
      <c r="B194" s="205"/>
      <c r="C194" s="178" t="s">
        <v>584</v>
      </c>
      <c r="D194" s="178" t="s">
        <v>462</v>
      </c>
      <c r="E194" s="179" t="s">
        <v>892</v>
      </c>
      <c r="F194" s="180" t="s">
        <v>1687</v>
      </c>
      <c r="G194" s="181" t="s">
        <v>117</v>
      </c>
      <c r="H194" s="182">
        <v>2</v>
      </c>
      <c r="I194" s="183"/>
      <c r="J194" s="183">
        <f>ROUND(I194*H194,2)</f>
        <v>0</v>
      </c>
      <c r="K194" s="180" t="s">
        <v>1506</v>
      </c>
      <c r="L194" s="214"/>
      <c r="M194" s="215" t="s">
        <v>1287</v>
      </c>
      <c r="N194" s="216" t="s">
        <v>388</v>
      </c>
      <c r="O194" s="208">
        <v>0</v>
      </c>
      <c r="P194" s="208">
        <f>O194*H194</f>
        <v>0</v>
      </c>
      <c r="Q194" s="208">
        <v>1.21E-2</v>
      </c>
      <c r="R194" s="208">
        <f>Q194*H194</f>
        <v>2.4199999999999999E-2</v>
      </c>
      <c r="S194" s="208">
        <v>0</v>
      </c>
      <c r="T194" s="209">
        <f>S194*H194</f>
        <v>0</v>
      </c>
      <c r="AR194" s="210" t="s">
        <v>465</v>
      </c>
      <c r="AT194" s="210" t="s">
        <v>462</v>
      </c>
      <c r="AU194" s="210" t="s">
        <v>392</v>
      </c>
      <c r="AY194" s="15" t="s">
        <v>383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5" t="s">
        <v>222</v>
      </c>
      <c r="BK194" s="211">
        <f>ROUND(I194*H194,2)</f>
        <v>0</v>
      </c>
      <c r="BL194" s="15" t="s">
        <v>442</v>
      </c>
      <c r="BM194" s="210" t="s">
        <v>893</v>
      </c>
    </row>
    <row r="195" spans="2:65" s="157" customFormat="1" ht="24.2" customHeight="1">
      <c r="B195" s="205"/>
      <c r="C195" s="178" t="s">
        <v>588</v>
      </c>
      <c r="D195" s="178" t="s">
        <v>462</v>
      </c>
      <c r="E195" s="179" t="s">
        <v>894</v>
      </c>
      <c r="F195" s="180" t="s">
        <v>1688</v>
      </c>
      <c r="G195" s="181" t="s">
        <v>117</v>
      </c>
      <c r="H195" s="182">
        <v>1</v>
      </c>
      <c r="I195" s="183"/>
      <c r="J195" s="183">
        <f>ROUND(I195*H195,2)</f>
        <v>0</v>
      </c>
      <c r="K195" s="180" t="s">
        <v>1506</v>
      </c>
      <c r="L195" s="214"/>
      <c r="M195" s="215" t="s">
        <v>1287</v>
      </c>
      <c r="N195" s="216" t="s">
        <v>388</v>
      </c>
      <c r="O195" s="208">
        <v>0</v>
      </c>
      <c r="P195" s="208">
        <f>O195*H195</f>
        <v>0</v>
      </c>
      <c r="Q195" s="208">
        <v>9.5999999999999992E-3</v>
      </c>
      <c r="R195" s="208">
        <f>Q195*H195</f>
        <v>9.5999999999999992E-3</v>
      </c>
      <c r="S195" s="208">
        <v>0</v>
      </c>
      <c r="T195" s="209">
        <f>S195*H195</f>
        <v>0</v>
      </c>
      <c r="AR195" s="210" t="s">
        <v>465</v>
      </c>
      <c r="AT195" s="210" t="s">
        <v>462</v>
      </c>
      <c r="AU195" s="210" t="s">
        <v>392</v>
      </c>
      <c r="AY195" s="15" t="s">
        <v>383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5" t="s">
        <v>222</v>
      </c>
      <c r="BK195" s="211">
        <f>ROUND(I195*H195,2)</f>
        <v>0</v>
      </c>
      <c r="BL195" s="15" t="s">
        <v>442</v>
      </c>
      <c r="BM195" s="210" t="s">
        <v>895</v>
      </c>
    </row>
    <row r="196" spans="2:65" s="157" customFormat="1" ht="37.9" customHeight="1">
      <c r="B196" s="205"/>
      <c r="C196" s="168" t="s">
        <v>592</v>
      </c>
      <c r="D196" s="168" t="s">
        <v>384</v>
      </c>
      <c r="E196" s="169" t="s">
        <v>896</v>
      </c>
      <c r="F196" s="170" t="s">
        <v>897</v>
      </c>
      <c r="G196" s="171" t="s">
        <v>138</v>
      </c>
      <c r="H196" s="172">
        <v>1500</v>
      </c>
      <c r="I196" s="173"/>
      <c r="J196" s="173">
        <f>ROUND(I196*H196,2)</f>
        <v>0</v>
      </c>
      <c r="K196" s="170" t="s">
        <v>1506</v>
      </c>
      <c r="L196" s="194"/>
      <c r="M196" s="206" t="s">
        <v>1287</v>
      </c>
      <c r="N196" s="207" t="s">
        <v>388</v>
      </c>
      <c r="O196" s="208">
        <v>3.1E-2</v>
      </c>
      <c r="P196" s="208">
        <f>O196*H196</f>
        <v>46.5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AR196" s="210" t="s">
        <v>442</v>
      </c>
      <c r="AT196" s="210" t="s">
        <v>384</v>
      </c>
      <c r="AU196" s="210" t="s">
        <v>392</v>
      </c>
      <c r="AY196" s="15" t="s">
        <v>383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5" t="s">
        <v>222</v>
      </c>
      <c r="BK196" s="211">
        <f>ROUND(I196*H196,2)</f>
        <v>0</v>
      </c>
      <c r="BL196" s="15" t="s">
        <v>442</v>
      </c>
      <c r="BM196" s="210" t="s">
        <v>898</v>
      </c>
    </row>
    <row r="197" spans="2:65" s="157" customFormat="1">
      <c r="B197" s="194"/>
      <c r="D197" s="174" t="s">
        <v>391</v>
      </c>
      <c r="F197" s="175" t="s">
        <v>1689</v>
      </c>
      <c r="L197" s="194"/>
      <c r="M197" s="212"/>
      <c r="T197" s="213"/>
      <c r="AT197" s="15" t="s">
        <v>391</v>
      </c>
      <c r="AU197" s="15" t="s">
        <v>392</v>
      </c>
    </row>
    <row r="198" spans="2:65" s="157" customFormat="1" ht="49.15" customHeight="1">
      <c r="B198" s="205"/>
      <c r="C198" s="168" t="s">
        <v>596</v>
      </c>
      <c r="D198" s="168" t="s">
        <v>384</v>
      </c>
      <c r="E198" s="169" t="s">
        <v>899</v>
      </c>
      <c r="F198" s="170" t="s">
        <v>1690</v>
      </c>
      <c r="G198" s="171" t="s">
        <v>183</v>
      </c>
      <c r="H198" s="172">
        <v>1.17</v>
      </c>
      <c r="I198" s="173"/>
      <c r="J198" s="173">
        <f>ROUND(I198*H198,2)</f>
        <v>0</v>
      </c>
      <c r="K198" s="170" t="s">
        <v>1506</v>
      </c>
      <c r="L198" s="194"/>
      <c r="M198" s="206" t="s">
        <v>1287</v>
      </c>
      <c r="N198" s="207" t="s">
        <v>388</v>
      </c>
      <c r="O198" s="208">
        <v>1.6519999999999999</v>
      </c>
      <c r="P198" s="208">
        <f>O198*H198</f>
        <v>1.9328399999999999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AR198" s="210" t="s">
        <v>900</v>
      </c>
      <c r="AT198" s="210" t="s">
        <v>384</v>
      </c>
      <c r="AU198" s="210" t="s">
        <v>392</v>
      </c>
      <c r="AY198" s="15" t="s">
        <v>383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5" t="s">
        <v>222</v>
      </c>
      <c r="BK198" s="211">
        <f>ROUND(I198*H198,2)</f>
        <v>0</v>
      </c>
      <c r="BL198" s="15" t="s">
        <v>900</v>
      </c>
      <c r="BM198" s="210" t="s">
        <v>901</v>
      </c>
    </row>
    <row r="199" spans="2:65" s="157" customFormat="1">
      <c r="B199" s="194"/>
      <c r="D199" s="174" t="s">
        <v>391</v>
      </c>
      <c r="F199" s="175" t="s">
        <v>1691</v>
      </c>
      <c r="L199" s="194"/>
      <c r="M199" s="212"/>
      <c r="T199" s="213"/>
      <c r="AT199" s="15" t="s">
        <v>391</v>
      </c>
      <c r="AU199" s="15" t="s">
        <v>392</v>
      </c>
    </row>
    <row r="200" spans="2:65" s="164" customFormat="1" ht="25.9" customHeight="1">
      <c r="B200" s="199"/>
      <c r="D200" s="165" t="s">
        <v>379</v>
      </c>
      <c r="E200" s="166" t="s">
        <v>462</v>
      </c>
      <c r="F200" s="166" t="s">
        <v>902</v>
      </c>
      <c r="J200" s="167">
        <f>BK200</f>
        <v>0</v>
      </c>
      <c r="L200" s="199"/>
      <c r="M200" s="200"/>
      <c r="P200" s="201">
        <f>P201</f>
        <v>0.34</v>
      </c>
      <c r="R200" s="201">
        <f>R201</f>
        <v>1E-3</v>
      </c>
      <c r="T200" s="202">
        <f>T201</f>
        <v>0</v>
      </c>
      <c r="AR200" s="165" t="s">
        <v>48</v>
      </c>
      <c r="AT200" s="203" t="s">
        <v>379</v>
      </c>
      <c r="AU200" s="203" t="s">
        <v>382</v>
      </c>
      <c r="AY200" s="165" t="s">
        <v>383</v>
      </c>
      <c r="BK200" s="204">
        <f>BK201</f>
        <v>0</v>
      </c>
    </row>
    <row r="201" spans="2:65" s="164" customFormat="1" ht="22.9" customHeight="1">
      <c r="B201" s="199"/>
      <c r="D201" s="165" t="s">
        <v>379</v>
      </c>
      <c r="E201" s="176" t="s">
        <v>903</v>
      </c>
      <c r="F201" s="176" t="s">
        <v>904</v>
      </c>
      <c r="J201" s="177">
        <f>BK201</f>
        <v>0</v>
      </c>
      <c r="L201" s="199"/>
      <c r="M201" s="200"/>
      <c r="P201" s="201">
        <f>SUM(P202:P204)</f>
        <v>0.34</v>
      </c>
      <c r="R201" s="201">
        <f>SUM(R202:R204)</f>
        <v>1E-3</v>
      </c>
      <c r="T201" s="202">
        <f>SUM(T202:T204)</f>
        <v>0</v>
      </c>
      <c r="AR201" s="165" t="s">
        <v>48</v>
      </c>
      <c r="AT201" s="203" t="s">
        <v>379</v>
      </c>
      <c r="AU201" s="203" t="s">
        <v>222</v>
      </c>
      <c r="AY201" s="165" t="s">
        <v>383</v>
      </c>
      <c r="BK201" s="204">
        <f>SUM(BK202:BK204)</f>
        <v>0</v>
      </c>
    </row>
    <row r="202" spans="2:65" s="157" customFormat="1" ht="62.65" customHeight="1">
      <c r="B202" s="205"/>
      <c r="C202" s="168" t="s">
        <v>600</v>
      </c>
      <c r="D202" s="168" t="s">
        <v>384</v>
      </c>
      <c r="E202" s="169" t="s">
        <v>905</v>
      </c>
      <c r="F202" s="170" t="s">
        <v>906</v>
      </c>
      <c r="G202" s="171" t="s">
        <v>173</v>
      </c>
      <c r="H202" s="172">
        <v>10</v>
      </c>
      <c r="I202" s="173"/>
      <c r="J202" s="173">
        <f>ROUND(I202*H202,2)</f>
        <v>0</v>
      </c>
      <c r="K202" s="170" t="s">
        <v>1506</v>
      </c>
      <c r="L202" s="194"/>
      <c r="M202" s="206" t="s">
        <v>1287</v>
      </c>
      <c r="N202" s="207" t="s">
        <v>388</v>
      </c>
      <c r="O202" s="208">
        <v>3.4000000000000002E-2</v>
      </c>
      <c r="P202" s="208">
        <f>O202*H202</f>
        <v>0.34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AR202" s="210" t="s">
        <v>632</v>
      </c>
      <c r="AT202" s="210" t="s">
        <v>384</v>
      </c>
      <c r="AU202" s="210" t="s">
        <v>392</v>
      </c>
      <c r="AY202" s="15" t="s">
        <v>383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5" t="s">
        <v>222</v>
      </c>
      <c r="BK202" s="211">
        <f>ROUND(I202*H202,2)</f>
        <v>0</v>
      </c>
      <c r="BL202" s="15" t="s">
        <v>632</v>
      </c>
      <c r="BM202" s="210" t="s">
        <v>907</v>
      </c>
    </row>
    <row r="203" spans="2:65" s="157" customFormat="1">
      <c r="B203" s="194"/>
      <c r="D203" s="174" t="s">
        <v>391</v>
      </c>
      <c r="F203" s="175" t="s">
        <v>1692</v>
      </c>
      <c r="L203" s="194"/>
      <c r="M203" s="212"/>
      <c r="T203" s="213"/>
      <c r="AT203" s="15" t="s">
        <v>391</v>
      </c>
      <c r="AU203" s="15" t="s">
        <v>392</v>
      </c>
    </row>
    <row r="204" spans="2:65" s="157" customFormat="1" ht="33" customHeight="1">
      <c r="B204" s="205"/>
      <c r="C204" s="178" t="s">
        <v>604</v>
      </c>
      <c r="D204" s="178" t="s">
        <v>462</v>
      </c>
      <c r="E204" s="179" t="s">
        <v>908</v>
      </c>
      <c r="F204" s="180" t="s">
        <v>909</v>
      </c>
      <c r="G204" s="181" t="s">
        <v>173</v>
      </c>
      <c r="H204" s="182">
        <v>10</v>
      </c>
      <c r="I204" s="183"/>
      <c r="J204" s="183">
        <f>ROUND(I204*H204,2)</f>
        <v>0</v>
      </c>
      <c r="K204" s="180" t="s">
        <v>1506</v>
      </c>
      <c r="L204" s="214"/>
      <c r="M204" s="215" t="s">
        <v>1287</v>
      </c>
      <c r="N204" s="216" t="s">
        <v>388</v>
      </c>
      <c r="O204" s="208">
        <v>0</v>
      </c>
      <c r="P204" s="208">
        <f>O204*H204</f>
        <v>0</v>
      </c>
      <c r="Q204" s="208">
        <v>1E-4</v>
      </c>
      <c r="R204" s="208">
        <f>Q204*H204</f>
        <v>1E-3</v>
      </c>
      <c r="S204" s="208">
        <v>0</v>
      </c>
      <c r="T204" s="209">
        <f>S204*H204</f>
        <v>0</v>
      </c>
      <c r="AR204" s="210" t="s">
        <v>910</v>
      </c>
      <c r="AT204" s="210" t="s">
        <v>462</v>
      </c>
      <c r="AU204" s="210" t="s">
        <v>392</v>
      </c>
      <c r="AY204" s="15" t="s">
        <v>383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5" t="s">
        <v>222</v>
      </c>
      <c r="BK204" s="211">
        <f>ROUND(I204*H204,2)</f>
        <v>0</v>
      </c>
      <c r="BL204" s="15" t="s">
        <v>910</v>
      </c>
      <c r="BM204" s="210" t="s">
        <v>911</v>
      </c>
    </row>
    <row r="205" spans="2:65" s="164" customFormat="1" ht="25.9" customHeight="1">
      <c r="B205" s="199"/>
      <c r="D205" s="165" t="s">
        <v>379</v>
      </c>
      <c r="E205" s="166" t="s">
        <v>912</v>
      </c>
      <c r="F205" s="166" t="s">
        <v>913</v>
      </c>
      <c r="J205" s="167">
        <f>BK205</f>
        <v>0</v>
      </c>
      <c r="L205" s="199"/>
      <c r="M205" s="200"/>
      <c r="P205" s="201">
        <f>SUM(P206:P207)</f>
        <v>24</v>
      </c>
      <c r="R205" s="201">
        <f>SUM(R206:R207)</f>
        <v>0</v>
      </c>
      <c r="T205" s="202">
        <f>SUM(T206:T207)</f>
        <v>0</v>
      </c>
      <c r="AR205" s="165" t="s">
        <v>389</v>
      </c>
      <c r="AT205" s="203" t="s">
        <v>379</v>
      </c>
      <c r="AU205" s="203" t="s">
        <v>382</v>
      </c>
      <c r="AY205" s="165" t="s">
        <v>383</v>
      </c>
      <c r="BK205" s="204">
        <f>SUM(BK206:BK207)</f>
        <v>0</v>
      </c>
    </row>
    <row r="206" spans="2:65" s="157" customFormat="1" ht="24.2" customHeight="1">
      <c r="B206" s="205"/>
      <c r="C206" s="168" t="s">
        <v>609</v>
      </c>
      <c r="D206" s="168" t="s">
        <v>384</v>
      </c>
      <c r="E206" s="169" t="s">
        <v>914</v>
      </c>
      <c r="F206" s="170" t="s">
        <v>915</v>
      </c>
      <c r="G206" s="171" t="s">
        <v>916</v>
      </c>
      <c r="H206" s="172">
        <v>24</v>
      </c>
      <c r="I206" s="173"/>
      <c r="J206" s="173">
        <f>ROUND(I206*H206,2)</f>
        <v>0</v>
      </c>
      <c r="K206" s="170" t="s">
        <v>1506</v>
      </c>
      <c r="L206" s="194"/>
      <c r="M206" s="206" t="s">
        <v>1287</v>
      </c>
      <c r="N206" s="207" t="s">
        <v>388</v>
      </c>
      <c r="O206" s="208">
        <v>1</v>
      </c>
      <c r="P206" s="208">
        <f>O206*H206</f>
        <v>24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AR206" s="210" t="s">
        <v>900</v>
      </c>
      <c r="AT206" s="210" t="s">
        <v>384</v>
      </c>
      <c r="AU206" s="210" t="s">
        <v>222</v>
      </c>
      <c r="AY206" s="15" t="s">
        <v>383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5" t="s">
        <v>222</v>
      </c>
      <c r="BK206" s="211">
        <f>ROUND(I206*H206,2)</f>
        <v>0</v>
      </c>
      <c r="BL206" s="15" t="s">
        <v>900</v>
      </c>
      <c r="BM206" s="210" t="s">
        <v>917</v>
      </c>
    </row>
    <row r="207" spans="2:65" s="157" customFormat="1">
      <c r="B207" s="194"/>
      <c r="D207" s="174" t="s">
        <v>391</v>
      </c>
      <c r="F207" s="175" t="s">
        <v>1693</v>
      </c>
      <c r="L207" s="194"/>
      <c r="M207" s="221"/>
      <c r="N207" s="159"/>
      <c r="O207" s="159"/>
      <c r="P207" s="159"/>
      <c r="Q207" s="159"/>
      <c r="R207" s="159"/>
      <c r="S207" s="159"/>
      <c r="T207" s="222"/>
      <c r="AT207" s="15" t="s">
        <v>391</v>
      </c>
      <c r="AU207" s="15" t="s">
        <v>222</v>
      </c>
    </row>
    <row r="208" spans="2:65" s="157" customFormat="1" ht="6.95" customHeight="1">
      <c r="B208" s="223"/>
      <c r="C208" s="188"/>
      <c r="D208" s="188"/>
      <c r="E208" s="188"/>
      <c r="F208" s="188"/>
      <c r="G208" s="188"/>
      <c r="H208" s="188"/>
      <c r="I208" s="188"/>
      <c r="J208" s="188"/>
      <c r="K208" s="188"/>
      <c r="L208" s="194"/>
    </row>
  </sheetData>
  <mergeCells count="9">
    <mergeCell ref="E7:H7"/>
    <mergeCell ref="L2:V2"/>
    <mergeCell ref="E9:H9"/>
    <mergeCell ref="E85:H85"/>
    <mergeCell ref="E18:H18"/>
    <mergeCell ref="E27:H27"/>
    <mergeCell ref="E48:H48"/>
    <mergeCell ref="E50:H50"/>
    <mergeCell ref="E83:H83"/>
  </mergeCells>
  <hyperlinks>
    <hyperlink ref="F97" r:id="rId1"/>
    <hyperlink ref="F99" r:id="rId2"/>
    <hyperlink ref="F102" r:id="rId3"/>
    <hyperlink ref="F104" r:id="rId4"/>
    <hyperlink ref="F106" r:id="rId5"/>
    <hyperlink ref="F108" r:id="rId6"/>
    <hyperlink ref="F111" r:id="rId7"/>
    <hyperlink ref="F113" r:id="rId8"/>
    <hyperlink ref="F115" r:id="rId9"/>
    <hyperlink ref="F117" r:id="rId10"/>
    <hyperlink ref="F119" r:id="rId11"/>
    <hyperlink ref="F121" r:id="rId12"/>
    <hyperlink ref="F124" r:id="rId13"/>
    <hyperlink ref="F128" r:id="rId14"/>
    <hyperlink ref="F131" r:id="rId15"/>
    <hyperlink ref="F133" r:id="rId16"/>
    <hyperlink ref="F136" r:id="rId17"/>
    <hyperlink ref="F138" r:id="rId18"/>
    <hyperlink ref="F140" r:id="rId19"/>
    <hyperlink ref="F142" r:id="rId20"/>
    <hyperlink ref="F144" r:id="rId21"/>
    <hyperlink ref="F148" r:id="rId22"/>
    <hyperlink ref="F151" r:id="rId23"/>
    <hyperlink ref="F153" r:id="rId24"/>
    <hyperlink ref="F155" r:id="rId25"/>
    <hyperlink ref="F157" r:id="rId26"/>
    <hyperlink ref="F159" r:id="rId27"/>
    <hyperlink ref="F161" r:id="rId28"/>
    <hyperlink ref="F163" r:id="rId29"/>
    <hyperlink ref="F165" r:id="rId30"/>
    <hyperlink ref="F167" r:id="rId31"/>
    <hyperlink ref="F169" r:id="rId32"/>
    <hyperlink ref="F173" r:id="rId33"/>
    <hyperlink ref="F175" r:id="rId34"/>
    <hyperlink ref="F177" r:id="rId35"/>
    <hyperlink ref="F182" r:id="rId36"/>
    <hyperlink ref="F186" r:id="rId37"/>
    <hyperlink ref="F189" r:id="rId38"/>
    <hyperlink ref="F192" r:id="rId39"/>
    <hyperlink ref="F197" r:id="rId40"/>
    <hyperlink ref="F199" r:id="rId41"/>
    <hyperlink ref="F203" r:id="rId42"/>
    <hyperlink ref="F207" r:id="rId43"/>
  </hyperlinks>
  <pageMargins left="0.7" right="0.7" top="0.78749999999999998" bottom="0.78749999999999998" header="0.511811023622047" footer="0.511811023622047"/>
  <pageSetup paperSize="9" scale="62" orientation="portrait" horizontalDpi="300" verticalDpi="300" r:id="rId4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97"/>
  <sheetViews>
    <sheetView view="pageBreakPreview" topLeftCell="A77" zoomScaleNormal="100" zoomScaleSheetLayoutView="100" zoomScalePageLayoutView="95" workbookViewId="0">
      <selection activeCell="I94" sqref="I94:I297"/>
    </sheetView>
  </sheetViews>
  <sheetFormatPr defaultRowHeight="12.7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368" t="s">
        <v>1463</v>
      </c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5" t="s">
        <v>1694</v>
      </c>
    </row>
    <row r="3" spans="2:46" ht="6.95" hidden="1" customHeight="1">
      <c r="B3" s="267"/>
      <c r="C3" s="268"/>
      <c r="D3" s="268"/>
      <c r="E3" s="268"/>
      <c r="F3" s="268"/>
      <c r="G3" s="268"/>
      <c r="H3" s="268"/>
      <c r="I3" s="268"/>
      <c r="J3" s="268"/>
      <c r="K3" s="268"/>
      <c r="L3" s="269"/>
      <c r="AT3" s="15" t="s">
        <v>392</v>
      </c>
    </row>
    <row r="4" spans="2:46" ht="24.95" hidden="1" customHeight="1">
      <c r="B4" s="269"/>
      <c r="D4" s="270" t="s">
        <v>1465</v>
      </c>
      <c r="L4" s="269"/>
      <c r="M4" s="271" t="s">
        <v>1466</v>
      </c>
      <c r="AT4" s="15" t="s">
        <v>469</v>
      </c>
    </row>
    <row r="5" spans="2:46" ht="6.95" hidden="1" customHeight="1">
      <c r="B5" s="269"/>
      <c r="L5" s="269"/>
    </row>
    <row r="6" spans="2:46" ht="12" hidden="1" customHeight="1">
      <c r="B6" s="269"/>
      <c r="D6" s="272" t="s">
        <v>2</v>
      </c>
      <c r="L6" s="269"/>
    </row>
    <row r="7" spans="2:46" ht="16.5" hidden="1" customHeight="1">
      <c r="B7" s="269"/>
      <c r="E7" s="366" t="s">
        <v>1760</v>
      </c>
      <c r="F7" s="367"/>
      <c r="G7" s="367"/>
      <c r="H7" s="367"/>
      <c r="L7" s="269"/>
    </row>
    <row r="8" spans="2:46" s="157" customFormat="1" ht="12" hidden="1" customHeight="1">
      <c r="B8" s="194"/>
      <c r="D8" s="272" t="s">
        <v>4</v>
      </c>
      <c r="L8" s="194"/>
    </row>
    <row r="9" spans="2:46" s="157" customFormat="1" ht="16.5" hidden="1" customHeight="1">
      <c r="B9" s="194"/>
      <c r="E9" s="370" t="s">
        <v>1695</v>
      </c>
      <c r="F9" s="371"/>
      <c r="G9" s="371"/>
      <c r="H9" s="371"/>
      <c r="L9" s="194"/>
    </row>
    <row r="10" spans="2:46" s="157" customFormat="1" hidden="1">
      <c r="B10" s="194"/>
      <c r="L10" s="194"/>
    </row>
    <row r="11" spans="2:46" s="157" customFormat="1" ht="12" hidden="1" customHeight="1">
      <c r="B11" s="194"/>
      <c r="D11" s="272" t="s">
        <v>1468</v>
      </c>
      <c r="F11" s="273" t="s">
        <v>1287</v>
      </c>
      <c r="I11" s="272" t="s">
        <v>1469</v>
      </c>
      <c r="J11" s="273" t="s">
        <v>1287</v>
      </c>
      <c r="L11" s="194"/>
    </row>
    <row r="12" spans="2:46" s="157" customFormat="1" ht="12" hidden="1" customHeight="1">
      <c r="B12" s="194"/>
      <c r="D12" s="272" t="s">
        <v>1470</v>
      </c>
      <c r="F12" s="273" t="s">
        <v>1471</v>
      </c>
      <c r="I12" s="272" t="s">
        <v>1472</v>
      </c>
      <c r="J12" s="274">
        <v>45351</v>
      </c>
      <c r="L12" s="194"/>
    </row>
    <row r="13" spans="2:46" s="157" customFormat="1" ht="10.9" hidden="1" customHeight="1">
      <c r="B13" s="194"/>
      <c r="L13" s="194"/>
    </row>
    <row r="14" spans="2:46" s="157" customFormat="1" ht="12" hidden="1" customHeight="1">
      <c r="B14" s="194"/>
      <c r="D14" s="272" t="s">
        <v>1473</v>
      </c>
      <c r="I14" s="272" t="s">
        <v>1474</v>
      </c>
      <c r="J14" s="273" t="s">
        <v>1287</v>
      </c>
      <c r="L14" s="194"/>
    </row>
    <row r="15" spans="2:46" s="157" customFormat="1" ht="18" hidden="1" customHeight="1">
      <c r="B15" s="194"/>
      <c r="E15" s="273" t="s">
        <v>1471</v>
      </c>
      <c r="I15" s="272" t="s">
        <v>11</v>
      </c>
      <c r="J15" s="273" t="s">
        <v>1287</v>
      </c>
      <c r="L15" s="194"/>
    </row>
    <row r="16" spans="2:46" s="157" customFormat="1" ht="6.95" hidden="1" customHeight="1">
      <c r="B16" s="194"/>
      <c r="L16" s="194"/>
    </row>
    <row r="17" spans="2:12" s="157" customFormat="1" ht="12" hidden="1" customHeight="1">
      <c r="B17" s="194"/>
      <c r="D17" s="272" t="s">
        <v>13</v>
      </c>
      <c r="I17" s="272" t="s">
        <v>1474</v>
      </c>
      <c r="J17" s="273" t="s">
        <v>1287</v>
      </c>
      <c r="L17" s="194"/>
    </row>
    <row r="18" spans="2:12" s="157" customFormat="1" ht="18" hidden="1" customHeight="1">
      <c r="B18" s="194"/>
      <c r="E18" s="372" t="s">
        <v>1471</v>
      </c>
      <c r="F18" s="372"/>
      <c r="G18" s="372"/>
      <c r="H18" s="372"/>
      <c r="I18" s="272" t="s">
        <v>11</v>
      </c>
      <c r="J18" s="273" t="s">
        <v>1287</v>
      </c>
      <c r="L18" s="194"/>
    </row>
    <row r="19" spans="2:12" s="157" customFormat="1" ht="6.95" hidden="1" customHeight="1">
      <c r="B19" s="194"/>
      <c r="L19" s="194"/>
    </row>
    <row r="20" spans="2:12" s="157" customFormat="1" ht="12" hidden="1" customHeight="1">
      <c r="B20" s="194"/>
      <c r="D20" s="272" t="s">
        <v>12</v>
      </c>
      <c r="I20" s="272" t="s">
        <v>1474</v>
      </c>
      <c r="J20" s="273" t="s">
        <v>1287</v>
      </c>
      <c r="L20" s="194"/>
    </row>
    <row r="21" spans="2:12" s="157" customFormat="1" ht="18" hidden="1" customHeight="1">
      <c r="B21" s="194"/>
      <c r="E21" s="273" t="s">
        <v>1471</v>
      </c>
      <c r="I21" s="272" t="s">
        <v>11</v>
      </c>
      <c r="J21" s="273" t="s">
        <v>1287</v>
      </c>
      <c r="L21" s="194"/>
    </row>
    <row r="22" spans="2:12" s="157" customFormat="1" ht="6.95" hidden="1" customHeight="1">
      <c r="B22" s="194"/>
      <c r="L22" s="194"/>
    </row>
    <row r="23" spans="2:12" s="157" customFormat="1" ht="12" hidden="1" customHeight="1">
      <c r="B23" s="194"/>
      <c r="D23" s="272" t="s">
        <v>1475</v>
      </c>
      <c r="I23" s="272" t="s">
        <v>1474</v>
      </c>
      <c r="J23" s="273" t="s">
        <v>1287</v>
      </c>
      <c r="L23" s="194"/>
    </row>
    <row r="24" spans="2:12" s="157" customFormat="1" ht="18" hidden="1" customHeight="1">
      <c r="B24" s="194"/>
      <c r="E24" s="273" t="s">
        <v>1471</v>
      </c>
      <c r="I24" s="272" t="s">
        <v>11</v>
      </c>
      <c r="J24" s="273" t="s">
        <v>1287</v>
      </c>
      <c r="L24" s="194"/>
    </row>
    <row r="25" spans="2:12" s="157" customFormat="1" ht="6.95" hidden="1" customHeight="1">
      <c r="B25" s="194"/>
      <c r="L25" s="194"/>
    </row>
    <row r="26" spans="2:12" s="157" customFormat="1" ht="12" hidden="1" customHeight="1">
      <c r="B26" s="194"/>
      <c r="D26" s="272" t="s">
        <v>1476</v>
      </c>
      <c r="L26" s="194"/>
    </row>
    <row r="27" spans="2:12" s="276" customFormat="1" ht="16.5" hidden="1" customHeight="1">
      <c r="B27" s="275"/>
      <c r="E27" s="373" t="s">
        <v>1287</v>
      </c>
      <c r="F27" s="373"/>
      <c r="G27" s="373"/>
      <c r="H27" s="373"/>
      <c r="L27" s="275"/>
    </row>
    <row r="28" spans="2:12" s="157" customFormat="1" ht="6.95" hidden="1" customHeight="1">
      <c r="B28" s="194"/>
      <c r="L28" s="194"/>
    </row>
    <row r="29" spans="2:12" s="157" customFormat="1" ht="6.95" hidden="1" customHeight="1">
      <c r="B29" s="194"/>
      <c r="D29" s="158"/>
      <c r="E29" s="158"/>
      <c r="F29" s="158"/>
      <c r="G29" s="158"/>
      <c r="H29" s="158"/>
      <c r="I29" s="158"/>
      <c r="J29" s="158"/>
      <c r="K29" s="158"/>
      <c r="L29" s="194"/>
    </row>
    <row r="30" spans="2:12" s="157" customFormat="1" ht="25.35" hidden="1" customHeight="1">
      <c r="B30" s="194"/>
      <c r="D30" s="278" t="s">
        <v>1477</v>
      </c>
      <c r="J30" s="279">
        <f>ROUND(J91, 2)</f>
        <v>0</v>
      </c>
      <c r="L30" s="194"/>
    </row>
    <row r="31" spans="2:12" s="157" customFormat="1" ht="6.95" hidden="1" customHeight="1">
      <c r="B31" s="194"/>
      <c r="D31" s="158"/>
      <c r="E31" s="158"/>
      <c r="F31" s="158"/>
      <c r="G31" s="158"/>
      <c r="H31" s="158"/>
      <c r="I31" s="158"/>
      <c r="J31" s="158"/>
      <c r="K31" s="158"/>
      <c r="L31" s="194"/>
    </row>
    <row r="32" spans="2:12" s="157" customFormat="1" ht="14.45" hidden="1" customHeight="1">
      <c r="B32" s="194"/>
      <c r="F32" s="280" t="s">
        <v>1478</v>
      </c>
      <c r="I32" s="280" t="s">
        <v>1479</v>
      </c>
      <c r="J32" s="280" t="s">
        <v>1480</v>
      </c>
      <c r="L32" s="194"/>
    </row>
    <row r="33" spans="2:12" s="157" customFormat="1" ht="14.45" hidden="1" customHeight="1">
      <c r="B33" s="194"/>
      <c r="D33" s="281" t="s">
        <v>371</v>
      </c>
      <c r="E33" s="272" t="s">
        <v>388</v>
      </c>
      <c r="F33" s="282">
        <f>ROUND((SUM(BE91:BE296)),  2)</f>
        <v>0</v>
      </c>
      <c r="I33" s="283">
        <v>0.21</v>
      </c>
      <c r="J33" s="282">
        <f>ROUND(((SUM(BE91:BE296))*I33),  2)</f>
        <v>0</v>
      </c>
      <c r="L33" s="194"/>
    </row>
    <row r="34" spans="2:12" s="157" customFormat="1" ht="14.45" hidden="1" customHeight="1">
      <c r="B34" s="194"/>
      <c r="E34" s="272" t="s">
        <v>1481</v>
      </c>
      <c r="F34" s="282">
        <f>ROUND((SUM(BF91:BF296)),  2)</f>
        <v>0</v>
      </c>
      <c r="I34" s="283">
        <v>0.12</v>
      </c>
      <c r="J34" s="282">
        <f>ROUND(((SUM(BF91:BF296))*I34),  2)</f>
        <v>0</v>
      </c>
      <c r="L34" s="194"/>
    </row>
    <row r="35" spans="2:12" s="157" customFormat="1" ht="14.45" hidden="1" customHeight="1">
      <c r="B35" s="194"/>
      <c r="E35" s="272" t="s">
        <v>1482</v>
      </c>
      <c r="F35" s="282">
        <f>ROUND((SUM(BG91:BG296)),  2)</f>
        <v>0</v>
      </c>
      <c r="I35" s="283">
        <v>0.21</v>
      </c>
      <c r="J35" s="282">
        <f>0</f>
        <v>0</v>
      </c>
      <c r="L35" s="194"/>
    </row>
    <row r="36" spans="2:12" s="157" customFormat="1" ht="14.45" hidden="1" customHeight="1">
      <c r="B36" s="194"/>
      <c r="E36" s="272" t="s">
        <v>1483</v>
      </c>
      <c r="F36" s="282">
        <f>ROUND((SUM(BH91:BH296)),  2)</f>
        <v>0</v>
      </c>
      <c r="I36" s="283">
        <v>0.12</v>
      </c>
      <c r="J36" s="282">
        <f>0</f>
        <v>0</v>
      </c>
      <c r="L36" s="194"/>
    </row>
    <row r="37" spans="2:12" s="157" customFormat="1" ht="14.45" hidden="1" customHeight="1">
      <c r="B37" s="194"/>
      <c r="E37" s="272" t="s">
        <v>1484</v>
      </c>
      <c r="F37" s="282">
        <f>ROUND((SUM(BI91:BI296)),  2)</f>
        <v>0</v>
      </c>
      <c r="I37" s="283">
        <v>0</v>
      </c>
      <c r="J37" s="282">
        <f>0</f>
        <v>0</v>
      </c>
      <c r="L37" s="194"/>
    </row>
    <row r="38" spans="2:12" s="157" customFormat="1" ht="6.95" hidden="1" customHeight="1">
      <c r="B38" s="194"/>
      <c r="L38" s="194"/>
    </row>
    <row r="39" spans="2:12" s="157" customFormat="1" ht="25.35" hidden="1" customHeight="1">
      <c r="B39" s="194"/>
      <c r="C39" s="284"/>
      <c r="D39" s="285" t="s">
        <v>1318</v>
      </c>
      <c r="E39" s="286"/>
      <c r="F39" s="286"/>
      <c r="G39" s="287" t="s">
        <v>33</v>
      </c>
      <c r="H39" s="288" t="s">
        <v>32</v>
      </c>
      <c r="I39" s="286"/>
      <c r="J39" s="289">
        <f>SUM(J30:J37)</f>
        <v>0</v>
      </c>
      <c r="K39" s="290"/>
      <c r="L39" s="194"/>
    </row>
    <row r="40" spans="2:12" s="157" customFormat="1" ht="14.45" hidden="1" customHeight="1">
      <c r="B40" s="223"/>
      <c r="C40" s="188"/>
      <c r="D40" s="188"/>
      <c r="E40" s="188"/>
      <c r="F40" s="188"/>
      <c r="G40" s="188"/>
      <c r="H40" s="188"/>
      <c r="I40" s="188"/>
      <c r="J40" s="188"/>
      <c r="K40" s="188"/>
      <c r="L40" s="194"/>
    </row>
    <row r="41" spans="2:12" hidden="1"/>
    <row r="42" spans="2:12" hidden="1"/>
    <row r="43" spans="2:12" hidden="1"/>
    <row r="44" spans="2:12" s="157" customFormat="1" ht="6.95" hidden="1" customHeight="1">
      <c r="B44" s="291"/>
      <c r="C44" s="292"/>
      <c r="D44" s="292"/>
      <c r="E44" s="292"/>
      <c r="F44" s="292"/>
      <c r="G44" s="292"/>
      <c r="H44" s="292"/>
      <c r="I44" s="292"/>
      <c r="J44" s="292"/>
      <c r="K44" s="292"/>
      <c r="L44" s="194"/>
    </row>
    <row r="45" spans="2:12" s="157" customFormat="1" ht="24.95" hidden="1" customHeight="1">
      <c r="B45" s="194"/>
      <c r="C45" s="270" t="s">
        <v>1485</v>
      </c>
      <c r="L45" s="194"/>
    </row>
    <row r="46" spans="2:12" s="157" customFormat="1" ht="6.95" hidden="1" customHeight="1">
      <c r="B46" s="194"/>
      <c r="L46" s="194"/>
    </row>
    <row r="47" spans="2:12" s="157" customFormat="1" ht="12" hidden="1" customHeight="1">
      <c r="B47" s="194"/>
      <c r="C47" s="272" t="s">
        <v>2</v>
      </c>
      <c r="L47" s="194"/>
    </row>
    <row r="48" spans="2:12" s="157" customFormat="1" ht="16.5" hidden="1" customHeight="1">
      <c r="B48" s="194"/>
      <c r="E48" s="366" t="str">
        <f>E7</f>
        <v>Mšeno</v>
      </c>
      <c r="F48" s="367"/>
      <c r="G48" s="367"/>
      <c r="H48" s="367"/>
      <c r="L48" s="194"/>
    </row>
    <row r="49" spans="2:47" s="157" customFormat="1" ht="12" hidden="1" customHeight="1">
      <c r="B49" s="194"/>
      <c r="C49" s="272" t="s">
        <v>4</v>
      </c>
      <c r="L49" s="194"/>
    </row>
    <row r="50" spans="2:47" s="157" customFormat="1" ht="16.5" hidden="1" customHeight="1">
      <c r="B50" s="194"/>
      <c r="E50" s="370" t="str">
        <f>E9</f>
        <v>O05 - ELI</v>
      </c>
      <c r="F50" s="371"/>
      <c r="G50" s="371"/>
      <c r="H50" s="371"/>
      <c r="L50" s="194"/>
    </row>
    <row r="51" spans="2:47" s="157" customFormat="1" ht="6.95" hidden="1" customHeight="1">
      <c r="B51" s="194"/>
      <c r="L51" s="194"/>
    </row>
    <row r="52" spans="2:47" s="157" customFormat="1" ht="12" hidden="1" customHeight="1">
      <c r="B52" s="194"/>
      <c r="C52" s="272" t="s">
        <v>1470</v>
      </c>
      <c r="F52" s="273" t="str">
        <f>F12</f>
        <v xml:space="preserve"> </v>
      </c>
      <c r="I52" s="272" t="s">
        <v>1472</v>
      </c>
      <c r="J52" s="274">
        <f>IF(J12="","",J12)</f>
        <v>45351</v>
      </c>
      <c r="L52" s="194"/>
    </row>
    <row r="53" spans="2:47" s="157" customFormat="1" ht="6.95" hidden="1" customHeight="1">
      <c r="B53" s="194"/>
      <c r="L53" s="194"/>
    </row>
    <row r="54" spans="2:47" s="157" customFormat="1" ht="15.2" hidden="1" customHeight="1">
      <c r="B54" s="194"/>
      <c r="C54" s="272" t="s">
        <v>1473</v>
      </c>
      <c r="F54" s="273" t="str">
        <f>E15</f>
        <v xml:space="preserve"> </v>
      </c>
      <c r="I54" s="272" t="s">
        <v>12</v>
      </c>
      <c r="J54" s="277" t="str">
        <f>E21</f>
        <v xml:space="preserve"> </v>
      </c>
      <c r="L54" s="194"/>
    </row>
    <row r="55" spans="2:47" s="157" customFormat="1" ht="15.2" hidden="1" customHeight="1">
      <c r="B55" s="194"/>
      <c r="C55" s="272" t="s">
        <v>13</v>
      </c>
      <c r="F55" s="273" t="str">
        <f>IF(E18="","",E18)</f>
        <v xml:space="preserve"> </v>
      </c>
      <c r="I55" s="272" t="s">
        <v>1475</v>
      </c>
      <c r="J55" s="277" t="str">
        <f>E24</f>
        <v xml:space="preserve"> </v>
      </c>
      <c r="L55" s="194"/>
    </row>
    <row r="56" spans="2:47" s="157" customFormat="1" ht="10.35" hidden="1" customHeight="1">
      <c r="B56" s="194"/>
      <c r="L56" s="194"/>
    </row>
    <row r="57" spans="2:47" s="157" customFormat="1" ht="29.25" hidden="1" customHeight="1">
      <c r="B57" s="194"/>
      <c r="C57" s="293" t="s">
        <v>1486</v>
      </c>
      <c r="D57" s="284"/>
      <c r="E57" s="284"/>
      <c r="F57" s="284"/>
      <c r="G57" s="284"/>
      <c r="H57" s="284"/>
      <c r="I57" s="284"/>
      <c r="J57" s="294" t="s">
        <v>369</v>
      </c>
      <c r="K57" s="284"/>
      <c r="L57" s="194"/>
    </row>
    <row r="58" spans="2:47" s="157" customFormat="1" ht="10.35" hidden="1" customHeight="1">
      <c r="B58" s="194"/>
      <c r="L58" s="194"/>
    </row>
    <row r="59" spans="2:47" s="157" customFormat="1" ht="22.9" hidden="1" customHeight="1">
      <c r="B59" s="194"/>
      <c r="C59" s="295" t="s">
        <v>1487</v>
      </c>
      <c r="J59" s="279">
        <f>J91</f>
        <v>0</v>
      </c>
      <c r="L59" s="194"/>
      <c r="AU59" s="15" t="s">
        <v>380</v>
      </c>
    </row>
    <row r="60" spans="2:47" s="297" customFormat="1" ht="24.95" hidden="1" customHeight="1">
      <c r="B60" s="296"/>
      <c r="D60" s="298" t="s">
        <v>1488</v>
      </c>
      <c r="E60" s="299"/>
      <c r="F60" s="299"/>
      <c r="G60" s="299"/>
      <c r="H60" s="299"/>
      <c r="I60" s="299"/>
      <c r="J60" s="300">
        <f>J92</f>
        <v>0</v>
      </c>
      <c r="L60" s="296"/>
    </row>
    <row r="61" spans="2:47" s="302" customFormat="1" ht="19.899999999999999" hidden="1" customHeight="1">
      <c r="B61" s="301"/>
      <c r="D61" s="303" t="s">
        <v>1492</v>
      </c>
      <c r="E61" s="304"/>
      <c r="F61" s="304"/>
      <c r="G61" s="304"/>
      <c r="H61" s="304"/>
      <c r="I61" s="304"/>
      <c r="J61" s="305">
        <f>J93</f>
        <v>0</v>
      </c>
      <c r="L61" s="301"/>
    </row>
    <row r="62" spans="2:47" s="302" customFormat="1" ht="19.899999999999999" hidden="1" customHeight="1">
      <c r="B62" s="301"/>
      <c r="D62" s="303" t="s">
        <v>1494</v>
      </c>
      <c r="E62" s="304"/>
      <c r="F62" s="304"/>
      <c r="G62" s="304"/>
      <c r="H62" s="304"/>
      <c r="I62" s="304"/>
      <c r="J62" s="305">
        <f>J100</f>
        <v>0</v>
      </c>
      <c r="L62" s="301"/>
    </row>
    <row r="63" spans="2:47" s="302" customFormat="1" ht="19.899999999999999" hidden="1" customHeight="1">
      <c r="B63" s="301"/>
      <c r="D63" s="303" t="s">
        <v>1495</v>
      </c>
      <c r="E63" s="304"/>
      <c r="F63" s="304"/>
      <c r="G63" s="304"/>
      <c r="H63" s="304"/>
      <c r="I63" s="304"/>
      <c r="J63" s="305">
        <f>J115</f>
        <v>0</v>
      </c>
      <c r="L63" s="301"/>
    </row>
    <row r="64" spans="2:47" s="302" customFormat="1" ht="19.899999999999999" hidden="1" customHeight="1">
      <c r="B64" s="301"/>
      <c r="D64" s="303" t="s">
        <v>1496</v>
      </c>
      <c r="E64" s="304"/>
      <c r="F64" s="304"/>
      <c r="G64" s="304"/>
      <c r="H64" s="304"/>
      <c r="I64" s="304"/>
      <c r="J64" s="305">
        <f>J128</f>
        <v>0</v>
      </c>
      <c r="L64" s="301"/>
    </row>
    <row r="65" spans="2:12" s="297" customFormat="1" ht="24.95" hidden="1" customHeight="1">
      <c r="B65" s="296"/>
      <c r="D65" s="298" t="s">
        <v>1497</v>
      </c>
      <c r="E65" s="299"/>
      <c r="F65" s="299"/>
      <c r="G65" s="299"/>
      <c r="H65" s="299"/>
      <c r="I65" s="299"/>
      <c r="J65" s="300">
        <f>J131</f>
        <v>0</v>
      </c>
      <c r="L65" s="296"/>
    </row>
    <row r="66" spans="2:12" s="302" customFormat="1" ht="19.899999999999999" hidden="1" customHeight="1">
      <c r="B66" s="301"/>
      <c r="D66" s="303" t="s">
        <v>1696</v>
      </c>
      <c r="E66" s="304"/>
      <c r="F66" s="304"/>
      <c r="G66" s="304"/>
      <c r="H66" s="304"/>
      <c r="I66" s="304"/>
      <c r="J66" s="305">
        <f>J132</f>
        <v>0</v>
      </c>
      <c r="L66" s="301"/>
    </row>
    <row r="67" spans="2:12" s="302" customFormat="1" ht="19.899999999999999" hidden="1" customHeight="1">
      <c r="B67" s="301"/>
      <c r="D67" s="303" t="s">
        <v>1697</v>
      </c>
      <c r="E67" s="304"/>
      <c r="F67" s="304"/>
      <c r="G67" s="304"/>
      <c r="H67" s="304"/>
      <c r="I67" s="304"/>
      <c r="J67" s="305">
        <f>J249</f>
        <v>0</v>
      </c>
      <c r="L67" s="301"/>
    </row>
    <row r="68" spans="2:12" s="302" customFormat="1" ht="19.899999999999999" hidden="1" customHeight="1">
      <c r="B68" s="301"/>
      <c r="D68" s="303" t="s">
        <v>1698</v>
      </c>
      <c r="E68" s="304"/>
      <c r="F68" s="304"/>
      <c r="G68" s="304"/>
      <c r="H68" s="304"/>
      <c r="I68" s="304"/>
      <c r="J68" s="305">
        <f>J282</f>
        <v>0</v>
      </c>
      <c r="L68" s="301"/>
    </row>
    <row r="69" spans="2:12" s="297" customFormat="1" ht="24.95" hidden="1" customHeight="1">
      <c r="B69" s="296"/>
      <c r="D69" s="298" t="s">
        <v>1641</v>
      </c>
      <c r="E69" s="299"/>
      <c r="F69" s="299"/>
      <c r="G69" s="299"/>
      <c r="H69" s="299"/>
      <c r="I69" s="299"/>
      <c r="J69" s="300">
        <f>J289</f>
        <v>0</v>
      </c>
      <c r="L69" s="296"/>
    </row>
    <row r="70" spans="2:12" s="302" customFormat="1" ht="19.899999999999999" hidden="1" customHeight="1">
      <c r="B70" s="301"/>
      <c r="D70" s="303" t="s">
        <v>1699</v>
      </c>
      <c r="E70" s="304"/>
      <c r="F70" s="304"/>
      <c r="G70" s="304"/>
      <c r="H70" s="304"/>
      <c r="I70" s="304"/>
      <c r="J70" s="305">
        <f>J290</f>
        <v>0</v>
      </c>
      <c r="L70" s="301"/>
    </row>
    <row r="71" spans="2:12" s="297" customFormat="1" ht="24.95" hidden="1" customHeight="1">
      <c r="B71" s="296"/>
      <c r="D71" s="298" t="s">
        <v>1643</v>
      </c>
      <c r="E71" s="299"/>
      <c r="F71" s="299"/>
      <c r="G71" s="299"/>
      <c r="H71" s="299"/>
      <c r="I71" s="299"/>
      <c r="J71" s="300">
        <f>J294</f>
        <v>0</v>
      </c>
      <c r="L71" s="296"/>
    </row>
    <row r="72" spans="2:12" s="157" customFormat="1" ht="21.75" hidden="1" customHeight="1">
      <c r="B72" s="194"/>
      <c r="L72" s="194"/>
    </row>
    <row r="73" spans="2:12" s="157" customFormat="1" ht="6.95" hidden="1" customHeight="1">
      <c r="B73" s="223"/>
      <c r="C73" s="188"/>
      <c r="D73" s="188"/>
      <c r="E73" s="188"/>
      <c r="F73" s="188"/>
      <c r="G73" s="188"/>
      <c r="H73" s="188"/>
      <c r="I73" s="188"/>
      <c r="J73" s="188"/>
      <c r="K73" s="188"/>
      <c r="L73" s="194"/>
    </row>
    <row r="74" spans="2:12" hidden="1"/>
    <row r="75" spans="2:12" hidden="1"/>
    <row r="76" spans="2:12" hidden="1"/>
    <row r="77" spans="2:12" s="157" customFormat="1" ht="6.95" customHeight="1"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194"/>
    </row>
    <row r="78" spans="2:12" s="157" customFormat="1" ht="24.95" customHeight="1">
      <c r="B78" s="194"/>
      <c r="C78" s="270" t="s">
        <v>1505</v>
      </c>
      <c r="L78" s="194"/>
    </row>
    <row r="79" spans="2:12" s="157" customFormat="1" ht="6.95" customHeight="1">
      <c r="B79" s="194"/>
      <c r="L79" s="194"/>
    </row>
    <row r="80" spans="2:12" s="157" customFormat="1" ht="12" customHeight="1">
      <c r="B80" s="194"/>
      <c r="C80" s="272" t="s">
        <v>2</v>
      </c>
      <c r="L80" s="194"/>
    </row>
    <row r="81" spans="2:65" s="157" customFormat="1" ht="16.5" customHeight="1">
      <c r="B81" s="194"/>
      <c r="E81" s="366" t="str">
        <f>E7</f>
        <v>Mšeno</v>
      </c>
      <c r="F81" s="367"/>
      <c r="G81" s="367"/>
      <c r="H81" s="367"/>
      <c r="L81" s="194"/>
    </row>
    <row r="82" spans="2:65" s="157" customFormat="1" ht="12" customHeight="1">
      <c r="B82" s="194"/>
      <c r="C82" s="272" t="s">
        <v>4</v>
      </c>
      <c r="L82" s="194"/>
    </row>
    <row r="83" spans="2:65" s="157" customFormat="1" ht="16.5" customHeight="1">
      <c r="B83" s="194"/>
      <c r="E83" s="370" t="s">
        <v>1781</v>
      </c>
      <c r="F83" s="371"/>
      <c r="G83" s="371"/>
      <c r="H83" s="371"/>
      <c r="L83" s="194"/>
    </row>
    <row r="84" spans="2:65" s="157" customFormat="1" ht="6.95" customHeight="1">
      <c r="B84" s="194"/>
      <c r="L84" s="194"/>
    </row>
    <row r="85" spans="2:65" s="157" customFormat="1" ht="12" customHeight="1">
      <c r="B85" s="194"/>
      <c r="C85" s="272" t="s">
        <v>1470</v>
      </c>
      <c r="F85" s="273" t="str">
        <f>F12</f>
        <v xml:space="preserve"> </v>
      </c>
      <c r="I85" s="272" t="s">
        <v>1472</v>
      </c>
      <c r="J85" s="274"/>
      <c r="L85" s="194"/>
    </row>
    <row r="86" spans="2:65" s="157" customFormat="1" ht="6.95" customHeight="1">
      <c r="B86" s="194"/>
      <c r="L86" s="194"/>
    </row>
    <row r="87" spans="2:65" s="157" customFormat="1" ht="15.2" customHeight="1">
      <c r="B87" s="194"/>
      <c r="C87" s="272" t="s">
        <v>1473</v>
      </c>
      <c r="F87" s="273" t="str">
        <f>E15</f>
        <v xml:space="preserve"> </v>
      </c>
      <c r="I87" s="272" t="s">
        <v>12</v>
      </c>
      <c r="J87" s="277" t="str">
        <f>E21</f>
        <v xml:space="preserve"> </v>
      </c>
      <c r="L87" s="194"/>
    </row>
    <row r="88" spans="2:65" s="157" customFormat="1" ht="15.2" customHeight="1">
      <c r="B88" s="194"/>
      <c r="C88" s="272" t="s">
        <v>13</v>
      </c>
      <c r="F88" s="273" t="str">
        <f>IF(E18="","",E18)</f>
        <v xml:space="preserve"> </v>
      </c>
      <c r="I88" s="272" t="s">
        <v>1475</v>
      </c>
      <c r="J88" s="277" t="str">
        <f>E24</f>
        <v xml:space="preserve"> </v>
      </c>
      <c r="L88" s="194"/>
    </row>
    <row r="89" spans="2:65" s="157" customFormat="1" ht="10.35" customHeight="1">
      <c r="B89" s="194"/>
      <c r="L89" s="194"/>
    </row>
    <row r="90" spans="2:65" s="73" customFormat="1" ht="29.25" customHeight="1">
      <c r="B90" s="189"/>
      <c r="C90" s="160" t="s">
        <v>364</v>
      </c>
      <c r="D90" s="161" t="s">
        <v>365</v>
      </c>
      <c r="E90" s="161" t="s">
        <v>366</v>
      </c>
      <c r="F90" s="161" t="s">
        <v>367</v>
      </c>
      <c r="G90" s="161" t="s">
        <v>81</v>
      </c>
      <c r="H90" s="161" t="s">
        <v>82</v>
      </c>
      <c r="I90" s="161" t="s">
        <v>368</v>
      </c>
      <c r="J90" s="161" t="s">
        <v>369</v>
      </c>
      <c r="K90" s="190" t="s">
        <v>370</v>
      </c>
      <c r="L90" s="189"/>
      <c r="M90" s="191" t="s">
        <v>1287</v>
      </c>
      <c r="N90" s="192" t="s">
        <v>371</v>
      </c>
      <c r="O90" s="192" t="s">
        <v>372</v>
      </c>
      <c r="P90" s="192" t="s">
        <v>373</v>
      </c>
      <c r="Q90" s="192" t="s">
        <v>374</v>
      </c>
      <c r="R90" s="192" t="s">
        <v>375</v>
      </c>
      <c r="S90" s="192" t="s">
        <v>376</v>
      </c>
      <c r="T90" s="193" t="s">
        <v>377</v>
      </c>
    </row>
    <row r="91" spans="2:65" s="157" customFormat="1" ht="22.9" customHeight="1">
      <c r="B91" s="194"/>
      <c r="C91" s="162" t="s">
        <v>378</v>
      </c>
      <c r="J91" s="163">
        <f>BK91</f>
        <v>0</v>
      </c>
      <c r="L91" s="194"/>
      <c r="M91" s="195"/>
      <c r="N91" s="158"/>
      <c r="O91" s="158"/>
      <c r="P91" s="196">
        <f>P92+P131+P289+P294</f>
        <v>1194.0965120000001</v>
      </c>
      <c r="Q91" s="158"/>
      <c r="R91" s="196">
        <f>R92+R131+R289+R294</f>
        <v>18.311819000000003</v>
      </c>
      <c r="S91" s="158"/>
      <c r="T91" s="197">
        <f>T92+T131+T289+T294</f>
        <v>5.8370559999999996</v>
      </c>
      <c r="AT91" s="15" t="s">
        <v>379</v>
      </c>
      <c r="AU91" s="15" t="s">
        <v>380</v>
      </c>
      <c r="BK91" s="198">
        <f>BK92+BK131+BK289+BK294</f>
        <v>0</v>
      </c>
    </row>
    <row r="92" spans="2:65" s="164" customFormat="1" ht="25.9" customHeight="1">
      <c r="B92" s="199"/>
      <c r="D92" s="165" t="s">
        <v>379</v>
      </c>
      <c r="E92" s="166" t="s">
        <v>17</v>
      </c>
      <c r="F92" s="166" t="s">
        <v>381</v>
      </c>
      <c r="J92" s="167">
        <f>BK92</f>
        <v>0</v>
      </c>
      <c r="L92" s="199"/>
      <c r="M92" s="200"/>
      <c r="P92" s="201">
        <f>P93+P100+P115+P128</f>
        <v>755.67267000000004</v>
      </c>
      <c r="R92" s="201">
        <f>R93+R100+R115+R128</f>
        <v>17.704410000000003</v>
      </c>
      <c r="T92" s="202">
        <f>T93+T100+T115+T128</f>
        <v>5.7119999999999997</v>
      </c>
      <c r="AR92" s="165" t="s">
        <v>222</v>
      </c>
      <c r="AT92" s="203" t="s">
        <v>379</v>
      </c>
      <c r="AU92" s="203" t="s">
        <v>382</v>
      </c>
      <c r="AY92" s="165" t="s">
        <v>383</v>
      </c>
      <c r="BK92" s="204">
        <f>BK93+BK100+BK115+BK128</f>
        <v>0</v>
      </c>
    </row>
    <row r="93" spans="2:65" s="164" customFormat="1" ht="22.9" customHeight="1">
      <c r="B93" s="199"/>
      <c r="D93" s="165" t="s">
        <v>379</v>
      </c>
      <c r="E93" s="176" t="s">
        <v>50</v>
      </c>
      <c r="F93" s="176" t="s">
        <v>396</v>
      </c>
      <c r="J93" s="177">
        <f>BK93</f>
        <v>0</v>
      </c>
      <c r="L93" s="199"/>
      <c r="M93" s="200"/>
      <c r="P93" s="201">
        <f>SUM(P94:P99)</f>
        <v>218.55100000000002</v>
      </c>
      <c r="R93" s="201">
        <f>SUM(R94:R99)</f>
        <v>17.645210000000002</v>
      </c>
      <c r="T93" s="202">
        <f>SUM(T94:T99)</f>
        <v>0</v>
      </c>
      <c r="AR93" s="165" t="s">
        <v>222</v>
      </c>
      <c r="AT93" s="203" t="s">
        <v>379</v>
      </c>
      <c r="AU93" s="203" t="s">
        <v>222</v>
      </c>
      <c r="AY93" s="165" t="s">
        <v>383</v>
      </c>
      <c r="BK93" s="204">
        <f>SUM(BK94:BK99)</f>
        <v>0</v>
      </c>
    </row>
    <row r="94" spans="2:65" s="157" customFormat="1" ht="49.15" customHeight="1">
      <c r="B94" s="205"/>
      <c r="C94" s="168" t="s">
        <v>222</v>
      </c>
      <c r="D94" s="168" t="s">
        <v>384</v>
      </c>
      <c r="E94" s="169" t="s">
        <v>918</v>
      </c>
      <c r="F94" s="170" t="s">
        <v>919</v>
      </c>
      <c r="G94" s="171" t="s">
        <v>138</v>
      </c>
      <c r="H94" s="172">
        <v>8.5</v>
      </c>
      <c r="I94" s="173"/>
      <c r="J94" s="173">
        <f>ROUND(I94*H94,2)</f>
        <v>0</v>
      </c>
      <c r="K94" s="170" t="s">
        <v>1506</v>
      </c>
      <c r="L94" s="194"/>
      <c r="M94" s="206" t="s">
        <v>1287</v>
      </c>
      <c r="N94" s="207" t="s">
        <v>388</v>
      </c>
      <c r="O94" s="208">
        <v>0.56999999999999995</v>
      </c>
      <c r="P94" s="208">
        <f>O94*H94</f>
        <v>4.8449999999999998</v>
      </c>
      <c r="Q94" s="208">
        <v>1.8380000000000001E-2</v>
      </c>
      <c r="R94" s="208">
        <f>Q94*H94</f>
        <v>0.15623000000000001</v>
      </c>
      <c r="S94" s="208">
        <v>0</v>
      </c>
      <c r="T94" s="209">
        <f>S94*H94</f>
        <v>0</v>
      </c>
      <c r="AR94" s="210" t="s">
        <v>389</v>
      </c>
      <c r="AT94" s="210" t="s">
        <v>384</v>
      </c>
      <c r="AU94" s="210" t="s">
        <v>392</v>
      </c>
      <c r="AY94" s="15" t="s">
        <v>383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5" t="s">
        <v>222</v>
      </c>
      <c r="BK94" s="211">
        <f>ROUND(I94*H94,2)</f>
        <v>0</v>
      </c>
      <c r="BL94" s="15" t="s">
        <v>389</v>
      </c>
      <c r="BM94" s="210" t="s">
        <v>920</v>
      </c>
    </row>
    <row r="95" spans="2:65" s="157" customFormat="1">
      <c r="B95" s="194"/>
      <c r="D95" s="174" t="s">
        <v>391</v>
      </c>
      <c r="F95" s="175" t="s">
        <v>1700</v>
      </c>
      <c r="L95" s="194"/>
      <c r="M95" s="212"/>
      <c r="T95" s="213"/>
      <c r="AT95" s="15" t="s">
        <v>391</v>
      </c>
      <c r="AU95" s="15" t="s">
        <v>392</v>
      </c>
    </row>
    <row r="96" spans="2:65" s="157" customFormat="1" ht="21.75" customHeight="1">
      <c r="B96" s="205"/>
      <c r="C96" s="168" t="s">
        <v>392</v>
      </c>
      <c r="D96" s="168" t="s">
        <v>384</v>
      </c>
      <c r="E96" s="169" t="s">
        <v>397</v>
      </c>
      <c r="F96" s="170" t="s">
        <v>398</v>
      </c>
      <c r="G96" s="171" t="s">
        <v>138</v>
      </c>
      <c r="H96" s="172">
        <v>289</v>
      </c>
      <c r="I96" s="173"/>
      <c r="J96" s="173">
        <f>ROUND(I96*H96,2)</f>
        <v>0</v>
      </c>
      <c r="K96" s="170" t="s">
        <v>1506</v>
      </c>
      <c r="L96" s="194"/>
      <c r="M96" s="206" t="s">
        <v>1287</v>
      </c>
      <c r="N96" s="207" t="s">
        <v>388</v>
      </c>
      <c r="O96" s="208">
        <v>0.624</v>
      </c>
      <c r="P96" s="208">
        <f>O96*H96</f>
        <v>180.33600000000001</v>
      </c>
      <c r="Q96" s="208">
        <v>5.6000000000000001E-2</v>
      </c>
      <c r="R96" s="208">
        <f>Q96*H96</f>
        <v>16.184000000000001</v>
      </c>
      <c r="S96" s="208">
        <v>0</v>
      </c>
      <c r="T96" s="209">
        <f>S96*H96</f>
        <v>0</v>
      </c>
      <c r="AR96" s="210" t="s">
        <v>389</v>
      </c>
      <c r="AT96" s="210" t="s">
        <v>384</v>
      </c>
      <c r="AU96" s="210" t="s">
        <v>392</v>
      </c>
      <c r="AY96" s="15" t="s">
        <v>383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5" t="s">
        <v>222</v>
      </c>
      <c r="BK96" s="211">
        <f>ROUND(I96*H96,2)</f>
        <v>0</v>
      </c>
      <c r="BL96" s="15" t="s">
        <v>389</v>
      </c>
      <c r="BM96" s="210" t="s">
        <v>921</v>
      </c>
    </row>
    <row r="97" spans="2:65" s="157" customFormat="1">
      <c r="B97" s="194"/>
      <c r="D97" s="174" t="s">
        <v>391</v>
      </c>
      <c r="F97" s="175" t="s">
        <v>1513</v>
      </c>
      <c r="L97" s="194"/>
      <c r="M97" s="212"/>
      <c r="T97" s="213"/>
      <c r="AT97" s="15" t="s">
        <v>391</v>
      </c>
      <c r="AU97" s="15" t="s">
        <v>392</v>
      </c>
    </row>
    <row r="98" spans="2:65" s="157" customFormat="1" ht="44.25" customHeight="1">
      <c r="B98" s="205"/>
      <c r="C98" s="168" t="s">
        <v>48</v>
      </c>
      <c r="D98" s="168" t="s">
        <v>384</v>
      </c>
      <c r="E98" s="169" t="s">
        <v>400</v>
      </c>
      <c r="F98" s="170" t="s">
        <v>401</v>
      </c>
      <c r="G98" s="171" t="s">
        <v>138</v>
      </c>
      <c r="H98" s="172">
        <v>71</v>
      </c>
      <c r="I98" s="173"/>
      <c r="J98" s="173">
        <f>ROUND(I98*H98,2)</f>
        <v>0</v>
      </c>
      <c r="K98" s="170" t="s">
        <v>1506</v>
      </c>
      <c r="L98" s="194"/>
      <c r="M98" s="206" t="s">
        <v>1287</v>
      </c>
      <c r="N98" s="207" t="s">
        <v>388</v>
      </c>
      <c r="O98" s="208">
        <v>0.47</v>
      </c>
      <c r="P98" s="208">
        <f>O98*H98</f>
        <v>33.369999999999997</v>
      </c>
      <c r="Q98" s="208">
        <v>1.8380000000000001E-2</v>
      </c>
      <c r="R98" s="208">
        <f>Q98*H98</f>
        <v>1.30498</v>
      </c>
      <c r="S98" s="208">
        <v>0</v>
      </c>
      <c r="T98" s="209">
        <f>S98*H98</f>
        <v>0</v>
      </c>
      <c r="AR98" s="210" t="s">
        <v>389</v>
      </c>
      <c r="AT98" s="210" t="s">
        <v>384</v>
      </c>
      <c r="AU98" s="210" t="s">
        <v>392</v>
      </c>
      <c r="AY98" s="15" t="s">
        <v>383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5" t="s">
        <v>222</v>
      </c>
      <c r="BK98" s="211">
        <f>ROUND(I98*H98,2)</f>
        <v>0</v>
      </c>
      <c r="BL98" s="15" t="s">
        <v>389</v>
      </c>
      <c r="BM98" s="210" t="s">
        <v>922</v>
      </c>
    </row>
    <row r="99" spans="2:65" s="157" customFormat="1">
      <c r="B99" s="194"/>
      <c r="D99" s="174" t="s">
        <v>391</v>
      </c>
      <c r="F99" s="175" t="s">
        <v>1514</v>
      </c>
      <c r="L99" s="194"/>
      <c r="M99" s="212"/>
      <c r="T99" s="213"/>
      <c r="AT99" s="15" t="s">
        <v>391</v>
      </c>
      <c r="AU99" s="15" t="s">
        <v>392</v>
      </c>
    </row>
    <row r="100" spans="2:65" s="164" customFormat="1" ht="22.9" customHeight="1">
      <c r="B100" s="199"/>
      <c r="D100" s="165" t="s">
        <v>379</v>
      </c>
      <c r="E100" s="176" t="s">
        <v>52</v>
      </c>
      <c r="F100" s="176" t="s">
        <v>415</v>
      </c>
      <c r="J100" s="177">
        <f>BK100</f>
        <v>0</v>
      </c>
      <c r="L100" s="199"/>
      <c r="M100" s="200"/>
      <c r="P100" s="201">
        <f>SUM(P101:P114)</f>
        <v>494.68200000000002</v>
      </c>
      <c r="R100" s="201">
        <f>SUM(R101:R114)</f>
        <v>5.9200000000000003E-2</v>
      </c>
      <c r="T100" s="202">
        <f>SUM(T101:T114)</f>
        <v>5.7119999999999997</v>
      </c>
      <c r="AR100" s="165" t="s">
        <v>222</v>
      </c>
      <c r="AT100" s="203" t="s">
        <v>379</v>
      </c>
      <c r="AU100" s="203" t="s">
        <v>222</v>
      </c>
      <c r="AY100" s="165" t="s">
        <v>383</v>
      </c>
      <c r="BK100" s="204">
        <f>SUM(BK101:BK114)</f>
        <v>0</v>
      </c>
    </row>
    <row r="101" spans="2:65" s="157" customFormat="1" ht="55.5" customHeight="1">
      <c r="B101" s="205"/>
      <c r="C101" s="168" t="s">
        <v>389</v>
      </c>
      <c r="D101" s="168" t="s">
        <v>384</v>
      </c>
      <c r="E101" s="169" t="s">
        <v>923</v>
      </c>
      <c r="F101" s="170" t="s">
        <v>1525</v>
      </c>
      <c r="G101" s="171" t="s">
        <v>117</v>
      </c>
      <c r="H101" s="172">
        <v>90</v>
      </c>
      <c r="I101" s="173"/>
      <c r="J101" s="173">
        <f>ROUND(I101*H101,2)</f>
        <v>0</v>
      </c>
      <c r="K101" s="170" t="s">
        <v>1506</v>
      </c>
      <c r="L101" s="194"/>
      <c r="M101" s="206" t="s">
        <v>1287</v>
      </c>
      <c r="N101" s="207" t="s">
        <v>388</v>
      </c>
      <c r="O101" s="208">
        <v>0.183</v>
      </c>
      <c r="P101" s="208">
        <f>O101*H101</f>
        <v>16.47</v>
      </c>
      <c r="Q101" s="208">
        <v>0</v>
      </c>
      <c r="R101" s="208">
        <f>Q101*H101</f>
        <v>0</v>
      </c>
      <c r="S101" s="208">
        <v>1E-3</v>
      </c>
      <c r="T101" s="209">
        <f>S101*H101</f>
        <v>0.09</v>
      </c>
      <c r="AR101" s="210" t="s">
        <v>389</v>
      </c>
      <c r="AT101" s="210" t="s">
        <v>384</v>
      </c>
      <c r="AU101" s="210" t="s">
        <v>392</v>
      </c>
      <c r="AY101" s="15" t="s">
        <v>383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5" t="s">
        <v>222</v>
      </c>
      <c r="BK101" s="211">
        <f>ROUND(I101*H101,2)</f>
        <v>0</v>
      </c>
      <c r="BL101" s="15" t="s">
        <v>389</v>
      </c>
      <c r="BM101" s="210" t="s">
        <v>924</v>
      </c>
    </row>
    <row r="102" spans="2:65" s="157" customFormat="1">
      <c r="B102" s="194"/>
      <c r="D102" s="174" t="s">
        <v>391</v>
      </c>
      <c r="F102" s="175" t="s">
        <v>1526</v>
      </c>
      <c r="L102" s="194"/>
      <c r="M102" s="212"/>
      <c r="T102" s="213"/>
      <c r="AT102" s="15" t="s">
        <v>391</v>
      </c>
      <c r="AU102" s="15" t="s">
        <v>392</v>
      </c>
    </row>
    <row r="103" spans="2:65" s="157" customFormat="1" ht="55.5" customHeight="1">
      <c r="B103" s="205"/>
      <c r="C103" s="168" t="s">
        <v>405</v>
      </c>
      <c r="D103" s="168" t="s">
        <v>384</v>
      </c>
      <c r="E103" s="169" t="s">
        <v>925</v>
      </c>
      <c r="F103" s="170" t="s">
        <v>1701</v>
      </c>
      <c r="G103" s="171" t="s">
        <v>117</v>
      </c>
      <c r="H103" s="172">
        <v>10</v>
      </c>
      <c r="I103" s="173"/>
      <c r="J103" s="173">
        <f>ROUND(I103*H103,2)</f>
        <v>0</v>
      </c>
      <c r="K103" s="170" t="s">
        <v>1506</v>
      </c>
      <c r="L103" s="194"/>
      <c r="M103" s="206" t="s">
        <v>1287</v>
      </c>
      <c r="N103" s="207" t="s">
        <v>388</v>
      </c>
      <c r="O103" s="208">
        <v>0.38100000000000001</v>
      </c>
      <c r="P103" s="208">
        <f>O103*H103</f>
        <v>3.81</v>
      </c>
      <c r="Q103" s="208">
        <v>0</v>
      </c>
      <c r="R103" s="208">
        <f>Q103*H103</f>
        <v>0</v>
      </c>
      <c r="S103" s="208">
        <v>2E-3</v>
      </c>
      <c r="T103" s="209">
        <f>S103*H103</f>
        <v>0.02</v>
      </c>
      <c r="AR103" s="210" t="s">
        <v>389</v>
      </c>
      <c r="AT103" s="210" t="s">
        <v>384</v>
      </c>
      <c r="AU103" s="210" t="s">
        <v>392</v>
      </c>
      <c r="AY103" s="15" t="s">
        <v>383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5" t="s">
        <v>222</v>
      </c>
      <c r="BK103" s="211">
        <f>ROUND(I103*H103,2)</f>
        <v>0</v>
      </c>
      <c r="BL103" s="15" t="s">
        <v>389</v>
      </c>
      <c r="BM103" s="210" t="s">
        <v>926</v>
      </c>
    </row>
    <row r="104" spans="2:65" s="157" customFormat="1">
      <c r="B104" s="194"/>
      <c r="D104" s="174" t="s">
        <v>391</v>
      </c>
      <c r="F104" s="175" t="s">
        <v>1702</v>
      </c>
      <c r="L104" s="194"/>
      <c r="M104" s="212"/>
      <c r="T104" s="213"/>
      <c r="AT104" s="15" t="s">
        <v>391</v>
      </c>
      <c r="AU104" s="15" t="s">
        <v>392</v>
      </c>
    </row>
    <row r="105" spans="2:65" s="157" customFormat="1" ht="37.9" customHeight="1">
      <c r="B105" s="205"/>
      <c r="C105" s="168" t="s">
        <v>50</v>
      </c>
      <c r="D105" s="168" t="s">
        <v>384</v>
      </c>
      <c r="E105" s="169" t="s">
        <v>1285</v>
      </c>
      <c r="F105" s="170" t="s">
        <v>1286</v>
      </c>
      <c r="G105" s="171" t="s">
        <v>117</v>
      </c>
      <c r="H105" s="172">
        <v>65</v>
      </c>
      <c r="I105" s="173"/>
      <c r="J105" s="173">
        <f>ROUND(I105*H105,2)</f>
        <v>0</v>
      </c>
      <c r="K105" s="170" t="s">
        <v>1506</v>
      </c>
      <c r="L105" s="194"/>
      <c r="M105" s="206" t="s">
        <v>1287</v>
      </c>
      <c r="N105" s="207" t="s">
        <v>388</v>
      </c>
      <c r="O105" s="208">
        <v>0.51200000000000001</v>
      </c>
      <c r="P105" s="208">
        <f>O105*H105</f>
        <v>33.28</v>
      </c>
      <c r="Q105" s="208">
        <v>0</v>
      </c>
      <c r="R105" s="208">
        <f>Q105*H105</f>
        <v>0</v>
      </c>
      <c r="S105" s="208">
        <v>8.0000000000000002E-3</v>
      </c>
      <c r="T105" s="209">
        <f>S105*H105</f>
        <v>0.52</v>
      </c>
      <c r="AR105" s="210" t="s">
        <v>389</v>
      </c>
      <c r="AT105" s="210" t="s">
        <v>384</v>
      </c>
      <c r="AU105" s="210" t="s">
        <v>392</v>
      </c>
      <c r="AY105" s="15" t="s">
        <v>383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5" t="s">
        <v>222</v>
      </c>
      <c r="BK105" s="211">
        <f>ROUND(I105*H105,2)</f>
        <v>0</v>
      </c>
      <c r="BL105" s="15" t="s">
        <v>389</v>
      </c>
      <c r="BM105" s="210" t="s">
        <v>1297</v>
      </c>
    </row>
    <row r="106" spans="2:65" s="157" customFormat="1">
      <c r="B106" s="194"/>
      <c r="D106" s="174" t="s">
        <v>391</v>
      </c>
      <c r="F106" s="175" t="s">
        <v>1530</v>
      </c>
      <c r="L106" s="194"/>
      <c r="M106" s="212"/>
      <c r="T106" s="213"/>
      <c r="AT106" s="15" t="s">
        <v>391</v>
      </c>
      <c r="AU106" s="15" t="s">
        <v>392</v>
      </c>
    </row>
    <row r="107" spans="2:65" s="157" customFormat="1" ht="37.9" customHeight="1">
      <c r="B107" s="205"/>
      <c r="C107" s="168" t="s">
        <v>410</v>
      </c>
      <c r="D107" s="168" t="s">
        <v>384</v>
      </c>
      <c r="E107" s="169" t="s">
        <v>927</v>
      </c>
      <c r="F107" s="170" t="s">
        <v>928</v>
      </c>
      <c r="G107" s="171" t="s">
        <v>117</v>
      </c>
      <c r="H107" s="172">
        <v>2</v>
      </c>
      <c r="I107" s="173"/>
      <c r="J107" s="173">
        <f>ROUND(I107*H107,2)</f>
        <v>0</v>
      </c>
      <c r="K107" s="170" t="s">
        <v>1506</v>
      </c>
      <c r="L107" s="194"/>
      <c r="M107" s="206" t="s">
        <v>1287</v>
      </c>
      <c r="N107" s="207" t="s">
        <v>388</v>
      </c>
      <c r="O107" s="208">
        <v>1.4119999999999999</v>
      </c>
      <c r="P107" s="208">
        <f>O107*H107</f>
        <v>2.8239999999999998</v>
      </c>
      <c r="Q107" s="208">
        <v>0</v>
      </c>
      <c r="R107" s="208">
        <f>Q107*H107</f>
        <v>0</v>
      </c>
      <c r="S107" s="208">
        <v>0.154</v>
      </c>
      <c r="T107" s="209">
        <f>S107*H107</f>
        <v>0.308</v>
      </c>
      <c r="AR107" s="210" t="s">
        <v>389</v>
      </c>
      <c r="AT107" s="210" t="s">
        <v>384</v>
      </c>
      <c r="AU107" s="210" t="s">
        <v>392</v>
      </c>
      <c r="AY107" s="15" t="s">
        <v>383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5" t="s">
        <v>222</v>
      </c>
      <c r="BK107" s="211">
        <f>ROUND(I107*H107,2)</f>
        <v>0</v>
      </c>
      <c r="BL107" s="15" t="s">
        <v>389</v>
      </c>
      <c r="BM107" s="210" t="s">
        <v>929</v>
      </c>
    </row>
    <row r="108" spans="2:65" s="157" customFormat="1">
      <c r="B108" s="194"/>
      <c r="D108" s="174" t="s">
        <v>391</v>
      </c>
      <c r="F108" s="175" t="s">
        <v>1703</v>
      </c>
      <c r="L108" s="194"/>
      <c r="M108" s="212"/>
      <c r="T108" s="213"/>
      <c r="AT108" s="15" t="s">
        <v>391</v>
      </c>
      <c r="AU108" s="15" t="s">
        <v>392</v>
      </c>
    </row>
    <row r="109" spans="2:65" s="157" customFormat="1" ht="44.25" customHeight="1">
      <c r="B109" s="205"/>
      <c r="C109" s="168" t="s">
        <v>403</v>
      </c>
      <c r="D109" s="168" t="s">
        <v>384</v>
      </c>
      <c r="E109" s="169" t="s">
        <v>930</v>
      </c>
      <c r="F109" s="170" t="s">
        <v>931</v>
      </c>
      <c r="G109" s="171" t="s">
        <v>117</v>
      </c>
      <c r="H109" s="172">
        <v>274</v>
      </c>
      <c r="I109" s="173"/>
      <c r="J109" s="173">
        <f>ROUND(I109*H109,2)</f>
        <v>0</v>
      </c>
      <c r="K109" s="170" t="s">
        <v>1506</v>
      </c>
      <c r="L109" s="194"/>
      <c r="M109" s="206" t="s">
        <v>1287</v>
      </c>
      <c r="N109" s="207" t="s">
        <v>388</v>
      </c>
      <c r="O109" s="208">
        <v>0.152</v>
      </c>
      <c r="P109" s="208">
        <f>O109*H109</f>
        <v>41.647999999999996</v>
      </c>
      <c r="Q109" s="208">
        <v>0</v>
      </c>
      <c r="R109" s="208">
        <f>Q109*H109</f>
        <v>0</v>
      </c>
      <c r="S109" s="208">
        <v>1E-3</v>
      </c>
      <c r="T109" s="209">
        <f>S109*H109</f>
        <v>0.27400000000000002</v>
      </c>
      <c r="AR109" s="210" t="s">
        <v>389</v>
      </c>
      <c r="AT109" s="210" t="s">
        <v>384</v>
      </c>
      <c r="AU109" s="210" t="s">
        <v>392</v>
      </c>
      <c r="AY109" s="15" t="s">
        <v>383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5" t="s">
        <v>222</v>
      </c>
      <c r="BK109" s="211">
        <f>ROUND(I109*H109,2)</f>
        <v>0</v>
      </c>
      <c r="BL109" s="15" t="s">
        <v>389</v>
      </c>
      <c r="BM109" s="210" t="s">
        <v>932</v>
      </c>
    </row>
    <row r="110" spans="2:65" s="157" customFormat="1">
      <c r="B110" s="194"/>
      <c r="D110" s="174" t="s">
        <v>391</v>
      </c>
      <c r="F110" s="175" t="s">
        <v>1704</v>
      </c>
      <c r="L110" s="194"/>
      <c r="M110" s="212"/>
      <c r="T110" s="213"/>
      <c r="AT110" s="15" t="s">
        <v>391</v>
      </c>
      <c r="AU110" s="15" t="s">
        <v>392</v>
      </c>
    </row>
    <row r="111" spans="2:65" s="157" customFormat="1" ht="24.2" customHeight="1">
      <c r="B111" s="205"/>
      <c r="C111" s="168" t="s">
        <v>52</v>
      </c>
      <c r="D111" s="168" t="s">
        <v>384</v>
      </c>
      <c r="E111" s="169" t="s">
        <v>933</v>
      </c>
      <c r="F111" s="170" t="s">
        <v>934</v>
      </c>
      <c r="G111" s="171" t="s">
        <v>173</v>
      </c>
      <c r="H111" s="172">
        <v>1185</v>
      </c>
      <c r="I111" s="173"/>
      <c r="J111" s="173">
        <f>ROUND(I111*H111,2)</f>
        <v>0</v>
      </c>
      <c r="K111" s="170" t="s">
        <v>1506</v>
      </c>
      <c r="L111" s="194"/>
      <c r="M111" s="206" t="s">
        <v>1287</v>
      </c>
      <c r="N111" s="207" t="s">
        <v>388</v>
      </c>
      <c r="O111" s="208">
        <v>0.14000000000000001</v>
      </c>
      <c r="P111" s="208">
        <f>O111*H111</f>
        <v>165.9</v>
      </c>
      <c r="Q111" s="208">
        <v>2.0000000000000002E-5</v>
      </c>
      <c r="R111" s="208">
        <f>Q111*H111</f>
        <v>2.3700000000000002E-2</v>
      </c>
      <c r="S111" s="208">
        <v>2E-3</v>
      </c>
      <c r="T111" s="209">
        <f>S111*H111</f>
        <v>2.37</v>
      </c>
      <c r="AR111" s="210" t="s">
        <v>389</v>
      </c>
      <c r="AT111" s="210" t="s">
        <v>384</v>
      </c>
      <c r="AU111" s="210" t="s">
        <v>392</v>
      </c>
      <c r="AY111" s="15" t="s">
        <v>383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5" t="s">
        <v>222</v>
      </c>
      <c r="BK111" s="211">
        <f>ROUND(I111*H111,2)</f>
        <v>0</v>
      </c>
      <c r="BL111" s="15" t="s">
        <v>389</v>
      </c>
      <c r="BM111" s="210" t="s">
        <v>935</v>
      </c>
    </row>
    <row r="112" spans="2:65" s="157" customFormat="1">
      <c r="B112" s="194"/>
      <c r="D112" s="174" t="s">
        <v>391</v>
      </c>
      <c r="F112" s="175" t="s">
        <v>1705</v>
      </c>
      <c r="L112" s="194"/>
      <c r="M112" s="212"/>
      <c r="T112" s="213"/>
      <c r="AT112" s="15" t="s">
        <v>391</v>
      </c>
      <c r="AU112" s="15" t="s">
        <v>392</v>
      </c>
    </row>
    <row r="113" spans="2:65" s="157" customFormat="1" ht="24.2" customHeight="1">
      <c r="B113" s="205"/>
      <c r="C113" s="168" t="s">
        <v>419</v>
      </c>
      <c r="D113" s="168" t="s">
        <v>384</v>
      </c>
      <c r="E113" s="169" t="s">
        <v>936</v>
      </c>
      <c r="F113" s="170" t="s">
        <v>937</v>
      </c>
      <c r="G113" s="171" t="s">
        <v>173</v>
      </c>
      <c r="H113" s="172">
        <v>710</v>
      </c>
      <c r="I113" s="173"/>
      <c r="J113" s="173">
        <f>ROUND(I113*H113,2)</f>
        <v>0</v>
      </c>
      <c r="K113" s="170" t="s">
        <v>1506</v>
      </c>
      <c r="L113" s="194"/>
      <c r="M113" s="206" t="s">
        <v>1287</v>
      </c>
      <c r="N113" s="207" t="s">
        <v>388</v>
      </c>
      <c r="O113" s="208">
        <v>0.32500000000000001</v>
      </c>
      <c r="P113" s="208">
        <f>O113*H113</f>
        <v>230.75</v>
      </c>
      <c r="Q113" s="208">
        <v>5.0000000000000002E-5</v>
      </c>
      <c r="R113" s="208">
        <f>Q113*H113</f>
        <v>3.5500000000000004E-2</v>
      </c>
      <c r="S113" s="208">
        <v>3.0000000000000001E-3</v>
      </c>
      <c r="T113" s="209">
        <f>S113*H113</f>
        <v>2.13</v>
      </c>
      <c r="AR113" s="210" t="s">
        <v>389</v>
      </c>
      <c r="AT113" s="210" t="s">
        <v>384</v>
      </c>
      <c r="AU113" s="210" t="s">
        <v>392</v>
      </c>
      <c r="AY113" s="15" t="s">
        <v>383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5" t="s">
        <v>222</v>
      </c>
      <c r="BK113" s="211">
        <f>ROUND(I113*H113,2)</f>
        <v>0</v>
      </c>
      <c r="BL113" s="15" t="s">
        <v>389</v>
      </c>
      <c r="BM113" s="210" t="s">
        <v>938</v>
      </c>
    </row>
    <row r="114" spans="2:65" s="157" customFormat="1">
      <c r="B114" s="194"/>
      <c r="D114" s="174" t="s">
        <v>391</v>
      </c>
      <c r="F114" s="175" t="s">
        <v>1706</v>
      </c>
      <c r="L114" s="194"/>
      <c r="M114" s="212"/>
      <c r="T114" s="213"/>
      <c r="AT114" s="15" t="s">
        <v>391</v>
      </c>
      <c r="AU114" s="15" t="s">
        <v>392</v>
      </c>
    </row>
    <row r="115" spans="2:65" s="164" customFormat="1" ht="22.9" customHeight="1">
      <c r="B115" s="199"/>
      <c r="D115" s="165" t="s">
        <v>379</v>
      </c>
      <c r="E115" s="176" t="s">
        <v>426</v>
      </c>
      <c r="F115" s="176" t="s">
        <v>427</v>
      </c>
      <c r="J115" s="177">
        <f>BK115</f>
        <v>0</v>
      </c>
      <c r="L115" s="199"/>
      <c r="M115" s="200"/>
      <c r="P115" s="201">
        <f>SUM(P116:P127)</f>
        <v>21.301750000000002</v>
      </c>
      <c r="R115" s="201">
        <f>SUM(R116:R127)</f>
        <v>0</v>
      </c>
      <c r="T115" s="202">
        <f>SUM(T116:T127)</f>
        <v>0</v>
      </c>
      <c r="AR115" s="165" t="s">
        <v>222</v>
      </c>
      <c r="AT115" s="203" t="s">
        <v>379</v>
      </c>
      <c r="AU115" s="203" t="s">
        <v>222</v>
      </c>
      <c r="AY115" s="165" t="s">
        <v>383</v>
      </c>
      <c r="BK115" s="204">
        <f>SUM(BK116:BK127)</f>
        <v>0</v>
      </c>
    </row>
    <row r="116" spans="2:65" s="157" customFormat="1" ht="24.2" customHeight="1">
      <c r="B116" s="205"/>
      <c r="C116" s="168" t="s">
        <v>422</v>
      </c>
      <c r="D116" s="168" t="s">
        <v>384</v>
      </c>
      <c r="E116" s="169" t="s">
        <v>429</v>
      </c>
      <c r="F116" s="170" t="s">
        <v>430</v>
      </c>
      <c r="G116" s="171" t="s">
        <v>183</v>
      </c>
      <c r="H116" s="172">
        <v>4.75</v>
      </c>
      <c r="I116" s="173"/>
      <c r="J116" s="173">
        <f>ROUND(I116*H116,2)</f>
        <v>0</v>
      </c>
      <c r="K116" s="170" t="s">
        <v>1506</v>
      </c>
      <c r="L116" s="194"/>
      <c r="M116" s="206" t="s">
        <v>1287</v>
      </c>
      <c r="N116" s="207" t="s">
        <v>388</v>
      </c>
      <c r="O116" s="208">
        <v>0.13600000000000001</v>
      </c>
      <c r="P116" s="208">
        <f>O116*H116</f>
        <v>0.64600000000000002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AR116" s="210" t="s">
        <v>389</v>
      </c>
      <c r="AT116" s="210" t="s">
        <v>384</v>
      </c>
      <c r="AU116" s="210" t="s">
        <v>392</v>
      </c>
      <c r="AY116" s="15" t="s">
        <v>383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5" t="s">
        <v>222</v>
      </c>
      <c r="BK116" s="211">
        <f>ROUND(I116*H116,2)</f>
        <v>0</v>
      </c>
      <c r="BL116" s="15" t="s">
        <v>389</v>
      </c>
      <c r="BM116" s="210" t="s">
        <v>939</v>
      </c>
    </row>
    <row r="117" spans="2:65" s="157" customFormat="1">
      <c r="B117" s="194"/>
      <c r="D117" s="174" t="s">
        <v>391</v>
      </c>
      <c r="F117" s="175" t="s">
        <v>1532</v>
      </c>
      <c r="L117" s="194"/>
      <c r="M117" s="212"/>
      <c r="T117" s="213"/>
      <c r="AT117" s="15" t="s">
        <v>391</v>
      </c>
      <c r="AU117" s="15" t="s">
        <v>392</v>
      </c>
    </row>
    <row r="118" spans="2:65" s="157" customFormat="1" ht="44.25" customHeight="1">
      <c r="B118" s="205"/>
      <c r="C118" s="168" t="s">
        <v>428</v>
      </c>
      <c r="D118" s="168" t="s">
        <v>384</v>
      </c>
      <c r="E118" s="169" t="s">
        <v>433</v>
      </c>
      <c r="F118" s="170" t="s">
        <v>1533</v>
      </c>
      <c r="G118" s="171" t="s">
        <v>183</v>
      </c>
      <c r="H118" s="172">
        <v>4.75</v>
      </c>
      <c r="I118" s="173"/>
      <c r="J118" s="173">
        <f>ROUND(I118*H118,2)</f>
        <v>0</v>
      </c>
      <c r="K118" s="170" t="s">
        <v>1506</v>
      </c>
      <c r="L118" s="194"/>
      <c r="M118" s="206" t="s">
        <v>1287</v>
      </c>
      <c r="N118" s="207" t="s">
        <v>388</v>
      </c>
      <c r="O118" s="208">
        <v>3.01</v>
      </c>
      <c r="P118" s="208">
        <f>O118*H118</f>
        <v>14.297499999999999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AR118" s="210" t="s">
        <v>389</v>
      </c>
      <c r="AT118" s="210" t="s">
        <v>384</v>
      </c>
      <c r="AU118" s="210" t="s">
        <v>392</v>
      </c>
      <c r="AY118" s="15" t="s">
        <v>383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5" t="s">
        <v>222</v>
      </c>
      <c r="BK118" s="211">
        <f>ROUND(I118*H118,2)</f>
        <v>0</v>
      </c>
      <c r="BL118" s="15" t="s">
        <v>389</v>
      </c>
      <c r="BM118" s="210" t="s">
        <v>940</v>
      </c>
    </row>
    <row r="119" spans="2:65" s="157" customFormat="1">
      <c r="B119" s="194"/>
      <c r="D119" s="174" t="s">
        <v>391</v>
      </c>
      <c r="F119" s="175" t="s">
        <v>1534</v>
      </c>
      <c r="L119" s="194"/>
      <c r="M119" s="212"/>
      <c r="T119" s="213"/>
      <c r="AT119" s="15" t="s">
        <v>391</v>
      </c>
      <c r="AU119" s="15" t="s">
        <v>392</v>
      </c>
    </row>
    <row r="120" spans="2:65" s="157" customFormat="1" ht="62.65" customHeight="1">
      <c r="B120" s="205"/>
      <c r="C120" s="168" t="s">
        <v>432</v>
      </c>
      <c r="D120" s="168" t="s">
        <v>384</v>
      </c>
      <c r="E120" s="169" t="s">
        <v>436</v>
      </c>
      <c r="F120" s="170" t="s">
        <v>1535</v>
      </c>
      <c r="G120" s="171" t="s">
        <v>183</v>
      </c>
      <c r="H120" s="172">
        <v>18.899999999999999</v>
      </c>
      <c r="I120" s="173"/>
      <c r="J120" s="173">
        <f>ROUND(I120*H120,2)</f>
        <v>0</v>
      </c>
      <c r="K120" s="170" t="s">
        <v>1506</v>
      </c>
      <c r="L120" s="194"/>
      <c r="M120" s="206" t="s">
        <v>1287</v>
      </c>
      <c r="N120" s="207" t="s">
        <v>388</v>
      </c>
      <c r="O120" s="208">
        <v>0.26</v>
      </c>
      <c r="P120" s="208">
        <f>O120*H120</f>
        <v>4.9139999999999997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10" t="s">
        <v>389</v>
      </c>
      <c r="AT120" s="210" t="s">
        <v>384</v>
      </c>
      <c r="AU120" s="210" t="s">
        <v>392</v>
      </c>
      <c r="AY120" s="15" t="s">
        <v>383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5" t="s">
        <v>222</v>
      </c>
      <c r="BK120" s="211">
        <f>ROUND(I120*H120,2)</f>
        <v>0</v>
      </c>
      <c r="BL120" s="15" t="s">
        <v>389</v>
      </c>
      <c r="BM120" s="210" t="s">
        <v>941</v>
      </c>
    </row>
    <row r="121" spans="2:65" s="157" customFormat="1">
      <c r="B121" s="194"/>
      <c r="D121" s="174" t="s">
        <v>391</v>
      </c>
      <c r="F121" s="175" t="s">
        <v>1536</v>
      </c>
      <c r="L121" s="194"/>
      <c r="M121" s="212"/>
      <c r="T121" s="213"/>
      <c r="AT121" s="15" t="s">
        <v>391</v>
      </c>
      <c r="AU121" s="15" t="s">
        <v>392</v>
      </c>
    </row>
    <row r="122" spans="2:65" s="157" customFormat="1" ht="33" customHeight="1">
      <c r="B122" s="205"/>
      <c r="C122" s="168" t="s">
        <v>435</v>
      </c>
      <c r="D122" s="168" t="s">
        <v>384</v>
      </c>
      <c r="E122" s="169" t="s">
        <v>439</v>
      </c>
      <c r="F122" s="170" t="s">
        <v>440</v>
      </c>
      <c r="G122" s="171" t="s">
        <v>183</v>
      </c>
      <c r="H122" s="172">
        <v>4.75</v>
      </c>
      <c r="I122" s="173"/>
      <c r="J122" s="173">
        <f>ROUND(I122*H122,2)</f>
        <v>0</v>
      </c>
      <c r="K122" s="170" t="s">
        <v>1506</v>
      </c>
      <c r="L122" s="194"/>
      <c r="M122" s="206" t="s">
        <v>1287</v>
      </c>
      <c r="N122" s="207" t="s">
        <v>388</v>
      </c>
      <c r="O122" s="208">
        <v>0.125</v>
      </c>
      <c r="P122" s="208">
        <f>O122*H122</f>
        <v>0.59375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10" t="s">
        <v>389</v>
      </c>
      <c r="AT122" s="210" t="s">
        <v>384</v>
      </c>
      <c r="AU122" s="210" t="s">
        <v>392</v>
      </c>
      <c r="AY122" s="15" t="s">
        <v>383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5" t="s">
        <v>222</v>
      </c>
      <c r="BK122" s="211">
        <f>ROUND(I122*H122,2)</f>
        <v>0</v>
      </c>
      <c r="BL122" s="15" t="s">
        <v>389</v>
      </c>
      <c r="BM122" s="210" t="s">
        <v>942</v>
      </c>
    </row>
    <row r="123" spans="2:65" s="157" customFormat="1">
      <c r="B123" s="194"/>
      <c r="D123" s="174" t="s">
        <v>391</v>
      </c>
      <c r="F123" s="175" t="s">
        <v>1537</v>
      </c>
      <c r="L123" s="194"/>
      <c r="M123" s="212"/>
      <c r="T123" s="213"/>
      <c r="AT123" s="15" t="s">
        <v>391</v>
      </c>
      <c r="AU123" s="15" t="s">
        <v>392</v>
      </c>
    </row>
    <row r="124" spans="2:65" s="157" customFormat="1" ht="44.25" customHeight="1">
      <c r="B124" s="205"/>
      <c r="C124" s="168" t="s">
        <v>438</v>
      </c>
      <c r="D124" s="168" t="s">
        <v>384</v>
      </c>
      <c r="E124" s="169" t="s">
        <v>443</v>
      </c>
      <c r="F124" s="170" t="s">
        <v>1538</v>
      </c>
      <c r="G124" s="171" t="s">
        <v>183</v>
      </c>
      <c r="H124" s="172">
        <v>141.75</v>
      </c>
      <c r="I124" s="173"/>
      <c r="J124" s="173">
        <f>ROUND(I124*H124,2)</f>
        <v>0</v>
      </c>
      <c r="K124" s="170" t="s">
        <v>1506</v>
      </c>
      <c r="L124" s="194"/>
      <c r="M124" s="206" t="s">
        <v>1287</v>
      </c>
      <c r="N124" s="207" t="s">
        <v>388</v>
      </c>
      <c r="O124" s="208">
        <v>6.0000000000000001E-3</v>
      </c>
      <c r="P124" s="208">
        <f>O124*H124</f>
        <v>0.85050000000000003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210" t="s">
        <v>389</v>
      </c>
      <c r="AT124" s="210" t="s">
        <v>384</v>
      </c>
      <c r="AU124" s="210" t="s">
        <v>392</v>
      </c>
      <c r="AY124" s="15" t="s">
        <v>383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5" t="s">
        <v>222</v>
      </c>
      <c r="BK124" s="211">
        <f>ROUND(I124*H124,2)</f>
        <v>0</v>
      </c>
      <c r="BL124" s="15" t="s">
        <v>389</v>
      </c>
      <c r="BM124" s="210" t="s">
        <v>943</v>
      </c>
    </row>
    <row r="125" spans="2:65" s="157" customFormat="1">
      <c r="B125" s="194"/>
      <c r="D125" s="174" t="s">
        <v>391</v>
      </c>
      <c r="F125" s="175" t="s">
        <v>1539</v>
      </c>
      <c r="L125" s="194"/>
      <c r="M125" s="212"/>
      <c r="T125" s="213"/>
      <c r="AT125" s="15" t="s">
        <v>391</v>
      </c>
      <c r="AU125" s="15" t="s">
        <v>392</v>
      </c>
    </row>
    <row r="126" spans="2:65" s="157" customFormat="1" ht="44.25" customHeight="1">
      <c r="B126" s="205"/>
      <c r="C126" s="168" t="s">
        <v>442</v>
      </c>
      <c r="D126" s="168" t="s">
        <v>384</v>
      </c>
      <c r="E126" s="169" t="s">
        <v>446</v>
      </c>
      <c r="F126" s="170" t="s">
        <v>447</v>
      </c>
      <c r="G126" s="171" t="s">
        <v>183</v>
      </c>
      <c r="H126" s="172">
        <v>4.75</v>
      </c>
      <c r="I126" s="173"/>
      <c r="J126" s="173">
        <f>ROUND(I126*H126,2)</f>
        <v>0</v>
      </c>
      <c r="K126" s="170" t="s">
        <v>1506</v>
      </c>
      <c r="L126" s="194"/>
      <c r="M126" s="206" t="s">
        <v>1287</v>
      </c>
      <c r="N126" s="207" t="s">
        <v>388</v>
      </c>
      <c r="O126" s="208">
        <v>0</v>
      </c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210" t="s">
        <v>389</v>
      </c>
      <c r="AT126" s="210" t="s">
        <v>384</v>
      </c>
      <c r="AU126" s="210" t="s">
        <v>392</v>
      </c>
      <c r="AY126" s="15" t="s">
        <v>383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5" t="s">
        <v>222</v>
      </c>
      <c r="BK126" s="211">
        <f>ROUND(I126*H126,2)</f>
        <v>0</v>
      </c>
      <c r="BL126" s="15" t="s">
        <v>389</v>
      </c>
      <c r="BM126" s="210" t="s">
        <v>944</v>
      </c>
    </row>
    <row r="127" spans="2:65" s="157" customFormat="1">
      <c r="B127" s="194"/>
      <c r="D127" s="174" t="s">
        <v>391</v>
      </c>
      <c r="F127" s="175" t="s">
        <v>1540</v>
      </c>
      <c r="L127" s="194"/>
      <c r="M127" s="212"/>
      <c r="T127" s="213"/>
      <c r="AT127" s="15" t="s">
        <v>391</v>
      </c>
      <c r="AU127" s="15" t="s">
        <v>392</v>
      </c>
    </row>
    <row r="128" spans="2:65" s="164" customFormat="1" ht="22.9" customHeight="1">
      <c r="B128" s="199"/>
      <c r="D128" s="165" t="s">
        <v>379</v>
      </c>
      <c r="E128" s="176" t="s">
        <v>449</v>
      </c>
      <c r="F128" s="176" t="s">
        <v>450</v>
      </c>
      <c r="J128" s="177">
        <f>BK128</f>
        <v>0</v>
      </c>
      <c r="L128" s="199"/>
      <c r="M128" s="200"/>
      <c r="P128" s="201">
        <f>SUM(P129:P130)</f>
        <v>21.137920000000001</v>
      </c>
      <c r="R128" s="201">
        <f>SUM(R129:R130)</f>
        <v>0</v>
      </c>
      <c r="T128" s="202">
        <f>SUM(T129:T130)</f>
        <v>0</v>
      </c>
      <c r="AR128" s="165" t="s">
        <v>222</v>
      </c>
      <c r="AT128" s="203" t="s">
        <v>379</v>
      </c>
      <c r="AU128" s="203" t="s">
        <v>222</v>
      </c>
      <c r="AY128" s="165" t="s">
        <v>383</v>
      </c>
      <c r="BK128" s="204">
        <f>SUM(BK129:BK130)</f>
        <v>0</v>
      </c>
    </row>
    <row r="129" spans="2:65" s="157" customFormat="1" ht="21.75" customHeight="1">
      <c r="B129" s="205"/>
      <c r="C129" s="168" t="s">
        <v>445</v>
      </c>
      <c r="D129" s="168" t="s">
        <v>384</v>
      </c>
      <c r="E129" s="169" t="s">
        <v>452</v>
      </c>
      <c r="F129" s="170" t="s">
        <v>453</v>
      </c>
      <c r="G129" s="171" t="s">
        <v>183</v>
      </c>
      <c r="H129" s="172">
        <v>7.36</v>
      </c>
      <c r="I129" s="173"/>
      <c r="J129" s="173">
        <f>ROUND(I129*H129,2)</f>
        <v>0</v>
      </c>
      <c r="K129" s="170" t="s">
        <v>1506</v>
      </c>
      <c r="L129" s="194"/>
      <c r="M129" s="206" t="s">
        <v>1287</v>
      </c>
      <c r="N129" s="207" t="s">
        <v>388</v>
      </c>
      <c r="O129" s="208">
        <v>2.8719999999999999</v>
      </c>
      <c r="P129" s="208">
        <f>O129*H129</f>
        <v>21.137920000000001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210" t="s">
        <v>389</v>
      </c>
      <c r="AT129" s="210" t="s">
        <v>384</v>
      </c>
      <c r="AU129" s="210" t="s">
        <v>392</v>
      </c>
      <c r="AY129" s="15" t="s">
        <v>383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5" t="s">
        <v>222</v>
      </c>
      <c r="BK129" s="211">
        <f>ROUND(I129*H129,2)</f>
        <v>0</v>
      </c>
      <c r="BL129" s="15" t="s">
        <v>389</v>
      </c>
      <c r="BM129" s="210" t="s">
        <v>945</v>
      </c>
    </row>
    <row r="130" spans="2:65" s="157" customFormat="1">
      <c r="B130" s="194"/>
      <c r="D130" s="174" t="s">
        <v>391</v>
      </c>
      <c r="F130" s="175" t="s">
        <v>1541</v>
      </c>
      <c r="L130" s="194"/>
      <c r="M130" s="212"/>
      <c r="T130" s="213"/>
      <c r="AT130" s="15" t="s">
        <v>391</v>
      </c>
      <c r="AU130" s="15" t="s">
        <v>392</v>
      </c>
    </row>
    <row r="131" spans="2:65" s="164" customFormat="1" ht="25.9" customHeight="1">
      <c r="B131" s="199"/>
      <c r="D131" s="165" t="s">
        <v>379</v>
      </c>
      <c r="E131" s="166" t="s">
        <v>22</v>
      </c>
      <c r="F131" s="166" t="s">
        <v>455</v>
      </c>
      <c r="J131" s="167">
        <f>BK131</f>
        <v>0</v>
      </c>
      <c r="L131" s="199"/>
      <c r="M131" s="200"/>
      <c r="P131" s="201">
        <f>P132+P249+P282</f>
        <v>428.18384200000008</v>
      </c>
      <c r="R131" s="201">
        <f>R132+R249+R282</f>
        <v>0.60620899999999978</v>
      </c>
      <c r="T131" s="202">
        <f>T132+T249+T282</f>
        <v>0.125056</v>
      </c>
      <c r="AR131" s="165" t="s">
        <v>392</v>
      </c>
      <c r="AT131" s="203" t="s">
        <v>379</v>
      </c>
      <c r="AU131" s="203" t="s">
        <v>382</v>
      </c>
      <c r="AY131" s="165" t="s">
        <v>383</v>
      </c>
      <c r="BK131" s="204">
        <f>BK132+BK249+BK282</f>
        <v>0</v>
      </c>
    </row>
    <row r="132" spans="2:65" s="164" customFormat="1" ht="22.9" customHeight="1">
      <c r="B132" s="199"/>
      <c r="D132" s="165" t="s">
        <v>379</v>
      </c>
      <c r="E132" s="176" t="s">
        <v>946</v>
      </c>
      <c r="F132" s="176" t="s">
        <v>947</v>
      </c>
      <c r="J132" s="177">
        <f>BK132</f>
        <v>0</v>
      </c>
      <c r="L132" s="199"/>
      <c r="M132" s="200"/>
      <c r="P132" s="201">
        <f>SUM(P133:P248)</f>
        <v>360.89884200000006</v>
      </c>
      <c r="R132" s="201">
        <f>SUM(R133:R248)</f>
        <v>0.53155249999999987</v>
      </c>
      <c r="T132" s="202">
        <f>SUM(T133:T248)</f>
        <v>0.12385599999999999</v>
      </c>
      <c r="AR132" s="165" t="s">
        <v>392</v>
      </c>
      <c r="AT132" s="203" t="s">
        <v>379</v>
      </c>
      <c r="AU132" s="203" t="s">
        <v>222</v>
      </c>
      <c r="AY132" s="165" t="s">
        <v>383</v>
      </c>
      <c r="BK132" s="204">
        <f>SUM(BK133:BK248)</f>
        <v>0</v>
      </c>
    </row>
    <row r="133" spans="2:65" s="157" customFormat="1" ht="44.25" customHeight="1">
      <c r="B133" s="205"/>
      <c r="C133" s="168" t="s">
        <v>451</v>
      </c>
      <c r="D133" s="168" t="s">
        <v>384</v>
      </c>
      <c r="E133" s="169" t="s">
        <v>948</v>
      </c>
      <c r="F133" s="170" t="s">
        <v>1707</v>
      </c>
      <c r="G133" s="171" t="s">
        <v>173</v>
      </c>
      <c r="H133" s="172">
        <v>90</v>
      </c>
      <c r="I133" s="173"/>
      <c r="J133" s="173">
        <f>ROUND(I133*H133,2)</f>
        <v>0</v>
      </c>
      <c r="K133" s="170" t="s">
        <v>1506</v>
      </c>
      <c r="L133" s="194"/>
      <c r="M133" s="206" t="s">
        <v>1287</v>
      </c>
      <c r="N133" s="207" t="s">
        <v>388</v>
      </c>
      <c r="O133" s="208">
        <v>0.08</v>
      </c>
      <c r="P133" s="208">
        <f>O133*H133</f>
        <v>7.2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AR133" s="210" t="s">
        <v>442</v>
      </c>
      <c r="AT133" s="210" t="s">
        <v>384</v>
      </c>
      <c r="AU133" s="210" t="s">
        <v>392</v>
      </c>
      <c r="AY133" s="15" t="s">
        <v>383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5" t="s">
        <v>222</v>
      </c>
      <c r="BK133" s="211">
        <f>ROUND(I133*H133,2)</f>
        <v>0</v>
      </c>
      <c r="BL133" s="15" t="s">
        <v>442</v>
      </c>
      <c r="BM133" s="210" t="s">
        <v>949</v>
      </c>
    </row>
    <row r="134" spans="2:65" s="157" customFormat="1">
      <c r="B134" s="194"/>
      <c r="D134" s="174" t="s">
        <v>391</v>
      </c>
      <c r="F134" s="175" t="s">
        <v>1708</v>
      </c>
      <c r="L134" s="194"/>
      <c r="M134" s="212"/>
      <c r="T134" s="213"/>
      <c r="AT134" s="15" t="s">
        <v>391</v>
      </c>
      <c r="AU134" s="15" t="s">
        <v>392</v>
      </c>
    </row>
    <row r="135" spans="2:65" s="157" customFormat="1" ht="21.75" customHeight="1">
      <c r="B135" s="205"/>
      <c r="C135" s="178" t="s">
        <v>458</v>
      </c>
      <c r="D135" s="178" t="s">
        <v>462</v>
      </c>
      <c r="E135" s="179" t="s">
        <v>950</v>
      </c>
      <c r="F135" s="180" t="s">
        <v>1709</v>
      </c>
      <c r="G135" s="181" t="s">
        <v>173</v>
      </c>
      <c r="H135" s="182">
        <v>94.5</v>
      </c>
      <c r="I135" s="183"/>
      <c r="J135" s="183">
        <f>ROUND(I135*H135,2)</f>
        <v>0</v>
      </c>
      <c r="K135" s="180" t="s">
        <v>1506</v>
      </c>
      <c r="L135" s="214"/>
      <c r="M135" s="215" t="s">
        <v>1287</v>
      </c>
      <c r="N135" s="216" t="s">
        <v>388</v>
      </c>
      <c r="O135" s="208">
        <v>0</v>
      </c>
      <c r="P135" s="208">
        <f>O135*H135</f>
        <v>0</v>
      </c>
      <c r="Q135" s="208">
        <v>1E-4</v>
      </c>
      <c r="R135" s="208">
        <f>Q135*H135</f>
        <v>9.4500000000000001E-3</v>
      </c>
      <c r="S135" s="208">
        <v>0</v>
      </c>
      <c r="T135" s="209">
        <f>S135*H135</f>
        <v>0</v>
      </c>
      <c r="AR135" s="210" t="s">
        <v>465</v>
      </c>
      <c r="AT135" s="210" t="s">
        <v>462</v>
      </c>
      <c r="AU135" s="210" t="s">
        <v>392</v>
      </c>
      <c r="AY135" s="15" t="s">
        <v>383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5" t="s">
        <v>222</v>
      </c>
      <c r="BK135" s="211">
        <f>ROUND(I135*H135,2)</f>
        <v>0</v>
      </c>
      <c r="BL135" s="15" t="s">
        <v>442</v>
      </c>
      <c r="BM135" s="210" t="s">
        <v>951</v>
      </c>
    </row>
    <row r="136" spans="2:65" s="184" customFormat="1" ht="11.25">
      <c r="B136" s="217"/>
      <c r="D136" s="185" t="s">
        <v>467</v>
      </c>
      <c r="F136" s="186" t="s">
        <v>952</v>
      </c>
      <c r="H136" s="187">
        <v>94.5</v>
      </c>
      <c r="L136" s="217"/>
      <c r="M136" s="218"/>
      <c r="T136" s="219"/>
      <c r="AT136" s="220" t="s">
        <v>467</v>
      </c>
      <c r="AU136" s="220" t="s">
        <v>392</v>
      </c>
      <c r="AV136" s="184" t="s">
        <v>392</v>
      </c>
      <c r="AW136" s="184" t="s">
        <v>469</v>
      </c>
      <c r="AX136" s="184" t="s">
        <v>222</v>
      </c>
      <c r="AY136" s="220" t="s">
        <v>383</v>
      </c>
    </row>
    <row r="137" spans="2:65" s="157" customFormat="1" ht="44.25" customHeight="1">
      <c r="B137" s="205"/>
      <c r="C137" s="168" t="s">
        <v>461</v>
      </c>
      <c r="D137" s="168" t="s">
        <v>384</v>
      </c>
      <c r="E137" s="169" t="s">
        <v>953</v>
      </c>
      <c r="F137" s="170" t="s">
        <v>1710</v>
      </c>
      <c r="G137" s="171" t="s">
        <v>173</v>
      </c>
      <c r="H137" s="172">
        <v>30</v>
      </c>
      <c r="I137" s="173"/>
      <c r="J137" s="173">
        <f>ROUND(I137*H137,2)</f>
        <v>0</v>
      </c>
      <c r="K137" s="170" t="s">
        <v>1506</v>
      </c>
      <c r="L137" s="194"/>
      <c r="M137" s="206" t="s">
        <v>1287</v>
      </c>
      <c r="N137" s="207" t="s">
        <v>388</v>
      </c>
      <c r="O137" s="208">
        <v>9.0999999999999998E-2</v>
      </c>
      <c r="P137" s="208">
        <f>O137*H137</f>
        <v>2.73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AR137" s="210" t="s">
        <v>442</v>
      </c>
      <c r="AT137" s="210" t="s">
        <v>384</v>
      </c>
      <c r="AU137" s="210" t="s">
        <v>392</v>
      </c>
      <c r="AY137" s="15" t="s">
        <v>383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5" t="s">
        <v>222</v>
      </c>
      <c r="BK137" s="211">
        <f>ROUND(I137*H137,2)</f>
        <v>0</v>
      </c>
      <c r="BL137" s="15" t="s">
        <v>442</v>
      </c>
      <c r="BM137" s="210" t="s">
        <v>954</v>
      </c>
    </row>
    <row r="138" spans="2:65" s="157" customFormat="1">
      <c r="B138" s="194"/>
      <c r="D138" s="174" t="s">
        <v>391</v>
      </c>
      <c r="F138" s="175" t="s">
        <v>1711</v>
      </c>
      <c r="L138" s="194"/>
      <c r="M138" s="212"/>
      <c r="T138" s="213"/>
      <c r="AT138" s="15" t="s">
        <v>391</v>
      </c>
      <c r="AU138" s="15" t="s">
        <v>392</v>
      </c>
    </row>
    <row r="139" spans="2:65" s="157" customFormat="1" ht="21.75" customHeight="1">
      <c r="B139" s="205"/>
      <c r="C139" s="178" t="s">
        <v>470</v>
      </c>
      <c r="D139" s="178" t="s">
        <v>462</v>
      </c>
      <c r="E139" s="179" t="s">
        <v>955</v>
      </c>
      <c r="F139" s="180" t="s">
        <v>956</v>
      </c>
      <c r="G139" s="181" t="s">
        <v>173</v>
      </c>
      <c r="H139" s="182">
        <v>31.5</v>
      </c>
      <c r="I139" s="183"/>
      <c r="J139" s="183">
        <f>ROUND(I139*H139,2)</f>
        <v>0</v>
      </c>
      <c r="K139" s="180" t="s">
        <v>1506</v>
      </c>
      <c r="L139" s="214"/>
      <c r="M139" s="215" t="s">
        <v>1287</v>
      </c>
      <c r="N139" s="216" t="s">
        <v>388</v>
      </c>
      <c r="O139" s="208">
        <v>0</v>
      </c>
      <c r="P139" s="208">
        <f>O139*H139</f>
        <v>0</v>
      </c>
      <c r="Q139" s="208">
        <v>2.0000000000000001E-4</v>
      </c>
      <c r="R139" s="208">
        <f>Q139*H139</f>
        <v>6.3E-3</v>
      </c>
      <c r="S139" s="208">
        <v>0</v>
      </c>
      <c r="T139" s="209">
        <f>S139*H139</f>
        <v>0</v>
      </c>
      <c r="AR139" s="210" t="s">
        <v>465</v>
      </c>
      <c r="AT139" s="210" t="s">
        <v>462</v>
      </c>
      <c r="AU139" s="210" t="s">
        <v>392</v>
      </c>
      <c r="AY139" s="15" t="s">
        <v>383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5" t="s">
        <v>222</v>
      </c>
      <c r="BK139" s="211">
        <f>ROUND(I139*H139,2)</f>
        <v>0</v>
      </c>
      <c r="BL139" s="15" t="s">
        <v>442</v>
      </c>
      <c r="BM139" s="210" t="s">
        <v>957</v>
      </c>
    </row>
    <row r="140" spans="2:65" s="184" customFormat="1" ht="11.25">
      <c r="B140" s="217"/>
      <c r="D140" s="185" t="s">
        <v>467</v>
      </c>
      <c r="F140" s="186" t="s">
        <v>958</v>
      </c>
      <c r="H140" s="187">
        <v>31.5</v>
      </c>
      <c r="L140" s="217"/>
      <c r="M140" s="218"/>
      <c r="T140" s="219"/>
      <c r="AT140" s="220" t="s">
        <v>467</v>
      </c>
      <c r="AU140" s="220" t="s">
        <v>392</v>
      </c>
      <c r="AV140" s="184" t="s">
        <v>392</v>
      </c>
      <c r="AW140" s="184" t="s">
        <v>469</v>
      </c>
      <c r="AX140" s="184" t="s">
        <v>222</v>
      </c>
      <c r="AY140" s="220" t="s">
        <v>383</v>
      </c>
    </row>
    <row r="141" spans="2:65" s="157" customFormat="1" ht="44.25" customHeight="1">
      <c r="B141" s="205"/>
      <c r="C141" s="168" t="s">
        <v>475</v>
      </c>
      <c r="D141" s="168" t="s">
        <v>384</v>
      </c>
      <c r="E141" s="169" t="s">
        <v>959</v>
      </c>
      <c r="F141" s="170" t="s">
        <v>960</v>
      </c>
      <c r="G141" s="171" t="s">
        <v>173</v>
      </c>
      <c r="H141" s="172">
        <v>18</v>
      </c>
      <c r="I141" s="173"/>
      <c r="J141" s="173">
        <f>ROUND(I141*H141,2)</f>
        <v>0</v>
      </c>
      <c r="K141" s="170" t="s">
        <v>1506</v>
      </c>
      <c r="L141" s="194"/>
      <c r="M141" s="206" t="s">
        <v>1287</v>
      </c>
      <c r="N141" s="207" t="s">
        <v>388</v>
      </c>
      <c r="O141" s="208">
        <v>0.10199999999999999</v>
      </c>
      <c r="P141" s="208">
        <f>O141*H141</f>
        <v>1.8359999999999999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AR141" s="210" t="s">
        <v>442</v>
      </c>
      <c r="AT141" s="210" t="s">
        <v>384</v>
      </c>
      <c r="AU141" s="210" t="s">
        <v>392</v>
      </c>
      <c r="AY141" s="15" t="s">
        <v>383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5" t="s">
        <v>222</v>
      </c>
      <c r="BK141" s="211">
        <f>ROUND(I141*H141,2)</f>
        <v>0</v>
      </c>
      <c r="BL141" s="15" t="s">
        <v>442</v>
      </c>
      <c r="BM141" s="210" t="s">
        <v>961</v>
      </c>
    </row>
    <row r="142" spans="2:65" s="157" customFormat="1">
      <c r="B142" s="194"/>
      <c r="D142" s="174" t="s">
        <v>391</v>
      </c>
      <c r="F142" s="175" t="s">
        <v>1712</v>
      </c>
      <c r="L142" s="194"/>
      <c r="M142" s="212"/>
      <c r="T142" s="213"/>
      <c r="AT142" s="15" t="s">
        <v>391</v>
      </c>
      <c r="AU142" s="15" t="s">
        <v>392</v>
      </c>
    </row>
    <row r="143" spans="2:65" s="157" customFormat="1" ht="16.5" customHeight="1">
      <c r="B143" s="205"/>
      <c r="C143" s="178" t="s">
        <v>480</v>
      </c>
      <c r="D143" s="178" t="s">
        <v>462</v>
      </c>
      <c r="E143" s="179" t="s">
        <v>962</v>
      </c>
      <c r="F143" s="180" t="s">
        <v>963</v>
      </c>
      <c r="G143" s="181" t="s">
        <v>173</v>
      </c>
      <c r="H143" s="182">
        <v>18.899999999999999</v>
      </c>
      <c r="I143" s="183"/>
      <c r="J143" s="183">
        <f>ROUND(I143*H143,2)</f>
        <v>0</v>
      </c>
      <c r="K143" s="180" t="s">
        <v>1506</v>
      </c>
      <c r="L143" s="214"/>
      <c r="M143" s="215" t="s">
        <v>1287</v>
      </c>
      <c r="N143" s="216" t="s">
        <v>388</v>
      </c>
      <c r="O143" s="208">
        <v>0</v>
      </c>
      <c r="P143" s="208">
        <f>O143*H143</f>
        <v>0</v>
      </c>
      <c r="Q143" s="208">
        <v>2.5000000000000001E-4</v>
      </c>
      <c r="R143" s="208">
        <f>Q143*H143</f>
        <v>4.725E-3</v>
      </c>
      <c r="S143" s="208">
        <v>0</v>
      </c>
      <c r="T143" s="209">
        <f>S143*H143</f>
        <v>0</v>
      </c>
      <c r="AR143" s="210" t="s">
        <v>465</v>
      </c>
      <c r="AT143" s="210" t="s">
        <v>462</v>
      </c>
      <c r="AU143" s="210" t="s">
        <v>392</v>
      </c>
      <c r="AY143" s="15" t="s">
        <v>383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5" t="s">
        <v>222</v>
      </c>
      <c r="BK143" s="211">
        <f>ROUND(I143*H143,2)</f>
        <v>0</v>
      </c>
      <c r="BL143" s="15" t="s">
        <v>442</v>
      </c>
      <c r="BM143" s="210" t="s">
        <v>964</v>
      </c>
    </row>
    <row r="144" spans="2:65" s="184" customFormat="1" ht="11.25">
      <c r="B144" s="217"/>
      <c r="D144" s="185" t="s">
        <v>467</v>
      </c>
      <c r="F144" s="186" t="s">
        <v>965</v>
      </c>
      <c r="H144" s="187">
        <v>18.899999999999999</v>
      </c>
      <c r="L144" s="217"/>
      <c r="M144" s="218"/>
      <c r="T144" s="219"/>
      <c r="AT144" s="220" t="s">
        <v>467</v>
      </c>
      <c r="AU144" s="220" t="s">
        <v>392</v>
      </c>
      <c r="AV144" s="184" t="s">
        <v>392</v>
      </c>
      <c r="AW144" s="184" t="s">
        <v>469</v>
      </c>
      <c r="AX144" s="184" t="s">
        <v>222</v>
      </c>
      <c r="AY144" s="220" t="s">
        <v>383</v>
      </c>
    </row>
    <row r="145" spans="2:65" s="157" customFormat="1" ht="60">
      <c r="B145" s="205"/>
      <c r="C145" s="168" t="s">
        <v>483</v>
      </c>
      <c r="D145" s="168" t="s">
        <v>384</v>
      </c>
      <c r="E145" s="169" t="s">
        <v>966</v>
      </c>
      <c r="F145" s="170" t="s">
        <v>1774</v>
      </c>
      <c r="G145" s="171" t="s">
        <v>173</v>
      </c>
      <c r="H145" s="172">
        <v>7</v>
      </c>
      <c r="I145" s="173"/>
      <c r="J145" s="173">
        <f>ROUND(I145*H145,2)</f>
        <v>0</v>
      </c>
      <c r="K145" s="170" t="s">
        <v>1506</v>
      </c>
      <c r="L145" s="194"/>
      <c r="M145" s="206" t="s">
        <v>1287</v>
      </c>
      <c r="N145" s="207" t="s">
        <v>388</v>
      </c>
      <c r="O145" s="208">
        <v>0.23200000000000001</v>
      </c>
      <c r="P145" s="208">
        <f>O145*H145</f>
        <v>1.6240000000000001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AR145" s="210" t="s">
        <v>442</v>
      </c>
      <c r="AT145" s="210" t="s">
        <v>384</v>
      </c>
      <c r="AU145" s="210" t="s">
        <v>392</v>
      </c>
      <c r="AY145" s="15" t="s">
        <v>383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5" t="s">
        <v>222</v>
      </c>
      <c r="BK145" s="211">
        <f>ROUND(I145*H145,2)</f>
        <v>0</v>
      </c>
      <c r="BL145" s="15" t="s">
        <v>442</v>
      </c>
      <c r="BM145" s="210" t="s">
        <v>967</v>
      </c>
    </row>
    <row r="146" spans="2:65" s="157" customFormat="1">
      <c r="B146" s="194"/>
      <c r="D146" s="174" t="s">
        <v>391</v>
      </c>
      <c r="F146" s="175" t="s">
        <v>1713</v>
      </c>
      <c r="L146" s="194"/>
      <c r="M146" s="212"/>
      <c r="T146" s="213"/>
      <c r="AT146" s="15" t="s">
        <v>391</v>
      </c>
      <c r="AU146" s="15" t="s">
        <v>392</v>
      </c>
    </row>
    <row r="147" spans="2:65" s="157" customFormat="1" ht="21.75" customHeight="1">
      <c r="B147" s="205"/>
      <c r="C147" s="178" t="s">
        <v>486</v>
      </c>
      <c r="D147" s="178" t="s">
        <v>462</v>
      </c>
      <c r="E147" s="179" t="s">
        <v>968</v>
      </c>
      <c r="F147" s="180" t="s">
        <v>969</v>
      </c>
      <c r="G147" s="181" t="s">
        <v>173</v>
      </c>
      <c r="H147" s="182">
        <v>7.35</v>
      </c>
      <c r="I147" s="183"/>
      <c r="J147" s="183">
        <f>ROUND(I147*H147,2)</f>
        <v>0</v>
      </c>
      <c r="K147" s="180" t="s">
        <v>1287</v>
      </c>
      <c r="L147" s="214"/>
      <c r="M147" s="215" t="s">
        <v>1287</v>
      </c>
      <c r="N147" s="216" t="s">
        <v>388</v>
      </c>
      <c r="O147" s="208">
        <v>0</v>
      </c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210" t="s">
        <v>465</v>
      </c>
      <c r="AT147" s="210" t="s">
        <v>462</v>
      </c>
      <c r="AU147" s="210" t="s">
        <v>392</v>
      </c>
      <c r="AY147" s="15" t="s">
        <v>383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5" t="s">
        <v>222</v>
      </c>
      <c r="BK147" s="211">
        <f>ROUND(I147*H147,2)</f>
        <v>0</v>
      </c>
      <c r="BL147" s="15" t="s">
        <v>442</v>
      </c>
      <c r="BM147" s="210" t="s">
        <v>970</v>
      </c>
    </row>
    <row r="148" spans="2:65" s="184" customFormat="1" ht="11.25">
      <c r="B148" s="217"/>
      <c r="D148" s="185" t="s">
        <v>467</v>
      </c>
      <c r="F148" s="186" t="s">
        <v>971</v>
      </c>
      <c r="H148" s="187">
        <v>7.35</v>
      </c>
      <c r="L148" s="217"/>
      <c r="M148" s="218"/>
      <c r="T148" s="219"/>
      <c r="AT148" s="220" t="s">
        <v>467</v>
      </c>
      <c r="AU148" s="220" t="s">
        <v>392</v>
      </c>
      <c r="AV148" s="184" t="s">
        <v>392</v>
      </c>
      <c r="AW148" s="184" t="s">
        <v>469</v>
      </c>
      <c r="AX148" s="184" t="s">
        <v>222</v>
      </c>
      <c r="AY148" s="220" t="s">
        <v>383</v>
      </c>
    </row>
    <row r="149" spans="2:65" s="157" customFormat="1" ht="33" customHeight="1">
      <c r="B149" s="205"/>
      <c r="C149" s="168" t="s">
        <v>489</v>
      </c>
      <c r="D149" s="168" t="s">
        <v>384</v>
      </c>
      <c r="E149" s="169" t="s">
        <v>972</v>
      </c>
      <c r="F149" s="170" t="s">
        <v>973</v>
      </c>
      <c r="G149" s="171" t="s">
        <v>173</v>
      </c>
      <c r="H149" s="172">
        <v>7</v>
      </c>
      <c r="I149" s="173"/>
      <c r="J149" s="173">
        <f>ROUND(I149*H149,2)</f>
        <v>0</v>
      </c>
      <c r="K149" s="170" t="s">
        <v>1506</v>
      </c>
      <c r="L149" s="194"/>
      <c r="M149" s="206" t="s">
        <v>1287</v>
      </c>
      <c r="N149" s="207" t="s">
        <v>388</v>
      </c>
      <c r="O149" s="208">
        <v>0.28499999999999998</v>
      </c>
      <c r="P149" s="208">
        <f>O149*H149</f>
        <v>1.9949999999999999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AR149" s="210" t="s">
        <v>442</v>
      </c>
      <c r="AT149" s="210" t="s">
        <v>384</v>
      </c>
      <c r="AU149" s="210" t="s">
        <v>392</v>
      </c>
      <c r="AY149" s="15" t="s">
        <v>383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5" t="s">
        <v>222</v>
      </c>
      <c r="BK149" s="211">
        <f>ROUND(I149*H149,2)</f>
        <v>0</v>
      </c>
      <c r="BL149" s="15" t="s">
        <v>442</v>
      </c>
      <c r="BM149" s="210" t="s">
        <v>974</v>
      </c>
    </row>
    <row r="150" spans="2:65" s="157" customFormat="1">
      <c r="B150" s="194"/>
      <c r="D150" s="174" t="s">
        <v>391</v>
      </c>
      <c r="F150" s="175" t="s">
        <v>1714</v>
      </c>
      <c r="L150" s="194"/>
      <c r="M150" s="212"/>
      <c r="T150" s="213"/>
      <c r="AT150" s="15" t="s">
        <v>391</v>
      </c>
      <c r="AU150" s="15" t="s">
        <v>392</v>
      </c>
    </row>
    <row r="151" spans="2:65" s="157" customFormat="1" ht="24.2" customHeight="1">
      <c r="B151" s="205"/>
      <c r="C151" s="178" t="s">
        <v>494</v>
      </c>
      <c r="D151" s="178" t="s">
        <v>462</v>
      </c>
      <c r="E151" s="179" t="s">
        <v>975</v>
      </c>
      <c r="F151" s="180" t="s">
        <v>1715</v>
      </c>
      <c r="G151" s="181" t="s">
        <v>173</v>
      </c>
      <c r="H151" s="182">
        <v>7</v>
      </c>
      <c r="I151" s="183"/>
      <c r="J151" s="183">
        <f>ROUND(I151*H151,2)</f>
        <v>0</v>
      </c>
      <c r="K151" s="180" t="s">
        <v>1506</v>
      </c>
      <c r="L151" s="214"/>
      <c r="M151" s="215" t="s">
        <v>1287</v>
      </c>
      <c r="N151" s="216" t="s">
        <v>388</v>
      </c>
      <c r="O151" s="208">
        <v>0</v>
      </c>
      <c r="P151" s="208">
        <f>O151*H151</f>
        <v>0</v>
      </c>
      <c r="Q151" s="208">
        <v>7.7999999999999999E-4</v>
      </c>
      <c r="R151" s="208">
        <f>Q151*H151</f>
        <v>5.4599999999999996E-3</v>
      </c>
      <c r="S151" s="208">
        <v>0</v>
      </c>
      <c r="T151" s="209">
        <f>S151*H151</f>
        <v>0</v>
      </c>
      <c r="AR151" s="210" t="s">
        <v>465</v>
      </c>
      <c r="AT151" s="210" t="s">
        <v>462</v>
      </c>
      <c r="AU151" s="210" t="s">
        <v>392</v>
      </c>
      <c r="AY151" s="15" t="s">
        <v>383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5" t="s">
        <v>222</v>
      </c>
      <c r="BK151" s="211">
        <f>ROUND(I151*H151,2)</f>
        <v>0</v>
      </c>
      <c r="BL151" s="15" t="s">
        <v>442</v>
      </c>
      <c r="BM151" s="210" t="s">
        <v>976</v>
      </c>
    </row>
    <row r="152" spans="2:65" s="157" customFormat="1" ht="33" customHeight="1">
      <c r="B152" s="205"/>
      <c r="C152" s="168" t="s">
        <v>498</v>
      </c>
      <c r="D152" s="168" t="s">
        <v>384</v>
      </c>
      <c r="E152" s="169" t="s">
        <v>972</v>
      </c>
      <c r="F152" s="170" t="s">
        <v>973</v>
      </c>
      <c r="G152" s="171" t="s">
        <v>173</v>
      </c>
      <c r="H152" s="172">
        <v>3</v>
      </c>
      <c r="I152" s="173"/>
      <c r="J152" s="173">
        <f>ROUND(I152*H152,2)</f>
        <v>0</v>
      </c>
      <c r="K152" s="170" t="s">
        <v>1506</v>
      </c>
      <c r="L152" s="194"/>
      <c r="M152" s="206" t="s">
        <v>1287</v>
      </c>
      <c r="N152" s="207" t="s">
        <v>388</v>
      </c>
      <c r="O152" s="208">
        <v>0.28499999999999998</v>
      </c>
      <c r="P152" s="208">
        <f>O152*H152</f>
        <v>0.85499999999999998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AR152" s="210" t="s">
        <v>442</v>
      </c>
      <c r="AT152" s="210" t="s">
        <v>384</v>
      </c>
      <c r="AU152" s="210" t="s">
        <v>392</v>
      </c>
      <c r="AY152" s="15" t="s">
        <v>383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5" t="s">
        <v>222</v>
      </c>
      <c r="BK152" s="211">
        <f>ROUND(I152*H152,2)</f>
        <v>0</v>
      </c>
      <c r="BL152" s="15" t="s">
        <v>442</v>
      </c>
      <c r="BM152" s="210" t="s">
        <v>977</v>
      </c>
    </row>
    <row r="153" spans="2:65" s="157" customFormat="1">
      <c r="B153" s="194"/>
      <c r="D153" s="174" t="s">
        <v>391</v>
      </c>
      <c r="F153" s="175" t="s">
        <v>1714</v>
      </c>
      <c r="L153" s="194"/>
      <c r="M153" s="212"/>
      <c r="T153" s="213"/>
      <c r="AT153" s="15" t="s">
        <v>391</v>
      </c>
      <c r="AU153" s="15" t="s">
        <v>392</v>
      </c>
    </row>
    <row r="154" spans="2:65" s="157" customFormat="1" ht="24.2" customHeight="1">
      <c r="B154" s="205"/>
      <c r="C154" s="178" t="s">
        <v>502</v>
      </c>
      <c r="D154" s="178" t="s">
        <v>462</v>
      </c>
      <c r="E154" s="179" t="s">
        <v>978</v>
      </c>
      <c r="F154" s="180" t="s">
        <v>979</v>
      </c>
      <c r="G154" s="181" t="s">
        <v>1287</v>
      </c>
      <c r="H154" s="182">
        <v>3</v>
      </c>
      <c r="I154" s="183"/>
      <c r="J154" s="183">
        <f>ROUND(I154*H154,2)</f>
        <v>0</v>
      </c>
      <c r="K154" s="180" t="s">
        <v>1287</v>
      </c>
      <c r="L154" s="214"/>
      <c r="M154" s="215" t="s">
        <v>1287</v>
      </c>
      <c r="N154" s="216" t="s">
        <v>388</v>
      </c>
      <c r="O154" s="208">
        <v>0</v>
      </c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AR154" s="210" t="s">
        <v>465</v>
      </c>
      <c r="AT154" s="210" t="s">
        <v>462</v>
      </c>
      <c r="AU154" s="210" t="s">
        <v>392</v>
      </c>
      <c r="AY154" s="15" t="s">
        <v>383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5" t="s">
        <v>222</v>
      </c>
      <c r="BK154" s="211">
        <f>ROUND(I154*H154,2)</f>
        <v>0</v>
      </c>
      <c r="BL154" s="15" t="s">
        <v>442</v>
      </c>
      <c r="BM154" s="210" t="s">
        <v>980</v>
      </c>
    </row>
    <row r="155" spans="2:65" s="157" customFormat="1" ht="55.5" customHeight="1">
      <c r="B155" s="205"/>
      <c r="C155" s="168" t="s">
        <v>506</v>
      </c>
      <c r="D155" s="168" t="s">
        <v>384</v>
      </c>
      <c r="E155" s="169" t="s">
        <v>981</v>
      </c>
      <c r="F155" s="170" t="s">
        <v>982</v>
      </c>
      <c r="G155" s="171" t="s">
        <v>173</v>
      </c>
      <c r="H155" s="172">
        <v>60</v>
      </c>
      <c r="I155" s="173"/>
      <c r="J155" s="173">
        <f>ROUND(I155*H155,2)</f>
        <v>0</v>
      </c>
      <c r="K155" s="170" t="s">
        <v>1506</v>
      </c>
      <c r="L155" s="194"/>
      <c r="M155" s="206" t="s">
        <v>1287</v>
      </c>
      <c r="N155" s="207" t="s">
        <v>388</v>
      </c>
      <c r="O155" s="208">
        <v>0.09</v>
      </c>
      <c r="P155" s="208">
        <f>O155*H155</f>
        <v>5.3999999999999995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AR155" s="210" t="s">
        <v>442</v>
      </c>
      <c r="AT155" s="210" t="s">
        <v>384</v>
      </c>
      <c r="AU155" s="210" t="s">
        <v>392</v>
      </c>
      <c r="AY155" s="15" t="s">
        <v>383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5" t="s">
        <v>222</v>
      </c>
      <c r="BK155" s="211">
        <f>ROUND(I155*H155,2)</f>
        <v>0</v>
      </c>
      <c r="BL155" s="15" t="s">
        <v>442</v>
      </c>
      <c r="BM155" s="210" t="s">
        <v>983</v>
      </c>
    </row>
    <row r="156" spans="2:65" s="157" customFormat="1">
      <c r="B156" s="194"/>
      <c r="D156" s="174" t="s">
        <v>391</v>
      </c>
      <c r="F156" s="175" t="s">
        <v>1716</v>
      </c>
      <c r="L156" s="194"/>
      <c r="M156" s="212"/>
      <c r="T156" s="213"/>
      <c r="AT156" s="15" t="s">
        <v>391</v>
      </c>
      <c r="AU156" s="15" t="s">
        <v>392</v>
      </c>
    </row>
    <row r="157" spans="2:65" s="157" customFormat="1" ht="24.2" customHeight="1">
      <c r="B157" s="205"/>
      <c r="C157" s="178" t="s">
        <v>510</v>
      </c>
      <c r="D157" s="178" t="s">
        <v>462</v>
      </c>
      <c r="E157" s="179" t="s">
        <v>984</v>
      </c>
      <c r="F157" s="180" t="s">
        <v>985</v>
      </c>
      <c r="G157" s="181" t="s">
        <v>173</v>
      </c>
      <c r="H157" s="182">
        <v>69</v>
      </c>
      <c r="I157" s="183"/>
      <c r="J157" s="183">
        <f>ROUND(I157*H157,2)</f>
        <v>0</v>
      </c>
      <c r="K157" s="180" t="s">
        <v>1506</v>
      </c>
      <c r="L157" s="214"/>
      <c r="M157" s="215" t="s">
        <v>1287</v>
      </c>
      <c r="N157" s="216" t="s">
        <v>388</v>
      </c>
      <c r="O157" s="208">
        <v>0</v>
      </c>
      <c r="P157" s="208">
        <f>O157*H157</f>
        <v>0</v>
      </c>
      <c r="Q157" s="208">
        <v>5.0000000000000002E-5</v>
      </c>
      <c r="R157" s="208">
        <f>Q157*H157</f>
        <v>3.4500000000000004E-3</v>
      </c>
      <c r="S157" s="208">
        <v>0</v>
      </c>
      <c r="T157" s="209">
        <f>S157*H157</f>
        <v>0</v>
      </c>
      <c r="AR157" s="210" t="s">
        <v>465</v>
      </c>
      <c r="AT157" s="210" t="s">
        <v>462</v>
      </c>
      <c r="AU157" s="210" t="s">
        <v>392</v>
      </c>
      <c r="AY157" s="15" t="s">
        <v>383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5" t="s">
        <v>222</v>
      </c>
      <c r="BK157" s="211">
        <f>ROUND(I157*H157,2)</f>
        <v>0</v>
      </c>
      <c r="BL157" s="15" t="s">
        <v>442</v>
      </c>
      <c r="BM157" s="210" t="s">
        <v>986</v>
      </c>
    </row>
    <row r="158" spans="2:65" s="157" customFormat="1" ht="19.5">
      <c r="B158" s="194"/>
      <c r="D158" s="185" t="s">
        <v>987</v>
      </c>
      <c r="F158" s="224" t="s">
        <v>1298</v>
      </c>
      <c r="L158" s="194"/>
      <c r="M158" s="212"/>
      <c r="T158" s="213"/>
      <c r="AT158" s="15" t="s">
        <v>987</v>
      </c>
      <c r="AU158" s="15" t="s">
        <v>392</v>
      </c>
    </row>
    <row r="159" spans="2:65" s="184" customFormat="1" ht="11.25">
      <c r="B159" s="217"/>
      <c r="D159" s="185" t="s">
        <v>467</v>
      </c>
      <c r="F159" s="186" t="s">
        <v>988</v>
      </c>
      <c r="H159" s="187">
        <v>69</v>
      </c>
      <c r="L159" s="217"/>
      <c r="M159" s="218"/>
      <c r="T159" s="219"/>
      <c r="AT159" s="220" t="s">
        <v>467</v>
      </c>
      <c r="AU159" s="220" t="s">
        <v>392</v>
      </c>
      <c r="AV159" s="184" t="s">
        <v>392</v>
      </c>
      <c r="AW159" s="184" t="s">
        <v>469</v>
      </c>
      <c r="AX159" s="184" t="s">
        <v>222</v>
      </c>
      <c r="AY159" s="220" t="s">
        <v>383</v>
      </c>
    </row>
    <row r="160" spans="2:65" s="157" customFormat="1" ht="55.5" customHeight="1">
      <c r="B160" s="205"/>
      <c r="C160" s="168" t="s">
        <v>465</v>
      </c>
      <c r="D160" s="168" t="s">
        <v>384</v>
      </c>
      <c r="E160" s="169" t="s">
        <v>981</v>
      </c>
      <c r="F160" s="170" t="s">
        <v>982</v>
      </c>
      <c r="G160" s="171" t="s">
        <v>173</v>
      </c>
      <c r="H160" s="172">
        <v>20</v>
      </c>
      <c r="I160" s="173"/>
      <c r="J160" s="173">
        <f>ROUND(I160*H160,2)</f>
        <v>0</v>
      </c>
      <c r="K160" s="170" t="s">
        <v>1506</v>
      </c>
      <c r="L160" s="194"/>
      <c r="M160" s="206" t="s">
        <v>1287</v>
      </c>
      <c r="N160" s="207" t="s">
        <v>388</v>
      </c>
      <c r="O160" s="208">
        <v>0.09</v>
      </c>
      <c r="P160" s="208">
        <f>O160*H160</f>
        <v>1.7999999999999998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AR160" s="210" t="s">
        <v>442</v>
      </c>
      <c r="AT160" s="210" t="s">
        <v>384</v>
      </c>
      <c r="AU160" s="210" t="s">
        <v>392</v>
      </c>
      <c r="AY160" s="15" t="s">
        <v>383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5" t="s">
        <v>222</v>
      </c>
      <c r="BK160" s="211">
        <f>ROUND(I160*H160,2)</f>
        <v>0</v>
      </c>
      <c r="BL160" s="15" t="s">
        <v>442</v>
      </c>
      <c r="BM160" s="210" t="s">
        <v>989</v>
      </c>
    </row>
    <row r="161" spans="2:65" s="157" customFormat="1">
      <c r="B161" s="194"/>
      <c r="D161" s="174" t="s">
        <v>391</v>
      </c>
      <c r="F161" s="175" t="s">
        <v>1716</v>
      </c>
      <c r="L161" s="194"/>
      <c r="M161" s="212"/>
      <c r="T161" s="213"/>
      <c r="AT161" s="15" t="s">
        <v>391</v>
      </c>
      <c r="AU161" s="15" t="s">
        <v>392</v>
      </c>
    </row>
    <row r="162" spans="2:65" s="157" customFormat="1" ht="24.2" customHeight="1">
      <c r="B162" s="205"/>
      <c r="C162" s="178" t="s">
        <v>517</v>
      </c>
      <c r="D162" s="178" t="s">
        <v>462</v>
      </c>
      <c r="E162" s="179" t="s">
        <v>990</v>
      </c>
      <c r="F162" s="180" t="s">
        <v>991</v>
      </c>
      <c r="G162" s="181" t="s">
        <v>173</v>
      </c>
      <c r="H162" s="182">
        <v>23</v>
      </c>
      <c r="I162" s="183"/>
      <c r="J162" s="183">
        <f>ROUND(I162*H162,2)</f>
        <v>0</v>
      </c>
      <c r="K162" s="180" t="s">
        <v>1506</v>
      </c>
      <c r="L162" s="214"/>
      <c r="M162" s="215" t="s">
        <v>1287</v>
      </c>
      <c r="N162" s="216" t="s">
        <v>388</v>
      </c>
      <c r="O162" s="208">
        <v>0</v>
      </c>
      <c r="P162" s="208">
        <f>O162*H162</f>
        <v>0</v>
      </c>
      <c r="Q162" s="208">
        <v>1.7000000000000001E-4</v>
      </c>
      <c r="R162" s="208">
        <f>Q162*H162</f>
        <v>3.9100000000000003E-3</v>
      </c>
      <c r="S162" s="208">
        <v>0</v>
      </c>
      <c r="T162" s="209">
        <f>S162*H162</f>
        <v>0</v>
      </c>
      <c r="AR162" s="210" t="s">
        <v>465</v>
      </c>
      <c r="AT162" s="210" t="s">
        <v>462</v>
      </c>
      <c r="AU162" s="210" t="s">
        <v>392</v>
      </c>
      <c r="AY162" s="15" t="s">
        <v>383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5" t="s">
        <v>222</v>
      </c>
      <c r="BK162" s="211">
        <f>ROUND(I162*H162,2)</f>
        <v>0</v>
      </c>
      <c r="BL162" s="15" t="s">
        <v>442</v>
      </c>
      <c r="BM162" s="210" t="s">
        <v>992</v>
      </c>
    </row>
    <row r="163" spans="2:65" s="184" customFormat="1" ht="11.25">
      <c r="B163" s="217"/>
      <c r="D163" s="185" t="s">
        <v>467</v>
      </c>
      <c r="F163" s="186" t="s">
        <v>993</v>
      </c>
      <c r="H163" s="187">
        <v>23</v>
      </c>
      <c r="L163" s="217"/>
      <c r="M163" s="218"/>
      <c r="T163" s="219"/>
      <c r="AT163" s="220" t="s">
        <v>467</v>
      </c>
      <c r="AU163" s="220" t="s">
        <v>392</v>
      </c>
      <c r="AV163" s="184" t="s">
        <v>392</v>
      </c>
      <c r="AW163" s="184" t="s">
        <v>469</v>
      </c>
      <c r="AX163" s="184" t="s">
        <v>222</v>
      </c>
      <c r="AY163" s="220" t="s">
        <v>383</v>
      </c>
    </row>
    <row r="164" spans="2:65" s="157" customFormat="1" ht="44.25" customHeight="1">
      <c r="B164" s="205"/>
      <c r="C164" s="168" t="s">
        <v>521</v>
      </c>
      <c r="D164" s="168" t="s">
        <v>384</v>
      </c>
      <c r="E164" s="169" t="s">
        <v>994</v>
      </c>
      <c r="F164" s="170" t="s">
        <v>995</v>
      </c>
      <c r="G164" s="171" t="s">
        <v>173</v>
      </c>
      <c r="H164" s="172">
        <v>35</v>
      </c>
      <c r="I164" s="173"/>
      <c r="J164" s="173">
        <f>ROUND(I164*H164,2)</f>
        <v>0</v>
      </c>
      <c r="K164" s="170" t="s">
        <v>1506</v>
      </c>
      <c r="L164" s="194"/>
      <c r="M164" s="206" t="s">
        <v>1287</v>
      </c>
      <c r="N164" s="207" t="s">
        <v>388</v>
      </c>
      <c r="O164" s="208">
        <v>0.09</v>
      </c>
      <c r="P164" s="208">
        <f>O164*H164</f>
        <v>3.15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AR164" s="210" t="s">
        <v>442</v>
      </c>
      <c r="AT164" s="210" t="s">
        <v>384</v>
      </c>
      <c r="AU164" s="210" t="s">
        <v>392</v>
      </c>
      <c r="AY164" s="15" t="s">
        <v>383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5" t="s">
        <v>222</v>
      </c>
      <c r="BK164" s="211">
        <f>ROUND(I164*H164,2)</f>
        <v>0</v>
      </c>
      <c r="BL164" s="15" t="s">
        <v>442</v>
      </c>
      <c r="BM164" s="210" t="s">
        <v>996</v>
      </c>
    </row>
    <row r="165" spans="2:65" s="157" customFormat="1">
      <c r="B165" s="194"/>
      <c r="D165" s="174" t="s">
        <v>391</v>
      </c>
      <c r="F165" s="175" t="s">
        <v>1717</v>
      </c>
      <c r="L165" s="194"/>
      <c r="M165" s="212"/>
      <c r="T165" s="213"/>
      <c r="AT165" s="15" t="s">
        <v>391</v>
      </c>
      <c r="AU165" s="15" t="s">
        <v>392</v>
      </c>
    </row>
    <row r="166" spans="2:65" s="157" customFormat="1" ht="24.2" customHeight="1">
      <c r="B166" s="205"/>
      <c r="C166" s="178" t="s">
        <v>525</v>
      </c>
      <c r="D166" s="178" t="s">
        <v>462</v>
      </c>
      <c r="E166" s="179" t="s">
        <v>997</v>
      </c>
      <c r="F166" s="180" t="s">
        <v>998</v>
      </c>
      <c r="G166" s="181" t="s">
        <v>173</v>
      </c>
      <c r="H166" s="182">
        <v>40.25</v>
      </c>
      <c r="I166" s="183"/>
      <c r="J166" s="183">
        <f>ROUND(I166*H166,2)</f>
        <v>0</v>
      </c>
      <c r="K166" s="180" t="s">
        <v>1506</v>
      </c>
      <c r="L166" s="214"/>
      <c r="M166" s="215" t="s">
        <v>1287</v>
      </c>
      <c r="N166" s="216" t="s">
        <v>388</v>
      </c>
      <c r="O166" s="208">
        <v>0</v>
      </c>
      <c r="P166" s="208">
        <f>O166*H166</f>
        <v>0</v>
      </c>
      <c r="Q166" s="208">
        <v>1E-4</v>
      </c>
      <c r="R166" s="208">
        <f>Q166*H166</f>
        <v>4.0249999999999999E-3</v>
      </c>
      <c r="S166" s="208">
        <v>0</v>
      </c>
      <c r="T166" s="209">
        <f>S166*H166</f>
        <v>0</v>
      </c>
      <c r="AR166" s="210" t="s">
        <v>465</v>
      </c>
      <c r="AT166" s="210" t="s">
        <v>462</v>
      </c>
      <c r="AU166" s="210" t="s">
        <v>392</v>
      </c>
      <c r="AY166" s="15" t="s">
        <v>383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5" t="s">
        <v>222</v>
      </c>
      <c r="BK166" s="211">
        <f>ROUND(I166*H166,2)</f>
        <v>0</v>
      </c>
      <c r="BL166" s="15" t="s">
        <v>442</v>
      </c>
      <c r="BM166" s="210" t="s">
        <v>999</v>
      </c>
    </row>
    <row r="167" spans="2:65" s="184" customFormat="1" ht="11.25">
      <c r="B167" s="217"/>
      <c r="D167" s="185" t="s">
        <v>467</v>
      </c>
      <c r="F167" s="186" t="s">
        <v>1000</v>
      </c>
      <c r="H167" s="187">
        <v>40.25</v>
      </c>
      <c r="L167" s="217"/>
      <c r="M167" s="218"/>
      <c r="T167" s="219"/>
      <c r="AT167" s="220" t="s">
        <v>467</v>
      </c>
      <c r="AU167" s="220" t="s">
        <v>392</v>
      </c>
      <c r="AV167" s="184" t="s">
        <v>392</v>
      </c>
      <c r="AW167" s="184" t="s">
        <v>469</v>
      </c>
      <c r="AX167" s="184" t="s">
        <v>222</v>
      </c>
      <c r="AY167" s="220" t="s">
        <v>383</v>
      </c>
    </row>
    <row r="168" spans="2:65" s="157" customFormat="1" ht="44.25" customHeight="1">
      <c r="B168" s="205"/>
      <c r="C168" s="168" t="s">
        <v>529</v>
      </c>
      <c r="D168" s="168" t="s">
        <v>384</v>
      </c>
      <c r="E168" s="169" t="s">
        <v>1001</v>
      </c>
      <c r="F168" s="170" t="s">
        <v>1002</v>
      </c>
      <c r="G168" s="171" t="s">
        <v>173</v>
      </c>
      <c r="H168" s="172">
        <v>550</v>
      </c>
      <c r="I168" s="173"/>
      <c r="J168" s="173">
        <f>ROUND(I168*H168,2)</f>
        <v>0</v>
      </c>
      <c r="K168" s="170" t="s">
        <v>1506</v>
      </c>
      <c r="L168" s="194"/>
      <c r="M168" s="206" t="s">
        <v>1287</v>
      </c>
      <c r="N168" s="207" t="s">
        <v>388</v>
      </c>
      <c r="O168" s="208">
        <v>0.09</v>
      </c>
      <c r="P168" s="208">
        <f>O168*H168</f>
        <v>49.5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AR168" s="210" t="s">
        <v>442</v>
      </c>
      <c r="AT168" s="210" t="s">
        <v>384</v>
      </c>
      <c r="AU168" s="210" t="s">
        <v>392</v>
      </c>
      <c r="AY168" s="15" t="s">
        <v>383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5" t="s">
        <v>222</v>
      </c>
      <c r="BK168" s="211">
        <f>ROUND(I168*H168,2)</f>
        <v>0</v>
      </c>
      <c r="BL168" s="15" t="s">
        <v>442</v>
      </c>
      <c r="BM168" s="210" t="s">
        <v>1003</v>
      </c>
    </row>
    <row r="169" spans="2:65" s="157" customFormat="1">
      <c r="B169" s="194"/>
      <c r="D169" s="174" t="s">
        <v>391</v>
      </c>
      <c r="F169" s="175" t="s">
        <v>1718</v>
      </c>
      <c r="L169" s="194"/>
      <c r="M169" s="212"/>
      <c r="T169" s="213"/>
      <c r="AT169" s="15" t="s">
        <v>391</v>
      </c>
      <c r="AU169" s="15" t="s">
        <v>392</v>
      </c>
    </row>
    <row r="170" spans="2:65" s="157" customFormat="1" ht="24.2" customHeight="1">
      <c r="B170" s="205"/>
      <c r="C170" s="178" t="s">
        <v>533</v>
      </c>
      <c r="D170" s="178" t="s">
        <v>462</v>
      </c>
      <c r="E170" s="179" t="s">
        <v>1004</v>
      </c>
      <c r="F170" s="180" t="s">
        <v>1005</v>
      </c>
      <c r="G170" s="181" t="s">
        <v>173</v>
      </c>
      <c r="H170" s="182">
        <v>632.5</v>
      </c>
      <c r="I170" s="183"/>
      <c r="J170" s="183">
        <f>ROUND(I170*H170,2)</f>
        <v>0</v>
      </c>
      <c r="K170" s="180" t="s">
        <v>1506</v>
      </c>
      <c r="L170" s="214"/>
      <c r="M170" s="215" t="s">
        <v>1287</v>
      </c>
      <c r="N170" s="216" t="s">
        <v>388</v>
      </c>
      <c r="O170" s="208">
        <v>0</v>
      </c>
      <c r="P170" s="208">
        <f>O170*H170</f>
        <v>0</v>
      </c>
      <c r="Q170" s="208">
        <v>1.2E-4</v>
      </c>
      <c r="R170" s="208">
        <f>Q170*H170</f>
        <v>7.5899999999999995E-2</v>
      </c>
      <c r="S170" s="208">
        <v>0</v>
      </c>
      <c r="T170" s="209">
        <f>S170*H170</f>
        <v>0</v>
      </c>
      <c r="AR170" s="210" t="s">
        <v>465</v>
      </c>
      <c r="AT170" s="210" t="s">
        <v>462</v>
      </c>
      <c r="AU170" s="210" t="s">
        <v>392</v>
      </c>
      <c r="AY170" s="15" t="s">
        <v>383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5" t="s">
        <v>222</v>
      </c>
      <c r="BK170" s="211">
        <f>ROUND(I170*H170,2)</f>
        <v>0</v>
      </c>
      <c r="BL170" s="15" t="s">
        <v>442</v>
      </c>
      <c r="BM170" s="210" t="s">
        <v>1006</v>
      </c>
    </row>
    <row r="171" spans="2:65" s="157" customFormat="1" ht="19.5">
      <c r="B171" s="194"/>
      <c r="D171" s="185" t="s">
        <v>987</v>
      </c>
      <c r="F171" s="224" t="s">
        <v>1299</v>
      </c>
      <c r="L171" s="194"/>
      <c r="M171" s="212"/>
      <c r="T171" s="213"/>
      <c r="AT171" s="15" t="s">
        <v>987</v>
      </c>
      <c r="AU171" s="15" t="s">
        <v>392</v>
      </c>
    </row>
    <row r="172" spans="2:65" s="184" customFormat="1" ht="11.25">
      <c r="B172" s="217"/>
      <c r="D172" s="185" t="s">
        <v>467</v>
      </c>
      <c r="F172" s="186" t="s">
        <v>1007</v>
      </c>
      <c r="H172" s="187">
        <v>632.5</v>
      </c>
      <c r="L172" s="217"/>
      <c r="M172" s="218"/>
      <c r="T172" s="219"/>
      <c r="AT172" s="220" t="s">
        <v>467</v>
      </c>
      <c r="AU172" s="220" t="s">
        <v>392</v>
      </c>
      <c r="AV172" s="184" t="s">
        <v>392</v>
      </c>
      <c r="AW172" s="184" t="s">
        <v>469</v>
      </c>
      <c r="AX172" s="184" t="s">
        <v>222</v>
      </c>
      <c r="AY172" s="220" t="s">
        <v>383</v>
      </c>
    </row>
    <row r="173" spans="2:65" s="157" customFormat="1" ht="44.25" customHeight="1">
      <c r="B173" s="205"/>
      <c r="C173" s="168" t="s">
        <v>537</v>
      </c>
      <c r="D173" s="168" t="s">
        <v>384</v>
      </c>
      <c r="E173" s="169" t="s">
        <v>1001</v>
      </c>
      <c r="F173" s="170" t="s">
        <v>1002</v>
      </c>
      <c r="G173" s="171" t="s">
        <v>173</v>
      </c>
      <c r="H173" s="172">
        <v>1500</v>
      </c>
      <c r="I173" s="173"/>
      <c r="J173" s="173">
        <f>ROUND(I173*H173,2)</f>
        <v>0</v>
      </c>
      <c r="K173" s="170" t="s">
        <v>1506</v>
      </c>
      <c r="L173" s="194"/>
      <c r="M173" s="206" t="s">
        <v>1287</v>
      </c>
      <c r="N173" s="207" t="s">
        <v>388</v>
      </c>
      <c r="O173" s="208">
        <v>0.09</v>
      </c>
      <c r="P173" s="208">
        <f>O173*H173</f>
        <v>135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AR173" s="210" t="s">
        <v>442</v>
      </c>
      <c r="AT173" s="210" t="s">
        <v>384</v>
      </c>
      <c r="AU173" s="210" t="s">
        <v>392</v>
      </c>
      <c r="AY173" s="15" t="s">
        <v>383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5" t="s">
        <v>222</v>
      </c>
      <c r="BK173" s="211">
        <f>ROUND(I173*H173,2)</f>
        <v>0</v>
      </c>
      <c r="BL173" s="15" t="s">
        <v>442</v>
      </c>
      <c r="BM173" s="210" t="s">
        <v>1008</v>
      </c>
    </row>
    <row r="174" spans="2:65" s="157" customFormat="1">
      <c r="B174" s="194"/>
      <c r="D174" s="174" t="s">
        <v>391</v>
      </c>
      <c r="F174" s="175" t="s">
        <v>1718</v>
      </c>
      <c r="L174" s="194"/>
      <c r="M174" s="212"/>
      <c r="T174" s="213"/>
      <c r="AT174" s="15" t="s">
        <v>391</v>
      </c>
      <c r="AU174" s="15" t="s">
        <v>392</v>
      </c>
    </row>
    <row r="175" spans="2:65" s="157" customFormat="1" ht="24.2" customHeight="1">
      <c r="B175" s="205"/>
      <c r="C175" s="178" t="s">
        <v>540</v>
      </c>
      <c r="D175" s="178" t="s">
        <v>462</v>
      </c>
      <c r="E175" s="179" t="s">
        <v>1009</v>
      </c>
      <c r="F175" s="180" t="s">
        <v>1010</v>
      </c>
      <c r="G175" s="181" t="s">
        <v>173</v>
      </c>
      <c r="H175" s="182">
        <v>1725</v>
      </c>
      <c r="I175" s="183"/>
      <c r="J175" s="183">
        <f>ROUND(I175*H175,2)</f>
        <v>0</v>
      </c>
      <c r="K175" s="180" t="s">
        <v>1506</v>
      </c>
      <c r="L175" s="214"/>
      <c r="M175" s="215" t="s">
        <v>1287</v>
      </c>
      <c r="N175" s="216" t="s">
        <v>388</v>
      </c>
      <c r="O175" s="208">
        <v>0</v>
      </c>
      <c r="P175" s="208">
        <f>O175*H175</f>
        <v>0</v>
      </c>
      <c r="Q175" s="208">
        <v>1.7000000000000001E-4</v>
      </c>
      <c r="R175" s="208">
        <f>Q175*H175</f>
        <v>0.29325000000000001</v>
      </c>
      <c r="S175" s="208">
        <v>0</v>
      </c>
      <c r="T175" s="209">
        <f>S175*H175</f>
        <v>0</v>
      </c>
      <c r="AR175" s="210" t="s">
        <v>465</v>
      </c>
      <c r="AT175" s="210" t="s">
        <v>462</v>
      </c>
      <c r="AU175" s="210" t="s">
        <v>392</v>
      </c>
      <c r="AY175" s="15" t="s">
        <v>383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5" t="s">
        <v>222</v>
      </c>
      <c r="BK175" s="211">
        <f>ROUND(I175*H175,2)</f>
        <v>0</v>
      </c>
      <c r="BL175" s="15" t="s">
        <v>442</v>
      </c>
      <c r="BM175" s="210" t="s">
        <v>1011</v>
      </c>
    </row>
    <row r="176" spans="2:65" s="157" customFormat="1" ht="19.5">
      <c r="B176" s="194"/>
      <c r="D176" s="185" t="s">
        <v>987</v>
      </c>
      <c r="F176" s="224" t="s">
        <v>1300</v>
      </c>
      <c r="L176" s="194"/>
      <c r="M176" s="212"/>
      <c r="T176" s="213"/>
      <c r="AT176" s="15" t="s">
        <v>987</v>
      </c>
      <c r="AU176" s="15" t="s">
        <v>392</v>
      </c>
    </row>
    <row r="177" spans="2:65" s="184" customFormat="1" ht="11.25">
      <c r="B177" s="217"/>
      <c r="D177" s="185" t="s">
        <v>467</v>
      </c>
      <c r="F177" s="186" t="s">
        <v>1012</v>
      </c>
      <c r="H177" s="187">
        <v>1725</v>
      </c>
      <c r="L177" s="217"/>
      <c r="M177" s="218"/>
      <c r="T177" s="219"/>
      <c r="AT177" s="220" t="s">
        <v>467</v>
      </c>
      <c r="AU177" s="220" t="s">
        <v>392</v>
      </c>
      <c r="AV177" s="184" t="s">
        <v>392</v>
      </c>
      <c r="AW177" s="184" t="s">
        <v>469</v>
      </c>
      <c r="AX177" s="184" t="s">
        <v>222</v>
      </c>
      <c r="AY177" s="220" t="s">
        <v>383</v>
      </c>
    </row>
    <row r="178" spans="2:65" s="157" customFormat="1" ht="44.25" customHeight="1">
      <c r="B178" s="205"/>
      <c r="C178" s="168" t="s">
        <v>545</v>
      </c>
      <c r="D178" s="168" t="s">
        <v>384</v>
      </c>
      <c r="E178" s="169" t="s">
        <v>1013</v>
      </c>
      <c r="F178" s="170" t="s">
        <v>1014</v>
      </c>
      <c r="G178" s="171" t="s">
        <v>173</v>
      </c>
      <c r="H178" s="172">
        <v>20</v>
      </c>
      <c r="I178" s="173"/>
      <c r="J178" s="173">
        <f>ROUND(I178*H178,2)</f>
        <v>0</v>
      </c>
      <c r="K178" s="170" t="s">
        <v>1506</v>
      </c>
      <c r="L178" s="194"/>
      <c r="M178" s="206" t="s">
        <v>1287</v>
      </c>
      <c r="N178" s="207" t="s">
        <v>388</v>
      </c>
      <c r="O178" s="208">
        <v>0.106</v>
      </c>
      <c r="P178" s="208">
        <f>O178*H178</f>
        <v>2.12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AR178" s="210" t="s">
        <v>442</v>
      </c>
      <c r="AT178" s="210" t="s">
        <v>384</v>
      </c>
      <c r="AU178" s="210" t="s">
        <v>392</v>
      </c>
      <c r="AY178" s="15" t="s">
        <v>383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5" t="s">
        <v>222</v>
      </c>
      <c r="BK178" s="211">
        <f>ROUND(I178*H178,2)</f>
        <v>0</v>
      </c>
      <c r="BL178" s="15" t="s">
        <v>442</v>
      </c>
      <c r="BM178" s="210" t="s">
        <v>1015</v>
      </c>
    </row>
    <row r="179" spans="2:65" s="157" customFormat="1">
      <c r="B179" s="194"/>
      <c r="D179" s="174" t="s">
        <v>391</v>
      </c>
      <c r="F179" s="175" t="s">
        <v>1719</v>
      </c>
      <c r="L179" s="194"/>
      <c r="M179" s="212"/>
      <c r="T179" s="213"/>
      <c r="AT179" s="15" t="s">
        <v>391</v>
      </c>
      <c r="AU179" s="15" t="s">
        <v>392</v>
      </c>
    </row>
    <row r="180" spans="2:65" s="157" customFormat="1" ht="24.2" customHeight="1">
      <c r="B180" s="205"/>
      <c r="C180" s="178" t="s">
        <v>549</v>
      </c>
      <c r="D180" s="178" t="s">
        <v>462</v>
      </c>
      <c r="E180" s="179" t="s">
        <v>1016</v>
      </c>
      <c r="F180" s="180" t="s">
        <v>1017</v>
      </c>
      <c r="G180" s="181" t="s">
        <v>173</v>
      </c>
      <c r="H180" s="182">
        <v>23</v>
      </c>
      <c r="I180" s="183"/>
      <c r="J180" s="183">
        <f>ROUND(I180*H180,2)</f>
        <v>0</v>
      </c>
      <c r="K180" s="180" t="s">
        <v>1506</v>
      </c>
      <c r="L180" s="214"/>
      <c r="M180" s="215" t="s">
        <v>1287</v>
      </c>
      <c r="N180" s="216" t="s">
        <v>388</v>
      </c>
      <c r="O180" s="208">
        <v>0</v>
      </c>
      <c r="P180" s="208">
        <f>O180*H180</f>
        <v>0</v>
      </c>
      <c r="Q180" s="208">
        <v>6.4000000000000005E-4</v>
      </c>
      <c r="R180" s="208">
        <f>Q180*H180</f>
        <v>1.472E-2</v>
      </c>
      <c r="S180" s="208">
        <v>0</v>
      </c>
      <c r="T180" s="209">
        <f>S180*H180</f>
        <v>0</v>
      </c>
      <c r="AR180" s="210" t="s">
        <v>465</v>
      </c>
      <c r="AT180" s="210" t="s">
        <v>462</v>
      </c>
      <c r="AU180" s="210" t="s">
        <v>392</v>
      </c>
      <c r="AY180" s="15" t="s">
        <v>383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5" t="s">
        <v>222</v>
      </c>
      <c r="BK180" s="211">
        <f>ROUND(I180*H180,2)</f>
        <v>0</v>
      </c>
      <c r="BL180" s="15" t="s">
        <v>442</v>
      </c>
      <c r="BM180" s="210" t="s">
        <v>1018</v>
      </c>
    </row>
    <row r="181" spans="2:65" s="184" customFormat="1" ht="11.25">
      <c r="B181" s="217"/>
      <c r="D181" s="185" t="s">
        <v>467</v>
      </c>
      <c r="F181" s="186" t="s">
        <v>993</v>
      </c>
      <c r="H181" s="187">
        <v>23</v>
      </c>
      <c r="L181" s="217"/>
      <c r="M181" s="218"/>
      <c r="T181" s="219"/>
      <c r="AT181" s="220" t="s">
        <v>467</v>
      </c>
      <c r="AU181" s="220" t="s">
        <v>392</v>
      </c>
      <c r="AV181" s="184" t="s">
        <v>392</v>
      </c>
      <c r="AW181" s="184" t="s">
        <v>469</v>
      </c>
      <c r="AX181" s="184" t="s">
        <v>222</v>
      </c>
      <c r="AY181" s="220" t="s">
        <v>383</v>
      </c>
    </row>
    <row r="182" spans="2:65" s="157" customFormat="1" ht="44.25" customHeight="1">
      <c r="B182" s="205"/>
      <c r="C182" s="168" t="s">
        <v>553</v>
      </c>
      <c r="D182" s="168" t="s">
        <v>384</v>
      </c>
      <c r="E182" s="169" t="s">
        <v>1019</v>
      </c>
      <c r="F182" s="170" t="s">
        <v>1020</v>
      </c>
      <c r="G182" s="171" t="s">
        <v>173</v>
      </c>
      <c r="H182" s="172">
        <v>20</v>
      </c>
      <c r="I182" s="173"/>
      <c r="J182" s="173">
        <f>ROUND(I182*H182,2)</f>
        <v>0</v>
      </c>
      <c r="K182" s="170" t="s">
        <v>1506</v>
      </c>
      <c r="L182" s="194"/>
      <c r="M182" s="206" t="s">
        <v>1287</v>
      </c>
      <c r="N182" s="207" t="s">
        <v>388</v>
      </c>
      <c r="O182" s="208">
        <v>0.126</v>
      </c>
      <c r="P182" s="208">
        <f>O182*H182</f>
        <v>2.52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AR182" s="210" t="s">
        <v>442</v>
      </c>
      <c r="AT182" s="210" t="s">
        <v>384</v>
      </c>
      <c r="AU182" s="210" t="s">
        <v>392</v>
      </c>
      <c r="AY182" s="15" t="s">
        <v>383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5" t="s">
        <v>222</v>
      </c>
      <c r="BK182" s="211">
        <f>ROUND(I182*H182,2)</f>
        <v>0</v>
      </c>
      <c r="BL182" s="15" t="s">
        <v>442</v>
      </c>
      <c r="BM182" s="210" t="s">
        <v>1021</v>
      </c>
    </row>
    <row r="183" spans="2:65" s="157" customFormat="1">
      <c r="B183" s="194"/>
      <c r="D183" s="174" t="s">
        <v>391</v>
      </c>
      <c r="F183" s="175" t="s">
        <v>1720</v>
      </c>
      <c r="L183" s="194"/>
      <c r="M183" s="212"/>
      <c r="T183" s="213"/>
      <c r="AT183" s="15" t="s">
        <v>391</v>
      </c>
      <c r="AU183" s="15" t="s">
        <v>392</v>
      </c>
    </row>
    <row r="184" spans="2:65" s="157" customFormat="1" ht="24.2" customHeight="1">
      <c r="B184" s="205"/>
      <c r="C184" s="178" t="s">
        <v>556</v>
      </c>
      <c r="D184" s="178" t="s">
        <v>462</v>
      </c>
      <c r="E184" s="179" t="s">
        <v>1022</v>
      </c>
      <c r="F184" s="180" t="s">
        <v>1023</v>
      </c>
      <c r="G184" s="181" t="s">
        <v>173</v>
      </c>
      <c r="H184" s="182">
        <v>23</v>
      </c>
      <c r="I184" s="183"/>
      <c r="J184" s="183">
        <f>ROUND(I184*H184,2)</f>
        <v>0</v>
      </c>
      <c r="K184" s="180" t="s">
        <v>1506</v>
      </c>
      <c r="L184" s="214"/>
      <c r="M184" s="215" t="s">
        <v>1287</v>
      </c>
      <c r="N184" s="216" t="s">
        <v>388</v>
      </c>
      <c r="O184" s="208">
        <v>0</v>
      </c>
      <c r="P184" s="208">
        <f>O184*H184</f>
        <v>0</v>
      </c>
      <c r="Q184" s="208">
        <v>8.9999999999999998E-4</v>
      </c>
      <c r="R184" s="208">
        <f>Q184*H184</f>
        <v>2.07E-2</v>
      </c>
      <c r="S184" s="208">
        <v>0</v>
      </c>
      <c r="T184" s="209">
        <f>S184*H184</f>
        <v>0</v>
      </c>
      <c r="AR184" s="210" t="s">
        <v>465</v>
      </c>
      <c r="AT184" s="210" t="s">
        <v>462</v>
      </c>
      <c r="AU184" s="210" t="s">
        <v>392</v>
      </c>
      <c r="AY184" s="15" t="s">
        <v>383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5" t="s">
        <v>222</v>
      </c>
      <c r="BK184" s="211">
        <f>ROUND(I184*H184,2)</f>
        <v>0</v>
      </c>
      <c r="BL184" s="15" t="s">
        <v>442</v>
      </c>
      <c r="BM184" s="210" t="s">
        <v>1024</v>
      </c>
    </row>
    <row r="185" spans="2:65" s="184" customFormat="1" ht="11.25">
      <c r="B185" s="217"/>
      <c r="D185" s="185" t="s">
        <v>467</v>
      </c>
      <c r="F185" s="186" t="s">
        <v>993</v>
      </c>
      <c r="H185" s="187">
        <v>23</v>
      </c>
      <c r="L185" s="217"/>
      <c r="M185" s="218"/>
      <c r="T185" s="219"/>
      <c r="AT185" s="220" t="s">
        <v>467</v>
      </c>
      <c r="AU185" s="220" t="s">
        <v>392</v>
      </c>
      <c r="AV185" s="184" t="s">
        <v>392</v>
      </c>
      <c r="AW185" s="184" t="s">
        <v>469</v>
      </c>
      <c r="AX185" s="184" t="s">
        <v>222</v>
      </c>
      <c r="AY185" s="220" t="s">
        <v>383</v>
      </c>
    </row>
    <row r="186" spans="2:65" s="157" customFormat="1" ht="44.25" customHeight="1">
      <c r="B186" s="205"/>
      <c r="C186" s="168" t="s">
        <v>559</v>
      </c>
      <c r="D186" s="168" t="s">
        <v>384</v>
      </c>
      <c r="E186" s="169" t="s">
        <v>1025</v>
      </c>
      <c r="F186" s="170" t="s">
        <v>1026</v>
      </c>
      <c r="G186" s="171" t="s">
        <v>173</v>
      </c>
      <c r="H186" s="172">
        <v>130</v>
      </c>
      <c r="I186" s="173"/>
      <c r="J186" s="173">
        <f>ROUND(I186*H186,2)</f>
        <v>0</v>
      </c>
      <c r="K186" s="170" t="s">
        <v>1506</v>
      </c>
      <c r="L186" s="194"/>
      <c r="M186" s="206" t="s">
        <v>1287</v>
      </c>
      <c r="N186" s="207" t="s">
        <v>388</v>
      </c>
      <c r="O186" s="208">
        <v>0.09</v>
      </c>
      <c r="P186" s="208">
        <f>O186*H186</f>
        <v>11.7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AR186" s="210" t="s">
        <v>442</v>
      </c>
      <c r="AT186" s="210" t="s">
        <v>384</v>
      </c>
      <c r="AU186" s="210" t="s">
        <v>392</v>
      </c>
      <c r="AY186" s="15" t="s">
        <v>383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5" t="s">
        <v>222</v>
      </c>
      <c r="BK186" s="211">
        <f>ROUND(I186*H186,2)</f>
        <v>0</v>
      </c>
      <c r="BL186" s="15" t="s">
        <v>442</v>
      </c>
      <c r="BM186" s="210" t="s">
        <v>1027</v>
      </c>
    </row>
    <row r="187" spans="2:65" s="157" customFormat="1">
      <c r="B187" s="194"/>
      <c r="D187" s="174" t="s">
        <v>391</v>
      </c>
      <c r="F187" s="175" t="s">
        <v>1721</v>
      </c>
      <c r="L187" s="194"/>
      <c r="M187" s="212"/>
      <c r="T187" s="213"/>
      <c r="AT187" s="15" t="s">
        <v>391</v>
      </c>
      <c r="AU187" s="15" t="s">
        <v>392</v>
      </c>
    </row>
    <row r="188" spans="2:65" s="157" customFormat="1" ht="24.2" customHeight="1">
      <c r="B188" s="205"/>
      <c r="C188" s="178" t="s">
        <v>562</v>
      </c>
      <c r="D188" s="178" t="s">
        <v>462</v>
      </c>
      <c r="E188" s="179" t="s">
        <v>1028</v>
      </c>
      <c r="F188" s="180" t="s">
        <v>1029</v>
      </c>
      <c r="G188" s="181" t="s">
        <v>173</v>
      </c>
      <c r="H188" s="182">
        <v>149.5</v>
      </c>
      <c r="I188" s="183"/>
      <c r="J188" s="183">
        <f>ROUND(I188*H188,2)</f>
        <v>0</v>
      </c>
      <c r="K188" s="180" t="s">
        <v>1506</v>
      </c>
      <c r="L188" s="214"/>
      <c r="M188" s="215" t="s">
        <v>1287</v>
      </c>
      <c r="N188" s="216" t="s">
        <v>388</v>
      </c>
      <c r="O188" s="208">
        <v>0</v>
      </c>
      <c r="P188" s="208">
        <f>O188*H188</f>
        <v>0</v>
      </c>
      <c r="Q188" s="208">
        <v>1.6000000000000001E-4</v>
      </c>
      <c r="R188" s="208">
        <f>Q188*H188</f>
        <v>2.392E-2</v>
      </c>
      <c r="S188" s="208">
        <v>0</v>
      </c>
      <c r="T188" s="209">
        <f>S188*H188</f>
        <v>0</v>
      </c>
      <c r="AR188" s="210" t="s">
        <v>465</v>
      </c>
      <c r="AT188" s="210" t="s">
        <v>462</v>
      </c>
      <c r="AU188" s="210" t="s">
        <v>392</v>
      </c>
      <c r="AY188" s="15" t="s">
        <v>383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5" t="s">
        <v>222</v>
      </c>
      <c r="BK188" s="211">
        <f>ROUND(I188*H188,2)</f>
        <v>0</v>
      </c>
      <c r="BL188" s="15" t="s">
        <v>442</v>
      </c>
      <c r="BM188" s="210" t="s">
        <v>1030</v>
      </c>
    </row>
    <row r="189" spans="2:65" s="157" customFormat="1" ht="19.5">
      <c r="B189" s="194"/>
      <c r="D189" s="185" t="s">
        <v>987</v>
      </c>
      <c r="F189" s="224" t="s">
        <v>1301</v>
      </c>
      <c r="L189" s="194"/>
      <c r="M189" s="212"/>
      <c r="T189" s="213"/>
      <c r="AT189" s="15" t="s">
        <v>987</v>
      </c>
      <c r="AU189" s="15" t="s">
        <v>392</v>
      </c>
    </row>
    <row r="190" spans="2:65" s="184" customFormat="1" ht="11.25">
      <c r="B190" s="217"/>
      <c r="D190" s="185" t="s">
        <v>467</v>
      </c>
      <c r="F190" s="186" t="s">
        <v>1031</v>
      </c>
      <c r="H190" s="187">
        <v>149.5</v>
      </c>
      <c r="L190" s="217"/>
      <c r="M190" s="218"/>
      <c r="T190" s="219"/>
      <c r="AT190" s="220" t="s">
        <v>467</v>
      </c>
      <c r="AU190" s="220" t="s">
        <v>392</v>
      </c>
      <c r="AV190" s="184" t="s">
        <v>392</v>
      </c>
      <c r="AW190" s="184" t="s">
        <v>469</v>
      </c>
      <c r="AX190" s="184" t="s">
        <v>222</v>
      </c>
      <c r="AY190" s="220" t="s">
        <v>383</v>
      </c>
    </row>
    <row r="191" spans="2:65" s="157" customFormat="1" ht="44.25" customHeight="1">
      <c r="B191" s="205"/>
      <c r="C191" s="168" t="s">
        <v>565</v>
      </c>
      <c r="D191" s="168" t="s">
        <v>384</v>
      </c>
      <c r="E191" s="169" t="s">
        <v>1025</v>
      </c>
      <c r="F191" s="170" t="s">
        <v>1026</v>
      </c>
      <c r="G191" s="171" t="s">
        <v>173</v>
      </c>
      <c r="H191" s="172">
        <v>20</v>
      </c>
      <c r="I191" s="173"/>
      <c r="J191" s="173">
        <f>ROUND(I191*H191,2)</f>
        <v>0</v>
      </c>
      <c r="K191" s="170" t="s">
        <v>1506</v>
      </c>
      <c r="L191" s="194"/>
      <c r="M191" s="206" t="s">
        <v>1287</v>
      </c>
      <c r="N191" s="207" t="s">
        <v>388</v>
      </c>
      <c r="O191" s="208">
        <v>0.09</v>
      </c>
      <c r="P191" s="208">
        <f>O191*H191</f>
        <v>1.7999999999999998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AR191" s="210" t="s">
        <v>442</v>
      </c>
      <c r="AT191" s="210" t="s">
        <v>384</v>
      </c>
      <c r="AU191" s="210" t="s">
        <v>392</v>
      </c>
      <c r="AY191" s="15" t="s">
        <v>383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5" t="s">
        <v>222</v>
      </c>
      <c r="BK191" s="211">
        <f>ROUND(I191*H191,2)</f>
        <v>0</v>
      </c>
      <c r="BL191" s="15" t="s">
        <v>442</v>
      </c>
      <c r="BM191" s="210" t="s">
        <v>1032</v>
      </c>
    </row>
    <row r="192" spans="2:65" s="157" customFormat="1">
      <c r="B192" s="194"/>
      <c r="D192" s="174" t="s">
        <v>391</v>
      </c>
      <c r="F192" s="175" t="s">
        <v>1721</v>
      </c>
      <c r="L192" s="194"/>
      <c r="M192" s="212"/>
      <c r="T192" s="213"/>
      <c r="AT192" s="15" t="s">
        <v>391</v>
      </c>
      <c r="AU192" s="15" t="s">
        <v>392</v>
      </c>
    </row>
    <row r="193" spans="2:65" s="157" customFormat="1" ht="24.2" customHeight="1">
      <c r="B193" s="205"/>
      <c r="C193" s="178" t="s">
        <v>568</v>
      </c>
      <c r="D193" s="178" t="s">
        <v>462</v>
      </c>
      <c r="E193" s="179" t="s">
        <v>1033</v>
      </c>
      <c r="F193" s="180" t="s">
        <v>1034</v>
      </c>
      <c r="G193" s="181" t="s">
        <v>173</v>
      </c>
      <c r="H193" s="182">
        <v>23</v>
      </c>
      <c r="I193" s="183"/>
      <c r="J193" s="183">
        <f>ROUND(I193*H193,2)</f>
        <v>0</v>
      </c>
      <c r="K193" s="180" t="s">
        <v>1506</v>
      </c>
      <c r="L193" s="214"/>
      <c r="M193" s="215" t="s">
        <v>1287</v>
      </c>
      <c r="N193" s="216" t="s">
        <v>388</v>
      </c>
      <c r="O193" s="208">
        <v>0</v>
      </c>
      <c r="P193" s="208">
        <f>O193*H193</f>
        <v>0</v>
      </c>
      <c r="Q193" s="208">
        <v>2.5000000000000001E-4</v>
      </c>
      <c r="R193" s="208">
        <f>Q193*H193</f>
        <v>5.7499999999999999E-3</v>
      </c>
      <c r="S193" s="208">
        <v>0</v>
      </c>
      <c r="T193" s="209">
        <f>S193*H193</f>
        <v>0</v>
      </c>
      <c r="AR193" s="210" t="s">
        <v>465</v>
      </c>
      <c r="AT193" s="210" t="s">
        <v>462</v>
      </c>
      <c r="AU193" s="210" t="s">
        <v>392</v>
      </c>
      <c r="AY193" s="15" t="s">
        <v>383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5" t="s">
        <v>222</v>
      </c>
      <c r="BK193" s="211">
        <f>ROUND(I193*H193,2)</f>
        <v>0</v>
      </c>
      <c r="BL193" s="15" t="s">
        <v>442</v>
      </c>
      <c r="BM193" s="210" t="s">
        <v>1035</v>
      </c>
    </row>
    <row r="194" spans="2:65" s="184" customFormat="1" ht="11.25">
      <c r="B194" s="217"/>
      <c r="D194" s="185" t="s">
        <v>467</v>
      </c>
      <c r="F194" s="186" t="s">
        <v>993</v>
      </c>
      <c r="H194" s="187">
        <v>23</v>
      </c>
      <c r="L194" s="217"/>
      <c r="M194" s="218"/>
      <c r="T194" s="219"/>
      <c r="AT194" s="220" t="s">
        <v>467</v>
      </c>
      <c r="AU194" s="220" t="s">
        <v>392</v>
      </c>
      <c r="AV194" s="184" t="s">
        <v>392</v>
      </c>
      <c r="AW194" s="184" t="s">
        <v>469</v>
      </c>
      <c r="AX194" s="184" t="s">
        <v>222</v>
      </c>
      <c r="AY194" s="220" t="s">
        <v>383</v>
      </c>
    </row>
    <row r="195" spans="2:65" s="157" customFormat="1" ht="44.25" customHeight="1">
      <c r="B195" s="205"/>
      <c r="C195" s="168" t="s">
        <v>572</v>
      </c>
      <c r="D195" s="168" t="s">
        <v>384</v>
      </c>
      <c r="E195" s="169" t="s">
        <v>1036</v>
      </c>
      <c r="F195" s="170" t="s">
        <v>1037</v>
      </c>
      <c r="G195" s="171" t="s">
        <v>173</v>
      </c>
      <c r="H195" s="172">
        <v>35</v>
      </c>
      <c r="I195" s="173"/>
      <c r="J195" s="173">
        <f>ROUND(I195*H195,2)</f>
        <v>0</v>
      </c>
      <c r="K195" s="170" t="s">
        <v>1506</v>
      </c>
      <c r="L195" s="194"/>
      <c r="M195" s="206" t="s">
        <v>1287</v>
      </c>
      <c r="N195" s="207" t="s">
        <v>388</v>
      </c>
      <c r="O195" s="208">
        <v>0.106</v>
      </c>
      <c r="P195" s="208">
        <f>O195*H195</f>
        <v>3.71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AR195" s="210" t="s">
        <v>442</v>
      </c>
      <c r="AT195" s="210" t="s">
        <v>384</v>
      </c>
      <c r="AU195" s="210" t="s">
        <v>392</v>
      </c>
      <c r="AY195" s="15" t="s">
        <v>383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5" t="s">
        <v>222</v>
      </c>
      <c r="BK195" s="211">
        <f>ROUND(I195*H195,2)</f>
        <v>0</v>
      </c>
      <c r="BL195" s="15" t="s">
        <v>442</v>
      </c>
      <c r="BM195" s="210" t="s">
        <v>1038</v>
      </c>
    </row>
    <row r="196" spans="2:65" s="157" customFormat="1">
      <c r="B196" s="194"/>
      <c r="D196" s="174" t="s">
        <v>391</v>
      </c>
      <c r="F196" s="175" t="s">
        <v>1722</v>
      </c>
      <c r="L196" s="194"/>
      <c r="M196" s="212"/>
      <c r="T196" s="213"/>
      <c r="AT196" s="15" t="s">
        <v>391</v>
      </c>
      <c r="AU196" s="15" t="s">
        <v>392</v>
      </c>
    </row>
    <row r="197" spans="2:65" s="157" customFormat="1" ht="24.2" customHeight="1">
      <c r="B197" s="205"/>
      <c r="C197" s="178" t="s">
        <v>576</v>
      </c>
      <c r="D197" s="178" t="s">
        <v>462</v>
      </c>
      <c r="E197" s="179" t="s">
        <v>1039</v>
      </c>
      <c r="F197" s="180" t="s">
        <v>1040</v>
      </c>
      <c r="G197" s="181" t="s">
        <v>173</v>
      </c>
      <c r="H197" s="182">
        <v>40.25</v>
      </c>
      <c r="I197" s="183"/>
      <c r="J197" s="183">
        <f>ROUND(I197*H197,2)</f>
        <v>0</v>
      </c>
      <c r="K197" s="180" t="s">
        <v>1506</v>
      </c>
      <c r="L197" s="214"/>
      <c r="M197" s="215" t="s">
        <v>1287</v>
      </c>
      <c r="N197" s="216" t="s">
        <v>388</v>
      </c>
      <c r="O197" s="208">
        <v>0</v>
      </c>
      <c r="P197" s="208">
        <f>O197*H197</f>
        <v>0</v>
      </c>
      <c r="Q197" s="208">
        <v>7.6999999999999996E-4</v>
      </c>
      <c r="R197" s="208">
        <f>Q197*H197</f>
        <v>3.0992499999999999E-2</v>
      </c>
      <c r="S197" s="208">
        <v>0</v>
      </c>
      <c r="T197" s="209">
        <f>S197*H197</f>
        <v>0</v>
      </c>
      <c r="AR197" s="210" t="s">
        <v>465</v>
      </c>
      <c r="AT197" s="210" t="s">
        <v>462</v>
      </c>
      <c r="AU197" s="210" t="s">
        <v>392</v>
      </c>
      <c r="AY197" s="15" t="s">
        <v>383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5" t="s">
        <v>222</v>
      </c>
      <c r="BK197" s="211">
        <f>ROUND(I197*H197,2)</f>
        <v>0</v>
      </c>
      <c r="BL197" s="15" t="s">
        <v>442</v>
      </c>
      <c r="BM197" s="210" t="s">
        <v>1041</v>
      </c>
    </row>
    <row r="198" spans="2:65" s="184" customFormat="1" ht="11.25">
      <c r="B198" s="217"/>
      <c r="D198" s="185" t="s">
        <v>467</v>
      </c>
      <c r="F198" s="186" t="s">
        <v>1000</v>
      </c>
      <c r="H198" s="187">
        <v>40.25</v>
      </c>
      <c r="L198" s="217"/>
      <c r="M198" s="218"/>
      <c r="T198" s="219"/>
      <c r="AT198" s="220" t="s">
        <v>467</v>
      </c>
      <c r="AU198" s="220" t="s">
        <v>392</v>
      </c>
      <c r="AV198" s="184" t="s">
        <v>392</v>
      </c>
      <c r="AW198" s="184" t="s">
        <v>469</v>
      </c>
      <c r="AX198" s="184" t="s">
        <v>222</v>
      </c>
      <c r="AY198" s="220" t="s">
        <v>383</v>
      </c>
    </row>
    <row r="199" spans="2:65" s="157" customFormat="1" ht="24.2" customHeight="1">
      <c r="B199" s="205"/>
      <c r="C199" s="168" t="s">
        <v>580</v>
      </c>
      <c r="D199" s="168" t="s">
        <v>384</v>
      </c>
      <c r="E199" s="169" t="s">
        <v>1042</v>
      </c>
      <c r="F199" s="170" t="s">
        <v>1043</v>
      </c>
      <c r="G199" s="171" t="s">
        <v>173</v>
      </c>
      <c r="H199" s="172">
        <v>30</v>
      </c>
      <c r="I199" s="173"/>
      <c r="J199" s="173">
        <f>ROUND(I199*H199,2)</f>
        <v>0</v>
      </c>
      <c r="K199" s="170" t="s">
        <v>1506</v>
      </c>
      <c r="L199" s="194"/>
      <c r="M199" s="206" t="s">
        <v>1287</v>
      </c>
      <c r="N199" s="207" t="s">
        <v>388</v>
      </c>
      <c r="O199" s="208">
        <v>0.126</v>
      </c>
      <c r="P199" s="208">
        <f>O199*H199</f>
        <v>3.7800000000000002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AR199" s="210" t="s">
        <v>442</v>
      </c>
      <c r="AT199" s="210" t="s">
        <v>384</v>
      </c>
      <c r="AU199" s="210" t="s">
        <v>392</v>
      </c>
      <c r="AY199" s="15" t="s">
        <v>383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5" t="s">
        <v>222</v>
      </c>
      <c r="BK199" s="211">
        <f>ROUND(I199*H199,2)</f>
        <v>0</v>
      </c>
      <c r="BL199" s="15" t="s">
        <v>442</v>
      </c>
      <c r="BM199" s="210" t="s">
        <v>1044</v>
      </c>
    </row>
    <row r="200" spans="2:65" s="157" customFormat="1">
      <c r="B200" s="194"/>
      <c r="D200" s="174" t="s">
        <v>391</v>
      </c>
      <c r="F200" s="175" t="s">
        <v>1723</v>
      </c>
      <c r="L200" s="194"/>
      <c r="M200" s="212"/>
      <c r="T200" s="213"/>
      <c r="AT200" s="15" t="s">
        <v>391</v>
      </c>
      <c r="AU200" s="15" t="s">
        <v>392</v>
      </c>
    </row>
    <row r="201" spans="2:65" s="157" customFormat="1" ht="16.5" customHeight="1">
      <c r="B201" s="205"/>
      <c r="C201" s="178" t="s">
        <v>584</v>
      </c>
      <c r="D201" s="178" t="s">
        <v>462</v>
      </c>
      <c r="E201" s="179" t="s">
        <v>1045</v>
      </c>
      <c r="F201" s="180" t="s">
        <v>1046</v>
      </c>
      <c r="G201" s="181" t="s">
        <v>173</v>
      </c>
      <c r="H201" s="182">
        <v>30</v>
      </c>
      <c r="I201" s="183"/>
      <c r="J201" s="183">
        <f>ROUND(I201*H201,2)</f>
        <v>0</v>
      </c>
      <c r="K201" s="180" t="s">
        <v>1287</v>
      </c>
      <c r="L201" s="214"/>
      <c r="M201" s="215" t="s">
        <v>1287</v>
      </c>
      <c r="N201" s="216" t="s">
        <v>388</v>
      </c>
      <c r="O201" s="208">
        <v>0</v>
      </c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AR201" s="210" t="s">
        <v>465</v>
      </c>
      <c r="AT201" s="210" t="s">
        <v>462</v>
      </c>
      <c r="AU201" s="210" t="s">
        <v>392</v>
      </c>
      <c r="AY201" s="15" t="s">
        <v>383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5" t="s">
        <v>222</v>
      </c>
      <c r="BK201" s="211">
        <f>ROUND(I201*H201,2)</f>
        <v>0</v>
      </c>
      <c r="BL201" s="15" t="s">
        <v>442</v>
      </c>
      <c r="BM201" s="210" t="s">
        <v>1047</v>
      </c>
    </row>
    <row r="202" spans="2:65" s="157" customFormat="1" ht="24.2" customHeight="1">
      <c r="B202" s="205"/>
      <c r="C202" s="168" t="s">
        <v>588</v>
      </c>
      <c r="D202" s="168" t="s">
        <v>384</v>
      </c>
      <c r="E202" s="169" t="s">
        <v>1048</v>
      </c>
      <c r="F202" s="170" t="s">
        <v>1049</v>
      </c>
      <c r="G202" s="171" t="s">
        <v>147</v>
      </c>
      <c r="H202" s="172">
        <v>1</v>
      </c>
      <c r="I202" s="173"/>
      <c r="J202" s="173">
        <f>ROUND(I202*H202,2)</f>
        <v>0</v>
      </c>
      <c r="K202" s="170" t="s">
        <v>1287</v>
      </c>
      <c r="L202" s="194"/>
      <c r="M202" s="206" t="s">
        <v>1287</v>
      </c>
      <c r="N202" s="207" t="s">
        <v>388</v>
      </c>
      <c r="O202" s="208">
        <v>0</v>
      </c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AR202" s="210" t="s">
        <v>442</v>
      </c>
      <c r="AT202" s="210" t="s">
        <v>384</v>
      </c>
      <c r="AU202" s="210" t="s">
        <v>392</v>
      </c>
      <c r="AY202" s="15" t="s">
        <v>383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5" t="s">
        <v>222</v>
      </c>
      <c r="BK202" s="211">
        <f>ROUND(I202*H202,2)</f>
        <v>0</v>
      </c>
      <c r="BL202" s="15" t="s">
        <v>442</v>
      </c>
      <c r="BM202" s="210" t="s">
        <v>1050</v>
      </c>
    </row>
    <row r="203" spans="2:65" s="157" customFormat="1" ht="24.2" customHeight="1">
      <c r="B203" s="205"/>
      <c r="C203" s="168" t="s">
        <v>592</v>
      </c>
      <c r="D203" s="168" t="s">
        <v>384</v>
      </c>
      <c r="E203" s="169" t="s">
        <v>1051</v>
      </c>
      <c r="F203" s="170" t="s">
        <v>1052</v>
      </c>
      <c r="G203" s="171" t="s">
        <v>147</v>
      </c>
      <c r="H203" s="172">
        <v>1</v>
      </c>
      <c r="I203" s="173"/>
      <c r="J203" s="173">
        <f>ROUND(I203*H203,2)</f>
        <v>0</v>
      </c>
      <c r="K203" s="170" t="s">
        <v>1287</v>
      </c>
      <c r="L203" s="194"/>
      <c r="M203" s="206" t="s">
        <v>1287</v>
      </c>
      <c r="N203" s="207" t="s">
        <v>388</v>
      </c>
      <c r="O203" s="208">
        <v>0</v>
      </c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AR203" s="210" t="s">
        <v>442</v>
      </c>
      <c r="AT203" s="210" t="s">
        <v>384</v>
      </c>
      <c r="AU203" s="210" t="s">
        <v>392</v>
      </c>
      <c r="AY203" s="15" t="s">
        <v>383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5" t="s">
        <v>222</v>
      </c>
      <c r="BK203" s="211">
        <f>ROUND(I203*H203,2)</f>
        <v>0</v>
      </c>
      <c r="BL203" s="15" t="s">
        <v>442</v>
      </c>
      <c r="BM203" s="210" t="s">
        <v>1053</v>
      </c>
    </row>
    <row r="204" spans="2:65" s="157" customFormat="1" ht="24.2" customHeight="1">
      <c r="B204" s="205"/>
      <c r="C204" s="168" t="s">
        <v>596</v>
      </c>
      <c r="D204" s="168" t="s">
        <v>384</v>
      </c>
      <c r="E204" s="169" t="s">
        <v>1054</v>
      </c>
      <c r="F204" s="170" t="s">
        <v>1055</v>
      </c>
      <c r="G204" s="171" t="s">
        <v>117</v>
      </c>
      <c r="H204" s="172">
        <v>2</v>
      </c>
      <c r="I204" s="173"/>
      <c r="J204" s="173">
        <f>ROUND(I204*H204,2)</f>
        <v>0</v>
      </c>
      <c r="K204" s="170" t="s">
        <v>1506</v>
      </c>
      <c r="L204" s="194"/>
      <c r="M204" s="206" t="s">
        <v>1287</v>
      </c>
      <c r="N204" s="207" t="s">
        <v>388</v>
      </c>
      <c r="O204" s="208">
        <v>0.57099999999999995</v>
      </c>
      <c r="P204" s="208">
        <f>O204*H204</f>
        <v>1.1419999999999999</v>
      </c>
      <c r="Q204" s="208">
        <v>0</v>
      </c>
      <c r="R204" s="208">
        <f>Q204*H204</f>
        <v>0</v>
      </c>
      <c r="S204" s="208">
        <v>0.03</v>
      </c>
      <c r="T204" s="209">
        <f>S204*H204</f>
        <v>0.06</v>
      </c>
      <c r="AR204" s="210" t="s">
        <v>442</v>
      </c>
      <c r="AT204" s="210" t="s">
        <v>384</v>
      </c>
      <c r="AU204" s="210" t="s">
        <v>392</v>
      </c>
      <c r="AY204" s="15" t="s">
        <v>383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5" t="s">
        <v>222</v>
      </c>
      <c r="BK204" s="211">
        <f>ROUND(I204*H204,2)</f>
        <v>0</v>
      </c>
      <c r="BL204" s="15" t="s">
        <v>442</v>
      </c>
      <c r="BM204" s="210" t="s">
        <v>1056</v>
      </c>
    </row>
    <row r="205" spans="2:65" s="157" customFormat="1">
      <c r="B205" s="194"/>
      <c r="D205" s="174" t="s">
        <v>391</v>
      </c>
      <c r="F205" s="175" t="s">
        <v>1724</v>
      </c>
      <c r="L205" s="194"/>
      <c r="M205" s="212"/>
      <c r="T205" s="213"/>
      <c r="AT205" s="15" t="s">
        <v>391</v>
      </c>
      <c r="AU205" s="15" t="s">
        <v>392</v>
      </c>
    </row>
    <row r="206" spans="2:65" s="157" customFormat="1" ht="16.5" customHeight="1">
      <c r="B206" s="205"/>
      <c r="C206" s="168" t="s">
        <v>600</v>
      </c>
      <c r="D206" s="168" t="s">
        <v>384</v>
      </c>
      <c r="E206" s="169" t="s">
        <v>1057</v>
      </c>
      <c r="F206" s="170" t="s">
        <v>1058</v>
      </c>
      <c r="G206" s="171" t="s">
        <v>147</v>
      </c>
      <c r="H206" s="172">
        <v>8</v>
      </c>
      <c r="I206" s="173"/>
      <c r="J206" s="173">
        <f>ROUND(I206*H206,2)</f>
        <v>0</v>
      </c>
      <c r="K206" s="170" t="s">
        <v>1287</v>
      </c>
      <c r="L206" s="194"/>
      <c r="M206" s="206" t="s">
        <v>1287</v>
      </c>
      <c r="N206" s="207" t="s">
        <v>388</v>
      </c>
      <c r="O206" s="208">
        <v>0</v>
      </c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AR206" s="210" t="s">
        <v>442</v>
      </c>
      <c r="AT206" s="210" t="s">
        <v>384</v>
      </c>
      <c r="AU206" s="210" t="s">
        <v>392</v>
      </c>
      <c r="AY206" s="15" t="s">
        <v>383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5" t="s">
        <v>222</v>
      </c>
      <c r="BK206" s="211">
        <f>ROUND(I206*H206,2)</f>
        <v>0</v>
      </c>
      <c r="BL206" s="15" t="s">
        <v>442</v>
      </c>
      <c r="BM206" s="210" t="s">
        <v>1059</v>
      </c>
    </row>
    <row r="207" spans="2:65" s="157" customFormat="1" ht="16.5" customHeight="1">
      <c r="B207" s="205"/>
      <c r="C207" s="168" t="s">
        <v>604</v>
      </c>
      <c r="D207" s="168" t="s">
        <v>384</v>
      </c>
      <c r="E207" s="169" t="s">
        <v>1060</v>
      </c>
      <c r="F207" s="170" t="s">
        <v>1061</v>
      </c>
      <c r="G207" s="171" t="s">
        <v>147</v>
      </c>
      <c r="H207" s="172">
        <v>60</v>
      </c>
      <c r="I207" s="173"/>
      <c r="J207" s="173">
        <f>ROUND(I207*H207,2)</f>
        <v>0</v>
      </c>
      <c r="K207" s="170" t="s">
        <v>1287</v>
      </c>
      <c r="L207" s="194"/>
      <c r="M207" s="206" t="s">
        <v>1287</v>
      </c>
      <c r="N207" s="207" t="s">
        <v>388</v>
      </c>
      <c r="O207" s="208">
        <v>0</v>
      </c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AR207" s="210" t="s">
        <v>442</v>
      </c>
      <c r="AT207" s="210" t="s">
        <v>384</v>
      </c>
      <c r="AU207" s="210" t="s">
        <v>392</v>
      </c>
      <c r="AY207" s="15" t="s">
        <v>383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5" t="s">
        <v>222</v>
      </c>
      <c r="BK207" s="211">
        <f>ROUND(I207*H207,2)</f>
        <v>0</v>
      </c>
      <c r="BL207" s="15" t="s">
        <v>442</v>
      </c>
      <c r="BM207" s="210" t="s">
        <v>1062</v>
      </c>
    </row>
    <row r="208" spans="2:65" s="157" customFormat="1" ht="16.5" customHeight="1">
      <c r="B208" s="205"/>
      <c r="C208" s="168" t="s">
        <v>609</v>
      </c>
      <c r="D208" s="168" t="s">
        <v>384</v>
      </c>
      <c r="E208" s="169" t="s">
        <v>1063</v>
      </c>
      <c r="F208" s="170" t="s">
        <v>1064</v>
      </c>
      <c r="G208" s="171" t="s">
        <v>147</v>
      </c>
      <c r="H208" s="172">
        <v>1</v>
      </c>
      <c r="I208" s="173"/>
      <c r="J208" s="173">
        <f>ROUND(I208*H208,2)</f>
        <v>0</v>
      </c>
      <c r="K208" s="170" t="s">
        <v>1287</v>
      </c>
      <c r="L208" s="194"/>
      <c r="M208" s="206" t="s">
        <v>1287</v>
      </c>
      <c r="N208" s="207" t="s">
        <v>388</v>
      </c>
      <c r="O208" s="208">
        <v>0</v>
      </c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AR208" s="210" t="s">
        <v>442</v>
      </c>
      <c r="AT208" s="210" t="s">
        <v>384</v>
      </c>
      <c r="AU208" s="210" t="s">
        <v>392</v>
      </c>
      <c r="AY208" s="15" t="s">
        <v>383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5" t="s">
        <v>222</v>
      </c>
      <c r="BK208" s="211">
        <f>ROUND(I208*H208,2)</f>
        <v>0</v>
      </c>
      <c r="BL208" s="15" t="s">
        <v>442</v>
      </c>
      <c r="BM208" s="210" t="s">
        <v>1065</v>
      </c>
    </row>
    <row r="209" spans="2:65" s="157" customFormat="1" ht="37.9" customHeight="1">
      <c r="B209" s="205"/>
      <c r="C209" s="168" t="s">
        <v>613</v>
      </c>
      <c r="D209" s="168" t="s">
        <v>384</v>
      </c>
      <c r="E209" s="169" t="s">
        <v>1066</v>
      </c>
      <c r="F209" s="170" t="s">
        <v>1067</v>
      </c>
      <c r="G209" s="171" t="s">
        <v>117</v>
      </c>
      <c r="H209" s="172">
        <v>7</v>
      </c>
      <c r="I209" s="173"/>
      <c r="J209" s="173">
        <f>ROUND(I209*H209,2)</f>
        <v>0</v>
      </c>
      <c r="K209" s="170" t="s">
        <v>1506</v>
      </c>
      <c r="L209" s="194"/>
      <c r="M209" s="206" t="s">
        <v>1287</v>
      </c>
      <c r="N209" s="207" t="s">
        <v>388</v>
      </c>
      <c r="O209" s="208">
        <v>0.30599999999999999</v>
      </c>
      <c r="P209" s="208">
        <f>O209*H209</f>
        <v>2.1419999999999999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AR209" s="210" t="s">
        <v>442</v>
      </c>
      <c r="AT209" s="210" t="s">
        <v>384</v>
      </c>
      <c r="AU209" s="210" t="s">
        <v>392</v>
      </c>
      <c r="AY209" s="15" t="s">
        <v>383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5" t="s">
        <v>222</v>
      </c>
      <c r="BK209" s="211">
        <f>ROUND(I209*H209,2)</f>
        <v>0</v>
      </c>
      <c r="BL209" s="15" t="s">
        <v>442</v>
      </c>
      <c r="BM209" s="210" t="s">
        <v>1068</v>
      </c>
    </row>
    <row r="210" spans="2:65" s="157" customFormat="1">
      <c r="B210" s="194"/>
      <c r="D210" s="174" t="s">
        <v>391</v>
      </c>
      <c r="F210" s="175" t="s">
        <v>1725</v>
      </c>
      <c r="L210" s="194"/>
      <c r="M210" s="212"/>
      <c r="T210" s="213"/>
      <c r="AT210" s="15" t="s">
        <v>391</v>
      </c>
      <c r="AU210" s="15" t="s">
        <v>392</v>
      </c>
    </row>
    <row r="211" spans="2:65" s="157" customFormat="1" ht="24.2" customHeight="1">
      <c r="B211" s="205"/>
      <c r="C211" s="178" t="s">
        <v>616</v>
      </c>
      <c r="D211" s="178" t="s">
        <v>462</v>
      </c>
      <c r="E211" s="179" t="s">
        <v>1069</v>
      </c>
      <c r="F211" s="180" t="s">
        <v>1070</v>
      </c>
      <c r="G211" s="181" t="s">
        <v>117</v>
      </c>
      <c r="H211" s="182">
        <v>7</v>
      </c>
      <c r="I211" s="183"/>
      <c r="J211" s="183">
        <f>ROUND(I211*H211,2)</f>
        <v>0</v>
      </c>
      <c r="K211" s="180" t="s">
        <v>1506</v>
      </c>
      <c r="L211" s="214"/>
      <c r="M211" s="215" t="s">
        <v>1287</v>
      </c>
      <c r="N211" s="216" t="s">
        <v>388</v>
      </c>
      <c r="O211" s="208">
        <v>0</v>
      </c>
      <c r="P211" s="208">
        <f>O211*H211</f>
        <v>0</v>
      </c>
      <c r="Q211" s="208">
        <v>9.0000000000000006E-5</v>
      </c>
      <c r="R211" s="208">
        <f>Q211*H211</f>
        <v>6.3000000000000003E-4</v>
      </c>
      <c r="S211" s="208">
        <v>0</v>
      </c>
      <c r="T211" s="209">
        <f>S211*H211</f>
        <v>0</v>
      </c>
      <c r="AR211" s="210" t="s">
        <v>465</v>
      </c>
      <c r="AT211" s="210" t="s">
        <v>462</v>
      </c>
      <c r="AU211" s="210" t="s">
        <v>392</v>
      </c>
      <c r="AY211" s="15" t="s">
        <v>383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5" t="s">
        <v>222</v>
      </c>
      <c r="BK211" s="211">
        <f>ROUND(I211*H211,2)</f>
        <v>0</v>
      </c>
      <c r="BL211" s="15" t="s">
        <v>442</v>
      </c>
      <c r="BM211" s="210" t="s">
        <v>1071</v>
      </c>
    </row>
    <row r="212" spans="2:65" s="157" customFormat="1" ht="49.15" customHeight="1">
      <c r="B212" s="205"/>
      <c r="C212" s="168" t="s">
        <v>619</v>
      </c>
      <c r="D212" s="168" t="s">
        <v>384</v>
      </c>
      <c r="E212" s="169" t="s">
        <v>1072</v>
      </c>
      <c r="F212" s="170" t="s">
        <v>1073</v>
      </c>
      <c r="G212" s="171" t="s">
        <v>117</v>
      </c>
      <c r="H212" s="172">
        <v>38</v>
      </c>
      <c r="I212" s="173"/>
      <c r="J212" s="173">
        <f>ROUND(I212*H212,2)</f>
        <v>0</v>
      </c>
      <c r="K212" s="170" t="s">
        <v>1506</v>
      </c>
      <c r="L212" s="194"/>
      <c r="M212" s="206" t="s">
        <v>1287</v>
      </c>
      <c r="N212" s="207" t="s">
        <v>388</v>
      </c>
      <c r="O212" s="208">
        <v>0.13400000000000001</v>
      </c>
      <c r="P212" s="208">
        <f>O212*H212</f>
        <v>5.0920000000000005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AR212" s="210" t="s">
        <v>632</v>
      </c>
      <c r="AT212" s="210" t="s">
        <v>384</v>
      </c>
      <c r="AU212" s="210" t="s">
        <v>392</v>
      </c>
      <c r="AY212" s="15" t="s">
        <v>383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5" t="s">
        <v>222</v>
      </c>
      <c r="BK212" s="211">
        <f>ROUND(I212*H212,2)</f>
        <v>0</v>
      </c>
      <c r="BL212" s="15" t="s">
        <v>632</v>
      </c>
      <c r="BM212" s="210" t="s">
        <v>1074</v>
      </c>
    </row>
    <row r="213" spans="2:65" s="157" customFormat="1">
      <c r="B213" s="194"/>
      <c r="D213" s="174" t="s">
        <v>391</v>
      </c>
      <c r="F213" s="175" t="s">
        <v>1726</v>
      </c>
      <c r="L213" s="194"/>
      <c r="M213" s="212"/>
      <c r="T213" s="213"/>
      <c r="AT213" s="15" t="s">
        <v>391</v>
      </c>
      <c r="AU213" s="15" t="s">
        <v>392</v>
      </c>
    </row>
    <row r="214" spans="2:65" s="157" customFormat="1" ht="21.75" customHeight="1">
      <c r="B214" s="205"/>
      <c r="C214" s="178" t="s">
        <v>622</v>
      </c>
      <c r="D214" s="178" t="s">
        <v>462</v>
      </c>
      <c r="E214" s="179" t="s">
        <v>1075</v>
      </c>
      <c r="F214" s="180" t="s">
        <v>1076</v>
      </c>
      <c r="G214" s="181" t="s">
        <v>117</v>
      </c>
      <c r="H214" s="182">
        <v>38</v>
      </c>
      <c r="I214" s="183"/>
      <c r="J214" s="183">
        <f>ROUND(I214*H214,2)</f>
        <v>0</v>
      </c>
      <c r="K214" s="180" t="s">
        <v>1287</v>
      </c>
      <c r="L214" s="214"/>
      <c r="M214" s="215" t="s">
        <v>1287</v>
      </c>
      <c r="N214" s="216" t="s">
        <v>388</v>
      </c>
      <c r="O214" s="208">
        <v>0</v>
      </c>
      <c r="P214" s="208">
        <f>O214*H214</f>
        <v>0</v>
      </c>
      <c r="Q214" s="208">
        <v>4.0000000000000003E-5</v>
      </c>
      <c r="R214" s="208">
        <f>Q214*H214</f>
        <v>1.5200000000000001E-3</v>
      </c>
      <c r="S214" s="208">
        <v>0</v>
      </c>
      <c r="T214" s="209">
        <f>S214*H214</f>
        <v>0</v>
      </c>
      <c r="AR214" s="210" t="s">
        <v>910</v>
      </c>
      <c r="AT214" s="210" t="s">
        <v>462</v>
      </c>
      <c r="AU214" s="210" t="s">
        <v>392</v>
      </c>
      <c r="AY214" s="15" t="s">
        <v>383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5" t="s">
        <v>222</v>
      </c>
      <c r="BK214" s="211">
        <f>ROUND(I214*H214,2)</f>
        <v>0</v>
      </c>
      <c r="BL214" s="15" t="s">
        <v>910</v>
      </c>
      <c r="BM214" s="210" t="s">
        <v>1077</v>
      </c>
    </row>
    <row r="215" spans="2:65" s="157" customFormat="1" ht="49.15" customHeight="1">
      <c r="B215" s="205"/>
      <c r="C215" s="168" t="s">
        <v>625</v>
      </c>
      <c r="D215" s="168" t="s">
        <v>384</v>
      </c>
      <c r="E215" s="169" t="s">
        <v>1078</v>
      </c>
      <c r="F215" s="170" t="s">
        <v>1079</v>
      </c>
      <c r="G215" s="171" t="s">
        <v>117</v>
      </c>
      <c r="H215" s="172">
        <v>14</v>
      </c>
      <c r="I215" s="173"/>
      <c r="J215" s="173">
        <f>ROUND(I215*H215,2)</f>
        <v>0</v>
      </c>
      <c r="K215" s="170" t="s">
        <v>1506</v>
      </c>
      <c r="L215" s="194"/>
      <c r="M215" s="206" t="s">
        <v>1287</v>
      </c>
      <c r="N215" s="207" t="s">
        <v>388</v>
      </c>
      <c r="O215" s="208">
        <v>0.154</v>
      </c>
      <c r="P215" s="208">
        <f>O215*H215</f>
        <v>2.1560000000000001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AR215" s="210" t="s">
        <v>442</v>
      </c>
      <c r="AT215" s="210" t="s">
        <v>384</v>
      </c>
      <c r="AU215" s="210" t="s">
        <v>392</v>
      </c>
      <c r="AY215" s="15" t="s">
        <v>383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5" t="s">
        <v>222</v>
      </c>
      <c r="BK215" s="211">
        <f>ROUND(I215*H215,2)</f>
        <v>0</v>
      </c>
      <c r="BL215" s="15" t="s">
        <v>442</v>
      </c>
      <c r="BM215" s="210" t="s">
        <v>1080</v>
      </c>
    </row>
    <row r="216" spans="2:65" s="157" customFormat="1">
      <c r="B216" s="194"/>
      <c r="D216" s="174" t="s">
        <v>391</v>
      </c>
      <c r="F216" s="175" t="s">
        <v>1727</v>
      </c>
      <c r="L216" s="194"/>
      <c r="M216" s="212"/>
      <c r="T216" s="213"/>
      <c r="AT216" s="15" t="s">
        <v>391</v>
      </c>
      <c r="AU216" s="15" t="s">
        <v>392</v>
      </c>
    </row>
    <row r="217" spans="2:65" s="157" customFormat="1" ht="16.5" customHeight="1">
      <c r="B217" s="205"/>
      <c r="C217" s="178" t="s">
        <v>628</v>
      </c>
      <c r="D217" s="178" t="s">
        <v>462</v>
      </c>
      <c r="E217" s="179" t="s">
        <v>1081</v>
      </c>
      <c r="F217" s="180" t="s">
        <v>1082</v>
      </c>
      <c r="G217" s="181" t="s">
        <v>117</v>
      </c>
      <c r="H217" s="182">
        <v>14</v>
      </c>
      <c r="I217" s="183"/>
      <c r="J217" s="183">
        <f>ROUND(I217*H217,2)</f>
        <v>0</v>
      </c>
      <c r="K217" s="180" t="s">
        <v>1287</v>
      </c>
      <c r="L217" s="214"/>
      <c r="M217" s="215" t="s">
        <v>1287</v>
      </c>
      <c r="N217" s="216" t="s">
        <v>388</v>
      </c>
      <c r="O217" s="208">
        <v>0</v>
      </c>
      <c r="P217" s="208">
        <f>O217*H217</f>
        <v>0</v>
      </c>
      <c r="Q217" s="208">
        <v>4.0000000000000003E-5</v>
      </c>
      <c r="R217" s="208">
        <f>Q217*H217</f>
        <v>5.6000000000000006E-4</v>
      </c>
      <c r="S217" s="208">
        <v>0</v>
      </c>
      <c r="T217" s="209">
        <f>S217*H217</f>
        <v>0</v>
      </c>
      <c r="AR217" s="210" t="s">
        <v>465</v>
      </c>
      <c r="AT217" s="210" t="s">
        <v>462</v>
      </c>
      <c r="AU217" s="210" t="s">
        <v>392</v>
      </c>
      <c r="AY217" s="15" t="s">
        <v>383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5" t="s">
        <v>222</v>
      </c>
      <c r="BK217" s="211">
        <f>ROUND(I217*H217,2)</f>
        <v>0</v>
      </c>
      <c r="BL217" s="15" t="s">
        <v>442</v>
      </c>
      <c r="BM217" s="210" t="s">
        <v>1083</v>
      </c>
    </row>
    <row r="218" spans="2:65" s="157" customFormat="1" ht="49.15" customHeight="1">
      <c r="B218" s="205"/>
      <c r="C218" s="168" t="s">
        <v>632</v>
      </c>
      <c r="D218" s="168" t="s">
        <v>384</v>
      </c>
      <c r="E218" s="169" t="s">
        <v>1084</v>
      </c>
      <c r="F218" s="170" t="s">
        <v>1085</v>
      </c>
      <c r="G218" s="171" t="s">
        <v>117</v>
      </c>
      <c r="H218" s="172">
        <v>2</v>
      </c>
      <c r="I218" s="173"/>
      <c r="J218" s="173">
        <f>ROUND(I218*H218,2)</f>
        <v>0</v>
      </c>
      <c r="K218" s="170" t="s">
        <v>1506</v>
      </c>
      <c r="L218" s="194"/>
      <c r="M218" s="206" t="s">
        <v>1287</v>
      </c>
      <c r="N218" s="207" t="s">
        <v>388</v>
      </c>
      <c r="O218" s="208">
        <v>0.17299999999999999</v>
      </c>
      <c r="P218" s="208">
        <f>O218*H218</f>
        <v>0.34599999999999997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AR218" s="210" t="s">
        <v>442</v>
      </c>
      <c r="AT218" s="210" t="s">
        <v>384</v>
      </c>
      <c r="AU218" s="210" t="s">
        <v>392</v>
      </c>
      <c r="AY218" s="15" t="s">
        <v>383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5" t="s">
        <v>222</v>
      </c>
      <c r="BK218" s="211">
        <f>ROUND(I218*H218,2)</f>
        <v>0</v>
      </c>
      <c r="BL218" s="15" t="s">
        <v>442</v>
      </c>
      <c r="BM218" s="210" t="s">
        <v>1086</v>
      </c>
    </row>
    <row r="219" spans="2:65" s="157" customFormat="1">
      <c r="B219" s="194"/>
      <c r="D219" s="174" t="s">
        <v>391</v>
      </c>
      <c r="F219" s="175" t="s">
        <v>1728</v>
      </c>
      <c r="L219" s="194"/>
      <c r="M219" s="212"/>
      <c r="T219" s="213"/>
      <c r="AT219" s="15" t="s">
        <v>391</v>
      </c>
      <c r="AU219" s="15" t="s">
        <v>392</v>
      </c>
    </row>
    <row r="220" spans="2:65" s="157" customFormat="1" ht="16.5" customHeight="1">
      <c r="B220" s="205"/>
      <c r="C220" s="178" t="s">
        <v>635</v>
      </c>
      <c r="D220" s="178" t="s">
        <v>462</v>
      </c>
      <c r="E220" s="179" t="s">
        <v>1087</v>
      </c>
      <c r="F220" s="180" t="s">
        <v>1088</v>
      </c>
      <c r="G220" s="181" t="s">
        <v>117</v>
      </c>
      <c r="H220" s="182">
        <v>2</v>
      </c>
      <c r="I220" s="183"/>
      <c r="J220" s="183">
        <f>ROUND(I220*H220,2)</f>
        <v>0</v>
      </c>
      <c r="K220" s="180" t="s">
        <v>1287</v>
      </c>
      <c r="L220" s="214"/>
      <c r="M220" s="215" t="s">
        <v>1287</v>
      </c>
      <c r="N220" s="216" t="s">
        <v>388</v>
      </c>
      <c r="O220" s="208">
        <v>0</v>
      </c>
      <c r="P220" s="208">
        <f>O220*H220</f>
        <v>0</v>
      </c>
      <c r="Q220" s="208">
        <v>4.0000000000000003E-5</v>
      </c>
      <c r="R220" s="208">
        <f>Q220*H220</f>
        <v>8.0000000000000007E-5</v>
      </c>
      <c r="S220" s="208">
        <v>0</v>
      </c>
      <c r="T220" s="209">
        <f>S220*H220</f>
        <v>0</v>
      </c>
      <c r="AR220" s="210" t="s">
        <v>465</v>
      </c>
      <c r="AT220" s="210" t="s">
        <v>462</v>
      </c>
      <c r="AU220" s="210" t="s">
        <v>392</v>
      </c>
      <c r="AY220" s="15" t="s">
        <v>383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5" t="s">
        <v>222</v>
      </c>
      <c r="BK220" s="211">
        <f>ROUND(I220*H220,2)</f>
        <v>0</v>
      </c>
      <c r="BL220" s="15" t="s">
        <v>442</v>
      </c>
      <c r="BM220" s="210" t="s">
        <v>1089</v>
      </c>
    </row>
    <row r="221" spans="2:65" s="157" customFormat="1" ht="44.25" customHeight="1">
      <c r="B221" s="205"/>
      <c r="C221" s="168" t="s">
        <v>639</v>
      </c>
      <c r="D221" s="168" t="s">
        <v>384</v>
      </c>
      <c r="E221" s="169" t="s">
        <v>1090</v>
      </c>
      <c r="F221" s="170" t="s">
        <v>1091</v>
      </c>
      <c r="G221" s="171" t="s">
        <v>117</v>
      </c>
      <c r="H221" s="172">
        <v>60</v>
      </c>
      <c r="I221" s="173"/>
      <c r="J221" s="173">
        <f>ROUND(I221*H221,2)</f>
        <v>0</v>
      </c>
      <c r="K221" s="170" t="s">
        <v>1506</v>
      </c>
      <c r="L221" s="194"/>
      <c r="M221" s="206" t="s">
        <v>1287</v>
      </c>
      <c r="N221" s="207" t="s">
        <v>388</v>
      </c>
      <c r="O221" s="208">
        <v>0.14899999999999999</v>
      </c>
      <c r="P221" s="208">
        <f>O221*H221</f>
        <v>8.94</v>
      </c>
      <c r="Q221" s="208">
        <v>0</v>
      </c>
      <c r="R221" s="208">
        <f>Q221*H221</f>
        <v>0</v>
      </c>
      <c r="S221" s="208">
        <v>9.7999999999999997E-5</v>
      </c>
      <c r="T221" s="209">
        <f>S221*H221</f>
        <v>5.8799999999999998E-3</v>
      </c>
      <c r="AR221" s="210" t="s">
        <v>442</v>
      </c>
      <c r="AT221" s="210" t="s">
        <v>384</v>
      </c>
      <c r="AU221" s="210" t="s">
        <v>392</v>
      </c>
      <c r="AY221" s="15" t="s">
        <v>383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5" t="s">
        <v>222</v>
      </c>
      <c r="BK221" s="211">
        <f>ROUND(I221*H221,2)</f>
        <v>0</v>
      </c>
      <c r="BL221" s="15" t="s">
        <v>442</v>
      </c>
      <c r="BM221" s="210" t="s">
        <v>1092</v>
      </c>
    </row>
    <row r="222" spans="2:65" s="157" customFormat="1">
      <c r="B222" s="194"/>
      <c r="D222" s="174" t="s">
        <v>391</v>
      </c>
      <c r="F222" s="175" t="s">
        <v>1729</v>
      </c>
      <c r="L222" s="194"/>
      <c r="M222" s="212"/>
      <c r="T222" s="213"/>
      <c r="AT222" s="15" t="s">
        <v>391</v>
      </c>
      <c r="AU222" s="15" t="s">
        <v>392</v>
      </c>
    </row>
    <row r="223" spans="2:65" s="157" customFormat="1" ht="44.25" customHeight="1">
      <c r="B223" s="205"/>
      <c r="C223" s="168" t="s">
        <v>643</v>
      </c>
      <c r="D223" s="168" t="s">
        <v>384</v>
      </c>
      <c r="E223" s="169" t="s">
        <v>1093</v>
      </c>
      <c r="F223" s="170" t="s">
        <v>1094</v>
      </c>
      <c r="G223" s="171" t="s">
        <v>117</v>
      </c>
      <c r="H223" s="172">
        <v>135</v>
      </c>
      <c r="I223" s="173"/>
      <c r="J223" s="173">
        <f>ROUND(I223*H223,2)</f>
        <v>0</v>
      </c>
      <c r="K223" s="170" t="s">
        <v>1506</v>
      </c>
      <c r="L223" s="194"/>
      <c r="M223" s="206" t="s">
        <v>1287</v>
      </c>
      <c r="N223" s="207" t="s">
        <v>388</v>
      </c>
      <c r="O223" s="208">
        <v>0.28699999999999998</v>
      </c>
      <c r="P223" s="208">
        <f>O223*H223</f>
        <v>38.744999999999997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AR223" s="210" t="s">
        <v>632</v>
      </c>
      <c r="AT223" s="210" t="s">
        <v>384</v>
      </c>
      <c r="AU223" s="210" t="s">
        <v>392</v>
      </c>
      <c r="AY223" s="15" t="s">
        <v>383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5" t="s">
        <v>222</v>
      </c>
      <c r="BK223" s="211">
        <f>ROUND(I223*H223,2)</f>
        <v>0</v>
      </c>
      <c r="BL223" s="15" t="s">
        <v>632</v>
      </c>
      <c r="BM223" s="210" t="s">
        <v>1095</v>
      </c>
    </row>
    <row r="224" spans="2:65" s="157" customFormat="1">
      <c r="B224" s="194"/>
      <c r="D224" s="174" t="s">
        <v>391</v>
      </c>
      <c r="F224" s="175" t="s">
        <v>1730</v>
      </c>
      <c r="L224" s="194"/>
      <c r="M224" s="212"/>
      <c r="T224" s="213"/>
      <c r="AT224" s="15" t="s">
        <v>391</v>
      </c>
      <c r="AU224" s="15" t="s">
        <v>392</v>
      </c>
    </row>
    <row r="225" spans="2:65" s="157" customFormat="1" ht="24.2" customHeight="1">
      <c r="B225" s="205"/>
      <c r="C225" s="178" t="s">
        <v>647</v>
      </c>
      <c r="D225" s="178" t="s">
        <v>462</v>
      </c>
      <c r="E225" s="179" t="s">
        <v>1096</v>
      </c>
      <c r="F225" s="180" t="s">
        <v>1097</v>
      </c>
      <c r="G225" s="181" t="s">
        <v>117</v>
      </c>
      <c r="H225" s="182">
        <v>135</v>
      </c>
      <c r="I225" s="183"/>
      <c r="J225" s="183">
        <f>ROUND(I225*H225,2)</f>
        <v>0</v>
      </c>
      <c r="K225" s="180" t="s">
        <v>1506</v>
      </c>
      <c r="L225" s="214"/>
      <c r="M225" s="215" t="s">
        <v>1287</v>
      </c>
      <c r="N225" s="216" t="s">
        <v>388</v>
      </c>
      <c r="O225" s="208">
        <v>0</v>
      </c>
      <c r="P225" s="208">
        <f>O225*H225</f>
        <v>0</v>
      </c>
      <c r="Q225" s="208">
        <v>9.0000000000000006E-5</v>
      </c>
      <c r="R225" s="208">
        <f>Q225*H225</f>
        <v>1.2150000000000001E-2</v>
      </c>
      <c r="S225" s="208">
        <v>0</v>
      </c>
      <c r="T225" s="209">
        <f>S225*H225</f>
        <v>0</v>
      </c>
      <c r="AR225" s="210" t="s">
        <v>910</v>
      </c>
      <c r="AT225" s="210" t="s">
        <v>462</v>
      </c>
      <c r="AU225" s="210" t="s">
        <v>392</v>
      </c>
      <c r="AY225" s="15" t="s">
        <v>383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5" t="s">
        <v>222</v>
      </c>
      <c r="BK225" s="211">
        <f>ROUND(I225*H225,2)</f>
        <v>0</v>
      </c>
      <c r="BL225" s="15" t="s">
        <v>910</v>
      </c>
      <c r="BM225" s="210" t="s">
        <v>1098</v>
      </c>
    </row>
    <row r="226" spans="2:65" s="157" customFormat="1" ht="24.2" customHeight="1">
      <c r="B226" s="205"/>
      <c r="C226" s="168" t="s">
        <v>651</v>
      </c>
      <c r="D226" s="168" t="s">
        <v>384</v>
      </c>
      <c r="E226" s="169" t="s">
        <v>1099</v>
      </c>
      <c r="F226" s="170" t="s">
        <v>1100</v>
      </c>
      <c r="G226" s="171" t="s">
        <v>117</v>
      </c>
      <c r="H226" s="172">
        <v>3</v>
      </c>
      <c r="I226" s="173"/>
      <c r="J226" s="173">
        <f>ROUND(I226*H226,2)</f>
        <v>0</v>
      </c>
      <c r="K226" s="170" t="s">
        <v>1506</v>
      </c>
      <c r="L226" s="194"/>
      <c r="M226" s="206" t="s">
        <v>1287</v>
      </c>
      <c r="N226" s="207" t="s">
        <v>388</v>
      </c>
      <c r="O226" s="208">
        <v>0.56899999999999995</v>
      </c>
      <c r="P226" s="208">
        <f>O226*H226</f>
        <v>1.7069999999999999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AR226" s="210" t="s">
        <v>442</v>
      </c>
      <c r="AT226" s="210" t="s">
        <v>384</v>
      </c>
      <c r="AU226" s="210" t="s">
        <v>392</v>
      </c>
      <c r="AY226" s="15" t="s">
        <v>383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5" t="s">
        <v>222</v>
      </c>
      <c r="BK226" s="211">
        <f>ROUND(I226*H226,2)</f>
        <v>0</v>
      </c>
      <c r="BL226" s="15" t="s">
        <v>442</v>
      </c>
      <c r="BM226" s="210" t="s">
        <v>1101</v>
      </c>
    </row>
    <row r="227" spans="2:65" s="157" customFormat="1">
      <c r="B227" s="194"/>
      <c r="D227" s="174" t="s">
        <v>391</v>
      </c>
      <c r="F227" s="175" t="s">
        <v>1731</v>
      </c>
      <c r="L227" s="194"/>
      <c r="M227" s="212"/>
      <c r="T227" s="213"/>
      <c r="AT227" s="15" t="s">
        <v>391</v>
      </c>
      <c r="AU227" s="15" t="s">
        <v>392</v>
      </c>
    </row>
    <row r="228" spans="2:65" s="157" customFormat="1" ht="24.2" customHeight="1">
      <c r="B228" s="205"/>
      <c r="C228" s="168" t="s">
        <v>655</v>
      </c>
      <c r="D228" s="168" t="s">
        <v>384</v>
      </c>
      <c r="E228" s="169" t="s">
        <v>1102</v>
      </c>
      <c r="F228" s="170" t="s">
        <v>1103</v>
      </c>
      <c r="G228" s="171" t="s">
        <v>117</v>
      </c>
      <c r="H228" s="172">
        <v>12</v>
      </c>
      <c r="I228" s="173"/>
      <c r="J228" s="173">
        <f>ROUND(I228*H228,2)</f>
        <v>0</v>
      </c>
      <c r="K228" s="170" t="s">
        <v>1506</v>
      </c>
      <c r="L228" s="194"/>
      <c r="M228" s="206" t="s">
        <v>1287</v>
      </c>
      <c r="N228" s="207" t="s">
        <v>388</v>
      </c>
      <c r="O228" s="208">
        <v>0.48699999999999999</v>
      </c>
      <c r="P228" s="208">
        <f>O228*H228</f>
        <v>5.8439999999999994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AR228" s="210" t="s">
        <v>442</v>
      </c>
      <c r="AT228" s="210" t="s">
        <v>384</v>
      </c>
      <c r="AU228" s="210" t="s">
        <v>392</v>
      </c>
      <c r="AY228" s="15" t="s">
        <v>383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5" t="s">
        <v>222</v>
      </c>
      <c r="BK228" s="211">
        <f>ROUND(I228*H228,2)</f>
        <v>0</v>
      </c>
      <c r="BL228" s="15" t="s">
        <v>442</v>
      </c>
      <c r="BM228" s="210" t="s">
        <v>1104</v>
      </c>
    </row>
    <row r="229" spans="2:65" s="157" customFormat="1">
      <c r="B229" s="194"/>
      <c r="D229" s="174" t="s">
        <v>391</v>
      </c>
      <c r="F229" s="175" t="s">
        <v>1732</v>
      </c>
      <c r="L229" s="194"/>
      <c r="M229" s="212"/>
      <c r="T229" s="213"/>
      <c r="AT229" s="15" t="s">
        <v>391</v>
      </c>
      <c r="AU229" s="15" t="s">
        <v>392</v>
      </c>
    </row>
    <row r="230" spans="2:65" s="157" customFormat="1" ht="24.2" customHeight="1">
      <c r="B230" s="205"/>
      <c r="C230" s="178" t="s">
        <v>659</v>
      </c>
      <c r="D230" s="178" t="s">
        <v>462</v>
      </c>
      <c r="E230" s="179" t="s">
        <v>1105</v>
      </c>
      <c r="F230" s="180" t="s">
        <v>1106</v>
      </c>
      <c r="G230" s="181" t="s">
        <v>117</v>
      </c>
      <c r="H230" s="182">
        <v>12</v>
      </c>
      <c r="I230" s="183"/>
      <c r="J230" s="183">
        <f>ROUND(I230*H230,2)</f>
        <v>0</v>
      </c>
      <c r="K230" s="180" t="s">
        <v>1506</v>
      </c>
      <c r="L230" s="214"/>
      <c r="M230" s="215" t="s">
        <v>1287</v>
      </c>
      <c r="N230" s="216" t="s">
        <v>388</v>
      </c>
      <c r="O230" s="208">
        <v>0</v>
      </c>
      <c r="P230" s="208">
        <f>O230*H230</f>
        <v>0</v>
      </c>
      <c r="Q230" s="208">
        <v>1.0399999999999999E-3</v>
      </c>
      <c r="R230" s="208">
        <f>Q230*H230</f>
        <v>1.2479999999999998E-2</v>
      </c>
      <c r="S230" s="208">
        <v>0</v>
      </c>
      <c r="T230" s="209">
        <f>S230*H230</f>
        <v>0</v>
      </c>
      <c r="AR230" s="210" t="s">
        <v>465</v>
      </c>
      <c r="AT230" s="210" t="s">
        <v>462</v>
      </c>
      <c r="AU230" s="210" t="s">
        <v>392</v>
      </c>
      <c r="AY230" s="15" t="s">
        <v>383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5" t="s">
        <v>222</v>
      </c>
      <c r="BK230" s="211">
        <f>ROUND(I230*H230,2)</f>
        <v>0</v>
      </c>
      <c r="BL230" s="15" t="s">
        <v>442</v>
      </c>
      <c r="BM230" s="210" t="s">
        <v>1107</v>
      </c>
    </row>
    <row r="231" spans="2:65" s="157" customFormat="1" ht="44.25" customHeight="1">
      <c r="B231" s="205"/>
      <c r="C231" s="168" t="s">
        <v>663</v>
      </c>
      <c r="D231" s="168" t="s">
        <v>384</v>
      </c>
      <c r="E231" s="169" t="s">
        <v>1108</v>
      </c>
      <c r="F231" s="170" t="s">
        <v>1109</v>
      </c>
      <c r="G231" s="171" t="s">
        <v>117</v>
      </c>
      <c r="H231" s="172">
        <v>62</v>
      </c>
      <c r="I231" s="173"/>
      <c r="J231" s="173">
        <f>ROUND(I231*H231,2)</f>
        <v>0</v>
      </c>
      <c r="K231" s="170" t="s">
        <v>1506</v>
      </c>
      <c r="L231" s="194"/>
      <c r="M231" s="206" t="s">
        <v>1287</v>
      </c>
      <c r="N231" s="207" t="s">
        <v>388</v>
      </c>
      <c r="O231" s="208">
        <v>5.8000000000000003E-2</v>
      </c>
      <c r="P231" s="208">
        <f>O231*H231</f>
        <v>3.5960000000000001</v>
      </c>
      <c r="Q231" s="208">
        <v>0</v>
      </c>
      <c r="R231" s="208">
        <f>Q231*H231</f>
        <v>0</v>
      </c>
      <c r="S231" s="208">
        <v>4.8000000000000001E-5</v>
      </c>
      <c r="T231" s="209">
        <f>S231*H231</f>
        <v>2.9759999999999999E-3</v>
      </c>
      <c r="AR231" s="210" t="s">
        <v>442</v>
      </c>
      <c r="AT231" s="210" t="s">
        <v>384</v>
      </c>
      <c r="AU231" s="210" t="s">
        <v>392</v>
      </c>
      <c r="AY231" s="15" t="s">
        <v>383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5" t="s">
        <v>222</v>
      </c>
      <c r="BK231" s="211">
        <f>ROUND(I231*H231,2)</f>
        <v>0</v>
      </c>
      <c r="BL231" s="15" t="s">
        <v>442</v>
      </c>
      <c r="BM231" s="210" t="s">
        <v>1110</v>
      </c>
    </row>
    <row r="232" spans="2:65" s="157" customFormat="1">
      <c r="B232" s="194"/>
      <c r="D232" s="174" t="s">
        <v>391</v>
      </c>
      <c r="F232" s="175" t="s">
        <v>1733</v>
      </c>
      <c r="L232" s="194"/>
      <c r="M232" s="212"/>
      <c r="T232" s="213"/>
      <c r="AT232" s="15" t="s">
        <v>391</v>
      </c>
      <c r="AU232" s="15" t="s">
        <v>392</v>
      </c>
    </row>
    <row r="233" spans="2:65" s="157" customFormat="1" ht="24.2" customHeight="1">
      <c r="B233" s="205"/>
      <c r="C233" s="168" t="s">
        <v>667</v>
      </c>
      <c r="D233" s="168" t="s">
        <v>384</v>
      </c>
      <c r="E233" s="169" t="s">
        <v>1111</v>
      </c>
      <c r="F233" s="170" t="s">
        <v>1112</v>
      </c>
      <c r="G233" s="171" t="s">
        <v>117</v>
      </c>
      <c r="H233" s="172">
        <v>1</v>
      </c>
      <c r="I233" s="173"/>
      <c r="J233" s="173">
        <f>ROUND(I233*H233,2)</f>
        <v>0</v>
      </c>
      <c r="K233" s="170" t="s">
        <v>1506</v>
      </c>
      <c r="L233" s="194"/>
      <c r="M233" s="206" t="s">
        <v>1287</v>
      </c>
      <c r="N233" s="207" t="s">
        <v>388</v>
      </c>
      <c r="O233" s="208">
        <v>0.14799999999999999</v>
      </c>
      <c r="P233" s="208">
        <f>O233*H233</f>
        <v>0.14799999999999999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AR233" s="210" t="s">
        <v>442</v>
      </c>
      <c r="AT233" s="210" t="s">
        <v>384</v>
      </c>
      <c r="AU233" s="210" t="s">
        <v>392</v>
      </c>
      <c r="AY233" s="15" t="s">
        <v>383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5" t="s">
        <v>222</v>
      </c>
      <c r="BK233" s="211">
        <f>ROUND(I233*H233,2)</f>
        <v>0</v>
      </c>
      <c r="BL233" s="15" t="s">
        <v>442</v>
      </c>
      <c r="BM233" s="210" t="s">
        <v>1113</v>
      </c>
    </row>
    <row r="234" spans="2:65" s="157" customFormat="1">
      <c r="B234" s="194"/>
      <c r="D234" s="174" t="s">
        <v>391</v>
      </c>
      <c r="F234" s="175" t="s">
        <v>1734</v>
      </c>
      <c r="L234" s="194"/>
      <c r="M234" s="212"/>
      <c r="T234" s="213"/>
      <c r="AT234" s="15" t="s">
        <v>391</v>
      </c>
      <c r="AU234" s="15" t="s">
        <v>392</v>
      </c>
    </row>
    <row r="235" spans="2:65" s="157" customFormat="1" ht="16.5" customHeight="1">
      <c r="B235" s="205"/>
      <c r="C235" s="178" t="s">
        <v>670</v>
      </c>
      <c r="D235" s="178" t="s">
        <v>462</v>
      </c>
      <c r="E235" s="179" t="s">
        <v>1114</v>
      </c>
      <c r="F235" s="180" t="s">
        <v>1115</v>
      </c>
      <c r="G235" s="181" t="s">
        <v>117</v>
      </c>
      <c r="H235" s="182">
        <v>1</v>
      </c>
      <c r="I235" s="183"/>
      <c r="J235" s="183">
        <f>ROUND(I235*H235,2)</f>
        <v>0</v>
      </c>
      <c r="K235" s="180" t="s">
        <v>1506</v>
      </c>
      <c r="L235" s="214"/>
      <c r="M235" s="215" t="s">
        <v>1287</v>
      </c>
      <c r="N235" s="216" t="s">
        <v>388</v>
      </c>
      <c r="O235" s="208">
        <v>0</v>
      </c>
      <c r="P235" s="208">
        <f>O235*H235</f>
        <v>0</v>
      </c>
      <c r="Q235" s="208">
        <v>8.0000000000000007E-5</v>
      </c>
      <c r="R235" s="208">
        <f>Q235*H235</f>
        <v>8.0000000000000007E-5</v>
      </c>
      <c r="S235" s="208">
        <v>0</v>
      </c>
      <c r="T235" s="209">
        <f>S235*H235</f>
        <v>0</v>
      </c>
      <c r="AR235" s="210" t="s">
        <v>465</v>
      </c>
      <c r="AT235" s="210" t="s">
        <v>462</v>
      </c>
      <c r="AU235" s="210" t="s">
        <v>392</v>
      </c>
      <c r="AY235" s="15" t="s">
        <v>383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5" t="s">
        <v>222</v>
      </c>
      <c r="BK235" s="211">
        <f>ROUND(I235*H235,2)</f>
        <v>0</v>
      </c>
      <c r="BL235" s="15" t="s">
        <v>442</v>
      </c>
      <c r="BM235" s="210" t="s">
        <v>1116</v>
      </c>
    </row>
    <row r="236" spans="2:65" s="157" customFormat="1" ht="37.9" customHeight="1">
      <c r="B236" s="205"/>
      <c r="C236" s="168" t="s">
        <v>674</v>
      </c>
      <c r="D236" s="168" t="s">
        <v>384</v>
      </c>
      <c r="E236" s="169" t="s">
        <v>1117</v>
      </c>
      <c r="F236" s="170" t="s">
        <v>1118</v>
      </c>
      <c r="G236" s="171" t="s">
        <v>117</v>
      </c>
      <c r="H236" s="172">
        <v>64</v>
      </c>
      <c r="I236" s="173"/>
      <c r="J236" s="173">
        <f>ROUND(I236*H236,2)</f>
        <v>0</v>
      </c>
      <c r="K236" s="170" t="s">
        <v>1506</v>
      </c>
      <c r="L236" s="194"/>
      <c r="M236" s="206" t="s">
        <v>1287</v>
      </c>
      <c r="N236" s="207" t="s">
        <v>388</v>
      </c>
      <c r="O236" s="208">
        <v>0.48599999999999999</v>
      </c>
      <c r="P236" s="208">
        <f>O236*H236</f>
        <v>31.103999999999999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AR236" s="210" t="s">
        <v>442</v>
      </c>
      <c r="AT236" s="210" t="s">
        <v>384</v>
      </c>
      <c r="AU236" s="210" t="s">
        <v>392</v>
      </c>
      <c r="AY236" s="15" t="s">
        <v>383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5" t="s">
        <v>222</v>
      </c>
      <c r="BK236" s="211">
        <f>ROUND(I236*H236,2)</f>
        <v>0</v>
      </c>
      <c r="BL236" s="15" t="s">
        <v>442</v>
      </c>
      <c r="BM236" s="210" t="s">
        <v>1119</v>
      </c>
    </row>
    <row r="237" spans="2:65" s="157" customFormat="1">
      <c r="B237" s="194"/>
      <c r="D237" s="174" t="s">
        <v>391</v>
      </c>
      <c r="F237" s="175" t="s">
        <v>1735</v>
      </c>
      <c r="L237" s="194"/>
      <c r="M237" s="212"/>
      <c r="T237" s="213"/>
      <c r="AT237" s="15" t="s">
        <v>391</v>
      </c>
      <c r="AU237" s="15" t="s">
        <v>392</v>
      </c>
    </row>
    <row r="238" spans="2:65" s="157" customFormat="1" ht="37.9" customHeight="1">
      <c r="B238" s="205"/>
      <c r="C238" s="178" t="s">
        <v>678</v>
      </c>
      <c r="D238" s="178" t="s">
        <v>462</v>
      </c>
      <c r="E238" s="179" t="s">
        <v>1120</v>
      </c>
      <c r="F238" s="180" t="s">
        <v>1121</v>
      </c>
      <c r="G238" s="181" t="s">
        <v>1287</v>
      </c>
      <c r="H238" s="182">
        <v>64</v>
      </c>
      <c r="I238" s="183"/>
      <c r="J238" s="183">
        <f>ROUND(I238*H238,2)</f>
        <v>0</v>
      </c>
      <c r="K238" s="180" t="s">
        <v>1287</v>
      </c>
      <c r="L238" s="214"/>
      <c r="M238" s="215" t="s">
        <v>1287</v>
      </c>
      <c r="N238" s="216" t="s">
        <v>388</v>
      </c>
      <c r="O238" s="208">
        <v>0</v>
      </c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AR238" s="210" t="s">
        <v>465</v>
      </c>
      <c r="AT238" s="210" t="s">
        <v>462</v>
      </c>
      <c r="AU238" s="210" t="s">
        <v>392</v>
      </c>
      <c r="AY238" s="15" t="s">
        <v>383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5" t="s">
        <v>222</v>
      </c>
      <c r="BK238" s="211">
        <f>ROUND(I238*H238,2)</f>
        <v>0</v>
      </c>
      <c r="BL238" s="15" t="s">
        <v>442</v>
      </c>
      <c r="BM238" s="210" t="s">
        <v>1122</v>
      </c>
    </row>
    <row r="239" spans="2:65" s="157" customFormat="1" ht="55.5" customHeight="1">
      <c r="B239" s="205"/>
      <c r="C239" s="168" t="s">
        <v>682</v>
      </c>
      <c r="D239" s="168" t="s">
        <v>384</v>
      </c>
      <c r="E239" s="169" t="s">
        <v>1123</v>
      </c>
      <c r="F239" s="170" t="s">
        <v>1124</v>
      </c>
      <c r="G239" s="171" t="s">
        <v>117</v>
      </c>
      <c r="H239" s="172">
        <v>55</v>
      </c>
      <c r="I239" s="173"/>
      <c r="J239" s="173">
        <f>ROUND(I239*H239,2)</f>
        <v>0</v>
      </c>
      <c r="K239" s="170" t="s">
        <v>1506</v>
      </c>
      <c r="L239" s="194"/>
      <c r="M239" s="206" t="s">
        <v>1287</v>
      </c>
      <c r="N239" s="207" t="s">
        <v>388</v>
      </c>
      <c r="O239" s="208">
        <v>0.17599999999999999</v>
      </c>
      <c r="P239" s="208">
        <f>O239*H239</f>
        <v>9.68</v>
      </c>
      <c r="Q239" s="208">
        <v>0</v>
      </c>
      <c r="R239" s="208">
        <f>Q239*H239</f>
        <v>0</v>
      </c>
      <c r="S239" s="208">
        <v>1E-3</v>
      </c>
      <c r="T239" s="209">
        <f>S239*H239</f>
        <v>5.5E-2</v>
      </c>
      <c r="AR239" s="210" t="s">
        <v>442</v>
      </c>
      <c r="AT239" s="210" t="s">
        <v>384</v>
      </c>
      <c r="AU239" s="210" t="s">
        <v>392</v>
      </c>
      <c r="AY239" s="15" t="s">
        <v>383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5" t="s">
        <v>222</v>
      </c>
      <c r="BK239" s="211">
        <f>ROUND(I239*H239,2)</f>
        <v>0</v>
      </c>
      <c r="BL239" s="15" t="s">
        <v>442</v>
      </c>
      <c r="BM239" s="210" t="s">
        <v>1125</v>
      </c>
    </row>
    <row r="240" spans="2:65" s="157" customFormat="1">
      <c r="B240" s="194"/>
      <c r="D240" s="174" t="s">
        <v>391</v>
      </c>
      <c r="F240" s="175" t="s">
        <v>1736</v>
      </c>
      <c r="L240" s="194"/>
      <c r="M240" s="212"/>
      <c r="T240" s="213"/>
      <c r="AT240" s="15" t="s">
        <v>391</v>
      </c>
      <c r="AU240" s="15" t="s">
        <v>392</v>
      </c>
    </row>
    <row r="241" spans="2:65" s="157" customFormat="1" ht="49.15" customHeight="1">
      <c r="B241" s="205"/>
      <c r="C241" s="168" t="s">
        <v>685</v>
      </c>
      <c r="D241" s="168" t="s">
        <v>384</v>
      </c>
      <c r="E241" s="169" t="s">
        <v>1126</v>
      </c>
      <c r="F241" s="170" t="s">
        <v>1127</v>
      </c>
      <c r="G241" s="171" t="s">
        <v>117</v>
      </c>
      <c r="H241" s="172">
        <v>4</v>
      </c>
      <c r="I241" s="173"/>
      <c r="J241" s="173">
        <f>ROUND(I241*H241,2)</f>
        <v>0</v>
      </c>
      <c r="K241" s="170" t="s">
        <v>1506</v>
      </c>
      <c r="L241" s="194"/>
      <c r="M241" s="206" t="s">
        <v>1287</v>
      </c>
      <c r="N241" s="207" t="s">
        <v>388</v>
      </c>
      <c r="O241" s="208">
        <v>0.66</v>
      </c>
      <c r="P241" s="208">
        <f>O241*H241</f>
        <v>2.64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AR241" s="210" t="s">
        <v>442</v>
      </c>
      <c r="AT241" s="210" t="s">
        <v>384</v>
      </c>
      <c r="AU241" s="210" t="s">
        <v>392</v>
      </c>
      <c r="AY241" s="15" t="s">
        <v>383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5" t="s">
        <v>222</v>
      </c>
      <c r="BK241" s="211">
        <f>ROUND(I241*H241,2)</f>
        <v>0</v>
      </c>
      <c r="BL241" s="15" t="s">
        <v>442</v>
      </c>
      <c r="BM241" s="210" t="s">
        <v>1128</v>
      </c>
    </row>
    <row r="242" spans="2:65" s="157" customFormat="1">
      <c r="B242" s="194"/>
      <c r="D242" s="174" t="s">
        <v>391</v>
      </c>
      <c r="F242" s="175" t="s">
        <v>1737</v>
      </c>
      <c r="L242" s="194"/>
      <c r="M242" s="212"/>
      <c r="T242" s="213"/>
      <c r="AT242" s="15" t="s">
        <v>391</v>
      </c>
      <c r="AU242" s="15" t="s">
        <v>392</v>
      </c>
    </row>
    <row r="243" spans="2:65" s="157" customFormat="1" ht="16.5" customHeight="1">
      <c r="B243" s="205"/>
      <c r="C243" s="178" t="s">
        <v>689</v>
      </c>
      <c r="D243" s="178" t="s">
        <v>462</v>
      </c>
      <c r="E243" s="179" t="s">
        <v>1129</v>
      </c>
      <c r="F243" s="180" t="s">
        <v>1130</v>
      </c>
      <c r="G243" s="181" t="s">
        <v>117</v>
      </c>
      <c r="H243" s="182">
        <v>4</v>
      </c>
      <c r="I243" s="183"/>
      <c r="J243" s="183">
        <f>ROUND(I243*H243,2)</f>
        <v>0</v>
      </c>
      <c r="K243" s="180" t="s">
        <v>1506</v>
      </c>
      <c r="L243" s="214"/>
      <c r="M243" s="215" t="s">
        <v>1287</v>
      </c>
      <c r="N243" s="216" t="s">
        <v>388</v>
      </c>
      <c r="O243" s="208">
        <v>0</v>
      </c>
      <c r="P243" s="208">
        <f>O243*H243</f>
        <v>0</v>
      </c>
      <c r="Q243" s="208">
        <v>1E-4</v>
      </c>
      <c r="R243" s="208">
        <f>Q243*H243</f>
        <v>4.0000000000000002E-4</v>
      </c>
      <c r="S243" s="208">
        <v>0</v>
      </c>
      <c r="T243" s="209">
        <f>S243*H243</f>
        <v>0</v>
      </c>
      <c r="AR243" s="210" t="s">
        <v>465</v>
      </c>
      <c r="AT243" s="210" t="s">
        <v>462</v>
      </c>
      <c r="AU243" s="210" t="s">
        <v>392</v>
      </c>
      <c r="AY243" s="15" t="s">
        <v>383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5" t="s">
        <v>222</v>
      </c>
      <c r="BK243" s="211">
        <f>ROUND(I243*H243,2)</f>
        <v>0</v>
      </c>
      <c r="BL243" s="15" t="s">
        <v>442</v>
      </c>
      <c r="BM243" s="210" t="s">
        <v>1131</v>
      </c>
    </row>
    <row r="244" spans="2:65" s="157" customFormat="1" ht="49.15" customHeight="1">
      <c r="B244" s="205"/>
      <c r="C244" s="168" t="s">
        <v>693</v>
      </c>
      <c r="D244" s="168" t="s">
        <v>384</v>
      </c>
      <c r="E244" s="169" t="s">
        <v>1132</v>
      </c>
      <c r="F244" s="170" t="s">
        <v>1738</v>
      </c>
      <c r="G244" s="171" t="s">
        <v>117</v>
      </c>
      <c r="H244" s="172">
        <v>11</v>
      </c>
      <c r="I244" s="173"/>
      <c r="J244" s="173">
        <f>ROUND(I244*H244,2)</f>
        <v>0</v>
      </c>
      <c r="K244" s="170" t="s">
        <v>1506</v>
      </c>
      <c r="L244" s="194"/>
      <c r="M244" s="206" t="s">
        <v>1287</v>
      </c>
      <c r="N244" s="207" t="s">
        <v>388</v>
      </c>
      <c r="O244" s="208">
        <v>0.79200000000000004</v>
      </c>
      <c r="P244" s="208">
        <f>O244*H244</f>
        <v>8.7119999999999997</v>
      </c>
      <c r="Q244" s="208">
        <v>0</v>
      </c>
      <c r="R244" s="208">
        <f>Q244*H244</f>
        <v>0</v>
      </c>
      <c r="S244" s="208">
        <v>0</v>
      </c>
      <c r="T244" s="209">
        <f>S244*H244</f>
        <v>0</v>
      </c>
      <c r="AR244" s="210" t="s">
        <v>389</v>
      </c>
      <c r="AT244" s="210" t="s">
        <v>384</v>
      </c>
      <c r="AU244" s="210" t="s">
        <v>392</v>
      </c>
      <c r="AY244" s="15" t="s">
        <v>383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5" t="s">
        <v>222</v>
      </c>
      <c r="BK244" s="211">
        <f>ROUND(I244*H244,2)</f>
        <v>0</v>
      </c>
      <c r="BL244" s="15" t="s">
        <v>389</v>
      </c>
      <c r="BM244" s="210" t="s">
        <v>1133</v>
      </c>
    </row>
    <row r="245" spans="2:65" s="157" customFormat="1">
      <c r="B245" s="194"/>
      <c r="D245" s="174" t="s">
        <v>391</v>
      </c>
      <c r="F245" s="175" t="s">
        <v>1739</v>
      </c>
      <c r="L245" s="194"/>
      <c r="M245" s="212"/>
      <c r="T245" s="213"/>
      <c r="AT245" s="15" t="s">
        <v>391</v>
      </c>
      <c r="AU245" s="15" t="s">
        <v>392</v>
      </c>
    </row>
    <row r="246" spans="2:65" s="157" customFormat="1" ht="16.5" customHeight="1">
      <c r="B246" s="205"/>
      <c r="C246" s="178" t="s">
        <v>697</v>
      </c>
      <c r="D246" s="178" t="s">
        <v>462</v>
      </c>
      <c r="E246" s="179" t="s">
        <v>1129</v>
      </c>
      <c r="F246" s="180" t="s">
        <v>1130</v>
      </c>
      <c r="G246" s="181" t="s">
        <v>117</v>
      </c>
      <c r="H246" s="182">
        <v>11</v>
      </c>
      <c r="I246" s="183"/>
      <c r="J246" s="183">
        <f>ROUND(I246*H246,2)</f>
        <v>0</v>
      </c>
      <c r="K246" s="180" t="s">
        <v>1506</v>
      </c>
      <c r="L246" s="214"/>
      <c r="M246" s="215" t="s">
        <v>1287</v>
      </c>
      <c r="N246" s="216" t="s">
        <v>388</v>
      </c>
      <c r="O246" s="208">
        <v>0</v>
      </c>
      <c r="P246" s="208">
        <f>O246*H246</f>
        <v>0</v>
      </c>
      <c r="Q246" s="208">
        <v>1E-4</v>
      </c>
      <c r="R246" s="208">
        <f>Q246*H246</f>
        <v>1.1000000000000001E-3</v>
      </c>
      <c r="S246" s="208">
        <v>0</v>
      </c>
      <c r="T246" s="209">
        <f>S246*H246</f>
        <v>0</v>
      </c>
      <c r="AR246" s="210" t="s">
        <v>403</v>
      </c>
      <c r="AT246" s="210" t="s">
        <v>462</v>
      </c>
      <c r="AU246" s="210" t="s">
        <v>392</v>
      </c>
      <c r="AY246" s="15" t="s">
        <v>383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5" t="s">
        <v>222</v>
      </c>
      <c r="BK246" s="211">
        <f>ROUND(I246*H246,2)</f>
        <v>0</v>
      </c>
      <c r="BL246" s="15" t="s">
        <v>389</v>
      </c>
      <c r="BM246" s="210" t="s">
        <v>1134</v>
      </c>
    </row>
    <row r="247" spans="2:65" s="157" customFormat="1" ht="49.15" customHeight="1">
      <c r="B247" s="205"/>
      <c r="C247" s="168" t="s">
        <v>701</v>
      </c>
      <c r="D247" s="168" t="s">
        <v>384</v>
      </c>
      <c r="E247" s="169" t="s">
        <v>1135</v>
      </c>
      <c r="F247" s="170" t="s">
        <v>1740</v>
      </c>
      <c r="G247" s="171" t="s">
        <v>183</v>
      </c>
      <c r="H247" s="172">
        <v>0.51700000000000002</v>
      </c>
      <c r="I247" s="173"/>
      <c r="J247" s="173">
        <f>ROUND(I247*H247,2)</f>
        <v>0</v>
      </c>
      <c r="K247" s="170" t="s">
        <v>1506</v>
      </c>
      <c r="L247" s="194"/>
      <c r="M247" s="206" t="s">
        <v>1287</v>
      </c>
      <c r="N247" s="207" t="s">
        <v>388</v>
      </c>
      <c r="O247" s="208">
        <v>4.226</v>
      </c>
      <c r="P247" s="208">
        <f>O247*H247</f>
        <v>2.1848420000000002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AR247" s="210" t="s">
        <v>442</v>
      </c>
      <c r="AT247" s="210" t="s">
        <v>384</v>
      </c>
      <c r="AU247" s="210" t="s">
        <v>392</v>
      </c>
      <c r="AY247" s="15" t="s">
        <v>383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5" t="s">
        <v>222</v>
      </c>
      <c r="BK247" s="211">
        <f>ROUND(I247*H247,2)</f>
        <v>0</v>
      </c>
      <c r="BL247" s="15" t="s">
        <v>442</v>
      </c>
      <c r="BM247" s="210" t="s">
        <v>1136</v>
      </c>
    </row>
    <row r="248" spans="2:65" s="157" customFormat="1">
      <c r="B248" s="194"/>
      <c r="D248" s="174" t="s">
        <v>391</v>
      </c>
      <c r="F248" s="175" t="s">
        <v>1741</v>
      </c>
      <c r="L248" s="194"/>
      <c r="M248" s="212"/>
      <c r="T248" s="213"/>
      <c r="AT248" s="15" t="s">
        <v>391</v>
      </c>
      <c r="AU248" s="15" t="s">
        <v>392</v>
      </c>
    </row>
    <row r="249" spans="2:65" s="164" customFormat="1" ht="22.9" customHeight="1">
      <c r="B249" s="199"/>
      <c r="D249" s="165" t="s">
        <v>379</v>
      </c>
      <c r="E249" s="176" t="s">
        <v>1137</v>
      </c>
      <c r="F249" s="176" t="s">
        <v>1138</v>
      </c>
      <c r="J249" s="177">
        <f>BK249</f>
        <v>0</v>
      </c>
      <c r="L249" s="199"/>
      <c r="M249" s="200"/>
      <c r="P249" s="201">
        <f>SUM(P250:P281)</f>
        <v>60.593000000000004</v>
      </c>
      <c r="R249" s="201">
        <f>SUM(R250:R281)</f>
        <v>6.4256499999999994E-2</v>
      </c>
      <c r="T249" s="202">
        <f>SUM(T250:T281)</f>
        <v>1.1999999999999999E-3</v>
      </c>
      <c r="AR249" s="165" t="s">
        <v>392</v>
      </c>
      <c r="AT249" s="203" t="s">
        <v>379</v>
      </c>
      <c r="AU249" s="203" t="s">
        <v>222</v>
      </c>
      <c r="AY249" s="165" t="s">
        <v>383</v>
      </c>
      <c r="BK249" s="204">
        <f>SUM(BK250:BK281)</f>
        <v>0</v>
      </c>
    </row>
    <row r="250" spans="2:65" s="157" customFormat="1" ht="24.2" customHeight="1">
      <c r="B250" s="205"/>
      <c r="C250" s="168" t="s">
        <v>706</v>
      </c>
      <c r="D250" s="168" t="s">
        <v>384</v>
      </c>
      <c r="E250" s="169" t="s">
        <v>1139</v>
      </c>
      <c r="F250" s="170" t="s">
        <v>1140</v>
      </c>
      <c r="G250" s="171" t="s">
        <v>117</v>
      </c>
      <c r="H250" s="172">
        <v>9</v>
      </c>
      <c r="I250" s="173"/>
      <c r="J250" s="173">
        <f>ROUND(I250*H250,2)</f>
        <v>0</v>
      </c>
      <c r="K250" s="170" t="s">
        <v>1506</v>
      </c>
      <c r="L250" s="194"/>
      <c r="M250" s="206" t="s">
        <v>1287</v>
      </c>
      <c r="N250" s="207" t="s">
        <v>388</v>
      </c>
      <c r="O250" s="208">
        <v>0.224</v>
      </c>
      <c r="P250" s="208">
        <f>O250*H250</f>
        <v>2.016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AR250" s="210" t="s">
        <v>442</v>
      </c>
      <c r="AT250" s="210" t="s">
        <v>384</v>
      </c>
      <c r="AU250" s="210" t="s">
        <v>392</v>
      </c>
      <c r="AY250" s="15" t="s">
        <v>383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5" t="s">
        <v>222</v>
      </c>
      <c r="BK250" s="211">
        <f>ROUND(I250*H250,2)</f>
        <v>0</v>
      </c>
      <c r="BL250" s="15" t="s">
        <v>442</v>
      </c>
      <c r="BM250" s="210" t="s">
        <v>1141</v>
      </c>
    </row>
    <row r="251" spans="2:65" s="157" customFormat="1">
      <c r="B251" s="194"/>
      <c r="D251" s="174" t="s">
        <v>391</v>
      </c>
      <c r="F251" s="175" t="s">
        <v>1742</v>
      </c>
      <c r="L251" s="194"/>
      <c r="M251" s="212"/>
      <c r="T251" s="213"/>
      <c r="AT251" s="15" t="s">
        <v>391</v>
      </c>
      <c r="AU251" s="15" t="s">
        <v>392</v>
      </c>
    </row>
    <row r="252" spans="2:65" s="157" customFormat="1" ht="24.2" customHeight="1">
      <c r="B252" s="205"/>
      <c r="C252" s="178" t="s">
        <v>710</v>
      </c>
      <c r="D252" s="178" t="s">
        <v>462</v>
      </c>
      <c r="E252" s="179" t="s">
        <v>1142</v>
      </c>
      <c r="F252" s="180" t="s">
        <v>1143</v>
      </c>
      <c r="G252" s="181" t="s">
        <v>117</v>
      </c>
      <c r="H252" s="182">
        <v>9</v>
      </c>
      <c r="I252" s="183"/>
      <c r="J252" s="183">
        <f>ROUND(I252*H252,2)</f>
        <v>0</v>
      </c>
      <c r="K252" s="180" t="s">
        <v>1506</v>
      </c>
      <c r="L252" s="214"/>
      <c r="M252" s="215" t="s">
        <v>1287</v>
      </c>
      <c r="N252" s="216" t="s">
        <v>388</v>
      </c>
      <c r="O252" s="208">
        <v>0</v>
      </c>
      <c r="P252" s="208">
        <f>O252*H252</f>
        <v>0</v>
      </c>
      <c r="Q252" s="208">
        <v>1.6000000000000001E-4</v>
      </c>
      <c r="R252" s="208">
        <f>Q252*H252</f>
        <v>1.4400000000000001E-3</v>
      </c>
      <c r="S252" s="208">
        <v>0</v>
      </c>
      <c r="T252" s="209">
        <f>S252*H252</f>
        <v>0</v>
      </c>
      <c r="AR252" s="210" t="s">
        <v>465</v>
      </c>
      <c r="AT252" s="210" t="s">
        <v>462</v>
      </c>
      <c r="AU252" s="210" t="s">
        <v>392</v>
      </c>
      <c r="AY252" s="15" t="s">
        <v>383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5" t="s">
        <v>222</v>
      </c>
      <c r="BK252" s="211">
        <f>ROUND(I252*H252,2)</f>
        <v>0</v>
      </c>
      <c r="BL252" s="15" t="s">
        <v>442</v>
      </c>
      <c r="BM252" s="210" t="s">
        <v>1144</v>
      </c>
    </row>
    <row r="253" spans="2:65" s="157" customFormat="1" ht="24.2" customHeight="1">
      <c r="B253" s="205"/>
      <c r="C253" s="168" t="s">
        <v>714</v>
      </c>
      <c r="D253" s="168" t="s">
        <v>384</v>
      </c>
      <c r="E253" s="169" t="s">
        <v>1145</v>
      </c>
      <c r="F253" s="170" t="s">
        <v>1146</v>
      </c>
      <c r="G253" s="171" t="s">
        <v>117</v>
      </c>
      <c r="H253" s="172">
        <v>274</v>
      </c>
      <c r="I253" s="173"/>
      <c r="J253" s="173">
        <f>ROUND(I253*H253,2)</f>
        <v>0</v>
      </c>
      <c r="K253" s="170" t="s">
        <v>1506</v>
      </c>
      <c r="L253" s="194"/>
      <c r="M253" s="206" t="s">
        <v>1287</v>
      </c>
      <c r="N253" s="207" t="s">
        <v>388</v>
      </c>
      <c r="O253" s="208">
        <v>0.18</v>
      </c>
      <c r="P253" s="208">
        <f>O253*H253</f>
        <v>49.32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AR253" s="210" t="s">
        <v>442</v>
      </c>
      <c r="AT253" s="210" t="s">
        <v>384</v>
      </c>
      <c r="AU253" s="210" t="s">
        <v>392</v>
      </c>
      <c r="AY253" s="15" t="s">
        <v>383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5" t="s">
        <v>222</v>
      </c>
      <c r="BK253" s="211">
        <f>ROUND(I253*H253,2)</f>
        <v>0</v>
      </c>
      <c r="BL253" s="15" t="s">
        <v>442</v>
      </c>
      <c r="BM253" s="210" t="s">
        <v>1147</v>
      </c>
    </row>
    <row r="254" spans="2:65" s="157" customFormat="1">
      <c r="B254" s="194"/>
      <c r="D254" s="174" t="s">
        <v>391</v>
      </c>
      <c r="F254" s="175" t="s">
        <v>1743</v>
      </c>
      <c r="L254" s="194"/>
      <c r="M254" s="212"/>
      <c r="T254" s="213"/>
      <c r="AT254" s="15" t="s">
        <v>391</v>
      </c>
      <c r="AU254" s="15" t="s">
        <v>392</v>
      </c>
    </row>
    <row r="255" spans="2:65" s="157" customFormat="1" ht="24.2" customHeight="1">
      <c r="B255" s="205"/>
      <c r="C255" s="178" t="s">
        <v>718</v>
      </c>
      <c r="D255" s="178" t="s">
        <v>462</v>
      </c>
      <c r="E255" s="179" t="s">
        <v>1148</v>
      </c>
      <c r="F255" s="180" t="s">
        <v>1149</v>
      </c>
      <c r="G255" s="181" t="s">
        <v>117</v>
      </c>
      <c r="H255" s="182">
        <v>274</v>
      </c>
      <c r="I255" s="183"/>
      <c r="J255" s="183">
        <f>ROUND(I255*H255,2)</f>
        <v>0</v>
      </c>
      <c r="K255" s="180" t="s">
        <v>1506</v>
      </c>
      <c r="L255" s="214"/>
      <c r="M255" s="215" t="s">
        <v>1287</v>
      </c>
      <c r="N255" s="216" t="s">
        <v>388</v>
      </c>
      <c r="O255" s="208">
        <v>0</v>
      </c>
      <c r="P255" s="208">
        <f>O255*H255</f>
        <v>0</v>
      </c>
      <c r="Q255" s="208">
        <v>1.9000000000000001E-4</v>
      </c>
      <c r="R255" s="208">
        <f>Q255*H255</f>
        <v>5.2060000000000002E-2</v>
      </c>
      <c r="S255" s="208">
        <v>0</v>
      </c>
      <c r="T255" s="209">
        <f>S255*H255</f>
        <v>0</v>
      </c>
      <c r="AR255" s="210" t="s">
        <v>465</v>
      </c>
      <c r="AT255" s="210" t="s">
        <v>462</v>
      </c>
      <c r="AU255" s="210" t="s">
        <v>392</v>
      </c>
      <c r="AY255" s="15" t="s">
        <v>383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5" t="s">
        <v>222</v>
      </c>
      <c r="BK255" s="211">
        <f>ROUND(I255*H255,2)</f>
        <v>0</v>
      </c>
      <c r="BL255" s="15" t="s">
        <v>442</v>
      </c>
      <c r="BM255" s="210" t="s">
        <v>1150</v>
      </c>
    </row>
    <row r="256" spans="2:65" s="157" customFormat="1" ht="24.2" customHeight="1">
      <c r="B256" s="205"/>
      <c r="C256" s="168" t="s">
        <v>722</v>
      </c>
      <c r="D256" s="168" t="s">
        <v>384</v>
      </c>
      <c r="E256" s="169" t="s">
        <v>1151</v>
      </c>
      <c r="F256" s="170" t="s">
        <v>1152</v>
      </c>
      <c r="G256" s="171" t="s">
        <v>173</v>
      </c>
      <c r="H256" s="172">
        <v>90</v>
      </c>
      <c r="I256" s="173"/>
      <c r="J256" s="173">
        <f>ROUND(I256*H256,2)</f>
        <v>0</v>
      </c>
      <c r="K256" s="170" t="s">
        <v>1506</v>
      </c>
      <c r="L256" s="194"/>
      <c r="M256" s="206" t="s">
        <v>1287</v>
      </c>
      <c r="N256" s="207" t="s">
        <v>388</v>
      </c>
      <c r="O256" s="208">
        <v>0.04</v>
      </c>
      <c r="P256" s="208">
        <f>O256*H256</f>
        <v>3.6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AR256" s="210" t="s">
        <v>442</v>
      </c>
      <c r="AT256" s="210" t="s">
        <v>384</v>
      </c>
      <c r="AU256" s="210" t="s">
        <v>392</v>
      </c>
      <c r="AY256" s="15" t="s">
        <v>383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5" t="s">
        <v>222</v>
      </c>
      <c r="BK256" s="211">
        <f>ROUND(I256*H256,2)</f>
        <v>0</v>
      </c>
      <c r="BL256" s="15" t="s">
        <v>442</v>
      </c>
      <c r="BM256" s="210" t="s">
        <v>1153</v>
      </c>
    </row>
    <row r="257" spans="2:65" s="157" customFormat="1">
      <c r="B257" s="194"/>
      <c r="D257" s="174" t="s">
        <v>391</v>
      </c>
      <c r="F257" s="175" t="s">
        <v>1744</v>
      </c>
      <c r="L257" s="194"/>
      <c r="M257" s="212"/>
      <c r="T257" s="213"/>
      <c r="AT257" s="15" t="s">
        <v>391</v>
      </c>
      <c r="AU257" s="15" t="s">
        <v>392</v>
      </c>
    </row>
    <row r="258" spans="2:65" s="157" customFormat="1" ht="37.9" customHeight="1">
      <c r="B258" s="205"/>
      <c r="C258" s="178" t="s">
        <v>726</v>
      </c>
      <c r="D258" s="178" t="s">
        <v>462</v>
      </c>
      <c r="E258" s="179" t="s">
        <v>1154</v>
      </c>
      <c r="F258" s="180" t="s">
        <v>1155</v>
      </c>
      <c r="G258" s="181" t="s">
        <v>173</v>
      </c>
      <c r="H258" s="182">
        <v>50.625</v>
      </c>
      <c r="I258" s="183"/>
      <c r="J258" s="183">
        <f>ROUND(I258*H258,2)</f>
        <v>0</v>
      </c>
      <c r="K258" s="180" t="s">
        <v>1506</v>
      </c>
      <c r="L258" s="214"/>
      <c r="M258" s="215" t="s">
        <v>1287</v>
      </c>
      <c r="N258" s="216" t="s">
        <v>388</v>
      </c>
      <c r="O258" s="208">
        <v>0</v>
      </c>
      <c r="P258" s="208">
        <f>O258*H258</f>
        <v>0</v>
      </c>
      <c r="Q258" s="208">
        <v>4.0000000000000003E-5</v>
      </c>
      <c r="R258" s="208">
        <f>Q258*H258</f>
        <v>2.0250000000000003E-3</v>
      </c>
      <c r="S258" s="208">
        <v>0</v>
      </c>
      <c r="T258" s="209">
        <f>S258*H258</f>
        <v>0</v>
      </c>
      <c r="AR258" s="210" t="s">
        <v>465</v>
      </c>
      <c r="AT258" s="210" t="s">
        <v>462</v>
      </c>
      <c r="AU258" s="210" t="s">
        <v>392</v>
      </c>
      <c r="AY258" s="15" t="s">
        <v>383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5" t="s">
        <v>222</v>
      </c>
      <c r="BK258" s="211">
        <f>ROUND(I258*H258,2)</f>
        <v>0</v>
      </c>
      <c r="BL258" s="15" t="s">
        <v>442</v>
      </c>
      <c r="BM258" s="210" t="s">
        <v>1156</v>
      </c>
    </row>
    <row r="259" spans="2:65" s="184" customFormat="1" ht="11.25">
      <c r="B259" s="217"/>
      <c r="D259" s="185" t="s">
        <v>467</v>
      </c>
      <c r="F259" s="186" t="s">
        <v>1157</v>
      </c>
      <c r="H259" s="187">
        <v>50.625</v>
      </c>
      <c r="L259" s="217"/>
      <c r="M259" s="218"/>
      <c r="T259" s="219"/>
      <c r="AT259" s="220" t="s">
        <v>467</v>
      </c>
      <c r="AU259" s="220" t="s">
        <v>392</v>
      </c>
      <c r="AV259" s="184" t="s">
        <v>392</v>
      </c>
      <c r="AW259" s="184" t="s">
        <v>469</v>
      </c>
      <c r="AX259" s="184" t="s">
        <v>222</v>
      </c>
      <c r="AY259" s="220" t="s">
        <v>383</v>
      </c>
    </row>
    <row r="260" spans="2:65" s="157" customFormat="1" ht="33" customHeight="1">
      <c r="B260" s="205"/>
      <c r="C260" s="178" t="s">
        <v>730</v>
      </c>
      <c r="D260" s="178" t="s">
        <v>462</v>
      </c>
      <c r="E260" s="179" t="s">
        <v>1158</v>
      </c>
      <c r="F260" s="180" t="s">
        <v>1745</v>
      </c>
      <c r="G260" s="181" t="s">
        <v>173</v>
      </c>
      <c r="H260" s="182">
        <v>50.625</v>
      </c>
      <c r="I260" s="183"/>
      <c r="J260" s="183">
        <f>ROUND(I260*H260,2)</f>
        <v>0</v>
      </c>
      <c r="K260" s="180" t="s">
        <v>1506</v>
      </c>
      <c r="L260" s="214"/>
      <c r="M260" s="215" t="s">
        <v>1287</v>
      </c>
      <c r="N260" s="216" t="s">
        <v>388</v>
      </c>
      <c r="O260" s="208">
        <v>0</v>
      </c>
      <c r="P260" s="208">
        <f>O260*H260</f>
        <v>0</v>
      </c>
      <c r="Q260" s="208">
        <v>4.0000000000000003E-5</v>
      </c>
      <c r="R260" s="208">
        <f>Q260*H260</f>
        <v>2.0250000000000003E-3</v>
      </c>
      <c r="S260" s="208">
        <v>0</v>
      </c>
      <c r="T260" s="209">
        <f>S260*H260</f>
        <v>0</v>
      </c>
      <c r="AR260" s="210" t="s">
        <v>465</v>
      </c>
      <c r="AT260" s="210" t="s">
        <v>462</v>
      </c>
      <c r="AU260" s="210" t="s">
        <v>392</v>
      </c>
      <c r="AY260" s="15" t="s">
        <v>383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5" t="s">
        <v>222</v>
      </c>
      <c r="BK260" s="211">
        <f>ROUND(I260*H260,2)</f>
        <v>0</v>
      </c>
      <c r="BL260" s="15" t="s">
        <v>442</v>
      </c>
      <c r="BM260" s="210" t="s">
        <v>1159</v>
      </c>
    </row>
    <row r="261" spans="2:65" s="184" customFormat="1" ht="11.25">
      <c r="B261" s="217"/>
      <c r="D261" s="185" t="s">
        <v>467</v>
      </c>
      <c r="F261" s="186" t="s">
        <v>1157</v>
      </c>
      <c r="H261" s="187">
        <v>50.625</v>
      </c>
      <c r="L261" s="217"/>
      <c r="M261" s="218"/>
      <c r="T261" s="219"/>
      <c r="AT261" s="220" t="s">
        <v>467</v>
      </c>
      <c r="AU261" s="220" t="s">
        <v>392</v>
      </c>
      <c r="AV261" s="184" t="s">
        <v>392</v>
      </c>
      <c r="AW261" s="184" t="s">
        <v>469</v>
      </c>
      <c r="AX261" s="184" t="s">
        <v>222</v>
      </c>
      <c r="AY261" s="220" t="s">
        <v>383</v>
      </c>
    </row>
    <row r="262" spans="2:65" s="157" customFormat="1" ht="24.2" customHeight="1">
      <c r="B262" s="205"/>
      <c r="C262" s="168" t="s">
        <v>734</v>
      </c>
      <c r="D262" s="168" t="s">
        <v>384</v>
      </c>
      <c r="E262" s="169" t="s">
        <v>1151</v>
      </c>
      <c r="F262" s="170" t="s">
        <v>1152</v>
      </c>
      <c r="G262" s="171" t="s">
        <v>173</v>
      </c>
      <c r="H262" s="172">
        <v>50</v>
      </c>
      <c r="I262" s="173"/>
      <c r="J262" s="173">
        <f>ROUND(I262*H262,2)</f>
        <v>0</v>
      </c>
      <c r="K262" s="170" t="s">
        <v>1506</v>
      </c>
      <c r="L262" s="194"/>
      <c r="M262" s="206" t="s">
        <v>1287</v>
      </c>
      <c r="N262" s="207" t="s">
        <v>388</v>
      </c>
      <c r="O262" s="208">
        <v>0.04</v>
      </c>
      <c r="P262" s="208">
        <f>O262*H262</f>
        <v>2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AR262" s="210" t="s">
        <v>442</v>
      </c>
      <c r="AT262" s="210" t="s">
        <v>384</v>
      </c>
      <c r="AU262" s="210" t="s">
        <v>392</v>
      </c>
      <c r="AY262" s="15" t="s">
        <v>383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5" t="s">
        <v>222</v>
      </c>
      <c r="BK262" s="211">
        <f>ROUND(I262*H262,2)</f>
        <v>0</v>
      </c>
      <c r="BL262" s="15" t="s">
        <v>442</v>
      </c>
      <c r="BM262" s="210" t="s">
        <v>1160</v>
      </c>
    </row>
    <row r="263" spans="2:65" s="157" customFormat="1">
      <c r="B263" s="194"/>
      <c r="D263" s="174" t="s">
        <v>391</v>
      </c>
      <c r="F263" s="175" t="s">
        <v>1744</v>
      </c>
      <c r="L263" s="194"/>
      <c r="M263" s="212"/>
      <c r="T263" s="213"/>
      <c r="AT263" s="15" t="s">
        <v>391</v>
      </c>
      <c r="AU263" s="15" t="s">
        <v>392</v>
      </c>
    </row>
    <row r="264" spans="2:65" s="157" customFormat="1" ht="24.2" customHeight="1">
      <c r="B264" s="205"/>
      <c r="C264" s="178" t="s">
        <v>738</v>
      </c>
      <c r="D264" s="178" t="s">
        <v>462</v>
      </c>
      <c r="E264" s="179" t="s">
        <v>1161</v>
      </c>
      <c r="F264" s="180" t="s">
        <v>1162</v>
      </c>
      <c r="G264" s="181" t="s">
        <v>173</v>
      </c>
      <c r="H264" s="182">
        <v>60</v>
      </c>
      <c r="I264" s="183"/>
      <c r="J264" s="183">
        <f>ROUND(I264*H264,2)</f>
        <v>0</v>
      </c>
      <c r="K264" s="180" t="s">
        <v>1506</v>
      </c>
      <c r="L264" s="214"/>
      <c r="M264" s="215" t="s">
        <v>1287</v>
      </c>
      <c r="N264" s="216" t="s">
        <v>388</v>
      </c>
      <c r="O264" s="208">
        <v>0</v>
      </c>
      <c r="P264" s="208">
        <f>O264*H264</f>
        <v>0</v>
      </c>
      <c r="Q264" s="208">
        <v>5.0000000000000002E-5</v>
      </c>
      <c r="R264" s="208">
        <f>Q264*H264</f>
        <v>3.0000000000000001E-3</v>
      </c>
      <c r="S264" s="208">
        <v>0</v>
      </c>
      <c r="T264" s="209">
        <f>S264*H264</f>
        <v>0</v>
      </c>
      <c r="AR264" s="210" t="s">
        <v>465</v>
      </c>
      <c r="AT264" s="210" t="s">
        <v>462</v>
      </c>
      <c r="AU264" s="210" t="s">
        <v>392</v>
      </c>
      <c r="AY264" s="15" t="s">
        <v>383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5" t="s">
        <v>222</v>
      </c>
      <c r="BK264" s="211">
        <f>ROUND(I264*H264,2)</f>
        <v>0</v>
      </c>
      <c r="BL264" s="15" t="s">
        <v>442</v>
      </c>
      <c r="BM264" s="210" t="s">
        <v>1163</v>
      </c>
    </row>
    <row r="265" spans="2:65" s="184" customFormat="1" ht="11.25">
      <c r="B265" s="217"/>
      <c r="D265" s="185" t="s">
        <v>467</v>
      </c>
      <c r="F265" s="186" t="s">
        <v>1164</v>
      </c>
      <c r="H265" s="187">
        <v>60</v>
      </c>
      <c r="L265" s="217"/>
      <c r="M265" s="218"/>
      <c r="T265" s="219"/>
      <c r="AT265" s="220" t="s">
        <v>467</v>
      </c>
      <c r="AU265" s="220" t="s">
        <v>392</v>
      </c>
      <c r="AV265" s="184" t="s">
        <v>392</v>
      </c>
      <c r="AW265" s="184" t="s">
        <v>469</v>
      </c>
      <c r="AX265" s="184" t="s">
        <v>222</v>
      </c>
      <c r="AY265" s="220" t="s">
        <v>383</v>
      </c>
    </row>
    <row r="266" spans="2:65" s="157" customFormat="1" ht="16.5" customHeight="1">
      <c r="B266" s="205"/>
      <c r="C266" s="168" t="s">
        <v>741</v>
      </c>
      <c r="D266" s="168" t="s">
        <v>384</v>
      </c>
      <c r="E266" s="169" t="s">
        <v>1165</v>
      </c>
      <c r="F266" s="170" t="s">
        <v>1166</v>
      </c>
      <c r="G266" s="171" t="s">
        <v>117</v>
      </c>
      <c r="H266" s="172">
        <v>1</v>
      </c>
      <c r="I266" s="173"/>
      <c r="J266" s="173">
        <f>ROUND(I266*H266,2)</f>
        <v>0</v>
      </c>
      <c r="K266" s="170" t="s">
        <v>1506</v>
      </c>
      <c r="L266" s="194"/>
      <c r="M266" s="206" t="s">
        <v>1287</v>
      </c>
      <c r="N266" s="207" t="s">
        <v>388</v>
      </c>
      <c r="O266" s="208">
        <v>9.7000000000000003E-2</v>
      </c>
      <c r="P266" s="208">
        <f>O266*H266</f>
        <v>9.7000000000000003E-2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AR266" s="210" t="s">
        <v>442</v>
      </c>
      <c r="AT266" s="210" t="s">
        <v>384</v>
      </c>
      <c r="AU266" s="210" t="s">
        <v>392</v>
      </c>
      <c r="AY266" s="15" t="s">
        <v>383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5" t="s">
        <v>222</v>
      </c>
      <c r="BK266" s="211">
        <f>ROUND(I266*H266,2)</f>
        <v>0</v>
      </c>
      <c r="BL266" s="15" t="s">
        <v>442</v>
      </c>
      <c r="BM266" s="210" t="s">
        <v>1167</v>
      </c>
    </row>
    <row r="267" spans="2:65" s="157" customFormat="1">
      <c r="B267" s="194"/>
      <c r="D267" s="174" t="s">
        <v>391</v>
      </c>
      <c r="F267" s="175" t="s">
        <v>1746</v>
      </c>
      <c r="L267" s="194"/>
      <c r="M267" s="212"/>
      <c r="T267" s="213"/>
      <c r="AT267" s="15" t="s">
        <v>391</v>
      </c>
      <c r="AU267" s="15" t="s">
        <v>392</v>
      </c>
    </row>
    <row r="268" spans="2:65" s="157" customFormat="1" ht="16.5" customHeight="1">
      <c r="B268" s="205"/>
      <c r="C268" s="178" t="s">
        <v>745</v>
      </c>
      <c r="D268" s="178" t="s">
        <v>462</v>
      </c>
      <c r="E268" s="179" t="s">
        <v>1168</v>
      </c>
      <c r="F268" s="180" t="s">
        <v>1169</v>
      </c>
      <c r="G268" s="181" t="s">
        <v>117</v>
      </c>
      <c r="H268" s="182">
        <v>1</v>
      </c>
      <c r="I268" s="183"/>
      <c r="J268" s="183">
        <f>ROUND(I268*H268,2)</f>
        <v>0</v>
      </c>
      <c r="K268" s="180" t="s">
        <v>1506</v>
      </c>
      <c r="L268" s="214"/>
      <c r="M268" s="215" t="s">
        <v>1287</v>
      </c>
      <c r="N268" s="216" t="s">
        <v>388</v>
      </c>
      <c r="O268" s="208">
        <v>0</v>
      </c>
      <c r="P268" s="208">
        <f>O268*H268</f>
        <v>0</v>
      </c>
      <c r="Q268" s="208">
        <v>1.3999999999999999E-4</v>
      </c>
      <c r="R268" s="208">
        <f>Q268*H268</f>
        <v>1.3999999999999999E-4</v>
      </c>
      <c r="S268" s="208">
        <v>0</v>
      </c>
      <c r="T268" s="209">
        <f>S268*H268</f>
        <v>0</v>
      </c>
      <c r="AR268" s="210" t="s">
        <v>465</v>
      </c>
      <c r="AT268" s="210" t="s">
        <v>462</v>
      </c>
      <c r="AU268" s="210" t="s">
        <v>392</v>
      </c>
      <c r="AY268" s="15" t="s">
        <v>383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5" t="s">
        <v>222</v>
      </c>
      <c r="BK268" s="211">
        <f>ROUND(I268*H268,2)</f>
        <v>0</v>
      </c>
      <c r="BL268" s="15" t="s">
        <v>442</v>
      </c>
      <c r="BM268" s="210" t="s">
        <v>1170</v>
      </c>
    </row>
    <row r="269" spans="2:65" s="157" customFormat="1" ht="24.2" customHeight="1">
      <c r="B269" s="205"/>
      <c r="C269" s="168" t="s">
        <v>749</v>
      </c>
      <c r="D269" s="168" t="s">
        <v>384</v>
      </c>
      <c r="E269" s="169" t="s">
        <v>1171</v>
      </c>
      <c r="F269" s="170" t="s">
        <v>1172</v>
      </c>
      <c r="G269" s="171" t="s">
        <v>117</v>
      </c>
      <c r="H269" s="172">
        <v>1</v>
      </c>
      <c r="I269" s="173"/>
      <c r="J269" s="173">
        <f>ROUND(I269*H269,2)</f>
        <v>0</v>
      </c>
      <c r="K269" s="170" t="s">
        <v>1506</v>
      </c>
      <c r="L269" s="194"/>
      <c r="M269" s="206" t="s">
        <v>1287</v>
      </c>
      <c r="N269" s="207" t="s">
        <v>388</v>
      </c>
      <c r="O269" s="208">
        <v>0.32</v>
      </c>
      <c r="P269" s="208">
        <f>O269*H269</f>
        <v>0.32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AR269" s="210" t="s">
        <v>632</v>
      </c>
      <c r="AT269" s="210" t="s">
        <v>384</v>
      </c>
      <c r="AU269" s="210" t="s">
        <v>392</v>
      </c>
      <c r="AY269" s="15" t="s">
        <v>383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5" t="s">
        <v>222</v>
      </c>
      <c r="BK269" s="211">
        <f>ROUND(I269*H269,2)</f>
        <v>0</v>
      </c>
      <c r="BL269" s="15" t="s">
        <v>632</v>
      </c>
      <c r="BM269" s="210" t="s">
        <v>1173</v>
      </c>
    </row>
    <row r="270" spans="2:65" s="157" customFormat="1">
      <c r="B270" s="194"/>
      <c r="D270" s="174" t="s">
        <v>391</v>
      </c>
      <c r="F270" s="175" t="s">
        <v>1747</v>
      </c>
      <c r="L270" s="194"/>
      <c r="M270" s="212"/>
      <c r="T270" s="213"/>
      <c r="AT270" s="15" t="s">
        <v>391</v>
      </c>
      <c r="AU270" s="15" t="s">
        <v>392</v>
      </c>
    </row>
    <row r="271" spans="2:65" s="157" customFormat="1" ht="16.5" customHeight="1">
      <c r="B271" s="205"/>
      <c r="C271" s="178" t="s">
        <v>753</v>
      </c>
      <c r="D271" s="178" t="s">
        <v>462</v>
      </c>
      <c r="E271" s="179" t="s">
        <v>1174</v>
      </c>
      <c r="F271" s="180" t="s">
        <v>1175</v>
      </c>
      <c r="G271" s="181" t="s">
        <v>117</v>
      </c>
      <c r="H271" s="182">
        <v>1</v>
      </c>
      <c r="I271" s="183"/>
      <c r="J271" s="183">
        <f>ROUND(I271*H271,2)</f>
        <v>0</v>
      </c>
      <c r="K271" s="180" t="s">
        <v>1506</v>
      </c>
      <c r="L271" s="214"/>
      <c r="M271" s="215" t="s">
        <v>1287</v>
      </c>
      <c r="N271" s="216" t="s">
        <v>388</v>
      </c>
      <c r="O271" s="208">
        <v>0</v>
      </c>
      <c r="P271" s="208">
        <f>O271*H271</f>
        <v>0</v>
      </c>
      <c r="Q271" s="208">
        <v>4.4999999999999999E-4</v>
      </c>
      <c r="R271" s="208">
        <f>Q271*H271</f>
        <v>4.4999999999999999E-4</v>
      </c>
      <c r="S271" s="208">
        <v>0</v>
      </c>
      <c r="T271" s="209">
        <f>S271*H271</f>
        <v>0</v>
      </c>
      <c r="AR271" s="210" t="s">
        <v>910</v>
      </c>
      <c r="AT271" s="210" t="s">
        <v>462</v>
      </c>
      <c r="AU271" s="210" t="s">
        <v>392</v>
      </c>
      <c r="AY271" s="15" t="s">
        <v>383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5" t="s">
        <v>222</v>
      </c>
      <c r="BK271" s="211">
        <f>ROUND(I271*H271,2)</f>
        <v>0</v>
      </c>
      <c r="BL271" s="15" t="s">
        <v>910</v>
      </c>
      <c r="BM271" s="210" t="s">
        <v>1176</v>
      </c>
    </row>
    <row r="272" spans="2:65" s="157" customFormat="1" ht="24.2" customHeight="1">
      <c r="B272" s="205"/>
      <c r="C272" s="178" t="s">
        <v>757</v>
      </c>
      <c r="D272" s="178" t="s">
        <v>462</v>
      </c>
      <c r="E272" s="179" t="s">
        <v>1177</v>
      </c>
      <c r="F272" s="180" t="s">
        <v>1748</v>
      </c>
      <c r="G272" s="181" t="s">
        <v>117</v>
      </c>
      <c r="H272" s="182">
        <v>9.0999999999999998E-2</v>
      </c>
      <c r="I272" s="183"/>
      <c r="J272" s="183">
        <f>ROUND(I272*H272,2)</f>
        <v>0</v>
      </c>
      <c r="K272" s="180" t="s">
        <v>1506</v>
      </c>
      <c r="L272" s="214"/>
      <c r="M272" s="215" t="s">
        <v>1287</v>
      </c>
      <c r="N272" s="216" t="s">
        <v>388</v>
      </c>
      <c r="O272" s="208">
        <v>0</v>
      </c>
      <c r="P272" s="208">
        <f>O272*H272</f>
        <v>0</v>
      </c>
      <c r="Q272" s="208">
        <v>1.5E-3</v>
      </c>
      <c r="R272" s="208">
        <f>Q272*H272</f>
        <v>1.3650000000000001E-4</v>
      </c>
      <c r="S272" s="208">
        <v>0</v>
      </c>
      <c r="T272" s="209">
        <f>S272*H272</f>
        <v>0</v>
      </c>
      <c r="AR272" s="210" t="s">
        <v>910</v>
      </c>
      <c r="AT272" s="210" t="s">
        <v>462</v>
      </c>
      <c r="AU272" s="210" t="s">
        <v>392</v>
      </c>
      <c r="AY272" s="15" t="s">
        <v>383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5" t="s">
        <v>222</v>
      </c>
      <c r="BK272" s="211">
        <f>ROUND(I272*H272,2)</f>
        <v>0</v>
      </c>
      <c r="BL272" s="15" t="s">
        <v>910</v>
      </c>
      <c r="BM272" s="210" t="s">
        <v>1178</v>
      </c>
    </row>
    <row r="273" spans="2:65" s="157" customFormat="1" ht="24.2" customHeight="1">
      <c r="B273" s="205"/>
      <c r="C273" s="168" t="s">
        <v>762</v>
      </c>
      <c r="D273" s="168" t="s">
        <v>384</v>
      </c>
      <c r="E273" s="169" t="s">
        <v>1179</v>
      </c>
      <c r="F273" s="170" t="s">
        <v>1180</v>
      </c>
      <c r="G273" s="171" t="s">
        <v>117</v>
      </c>
      <c r="H273" s="172">
        <v>4</v>
      </c>
      <c r="I273" s="173"/>
      <c r="J273" s="173">
        <f>ROUND(I273*H273,2)</f>
        <v>0</v>
      </c>
      <c r="K273" s="170" t="s">
        <v>1506</v>
      </c>
      <c r="L273" s="194"/>
      <c r="M273" s="206" t="s">
        <v>1287</v>
      </c>
      <c r="N273" s="207" t="s">
        <v>388</v>
      </c>
      <c r="O273" s="208">
        <v>0.16</v>
      </c>
      <c r="P273" s="208">
        <f>O273*H273</f>
        <v>0.64</v>
      </c>
      <c r="Q273" s="208">
        <v>0</v>
      </c>
      <c r="R273" s="208">
        <f>Q273*H273</f>
        <v>0</v>
      </c>
      <c r="S273" s="208">
        <v>2.9999999999999997E-4</v>
      </c>
      <c r="T273" s="209">
        <f>S273*H273</f>
        <v>1.1999999999999999E-3</v>
      </c>
      <c r="AR273" s="210" t="s">
        <v>442</v>
      </c>
      <c r="AT273" s="210" t="s">
        <v>384</v>
      </c>
      <c r="AU273" s="210" t="s">
        <v>392</v>
      </c>
      <c r="AY273" s="15" t="s">
        <v>383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5" t="s">
        <v>222</v>
      </c>
      <c r="BK273" s="211">
        <f>ROUND(I273*H273,2)</f>
        <v>0</v>
      </c>
      <c r="BL273" s="15" t="s">
        <v>442</v>
      </c>
      <c r="BM273" s="210" t="s">
        <v>1181</v>
      </c>
    </row>
    <row r="274" spans="2:65" s="157" customFormat="1">
      <c r="B274" s="194"/>
      <c r="D274" s="174" t="s">
        <v>391</v>
      </c>
      <c r="F274" s="175" t="s">
        <v>1749</v>
      </c>
      <c r="L274" s="194"/>
      <c r="M274" s="212"/>
      <c r="T274" s="213"/>
      <c r="AT274" s="15" t="s">
        <v>391</v>
      </c>
      <c r="AU274" s="15" t="s">
        <v>392</v>
      </c>
    </row>
    <row r="275" spans="2:65" s="157" customFormat="1" ht="24.2" customHeight="1">
      <c r="B275" s="205"/>
      <c r="C275" s="168" t="s">
        <v>766</v>
      </c>
      <c r="D275" s="168" t="s">
        <v>384</v>
      </c>
      <c r="E275" s="169" t="s">
        <v>1182</v>
      </c>
      <c r="F275" s="170" t="s">
        <v>1183</v>
      </c>
      <c r="G275" s="171" t="s">
        <v>117</v>
      </c>
      <c r="H275" s="172">
        <v>1</v>
      </c>
      <c r="I275" s="173"/>
      <c r="J275" s="173">
        <f>ROUND(I275*H275,2)</f>
        <v>0</v>
      </c>
      <c r="K275" s="170" t="s">
        <v>1506</v>
      </c>
      <c r="L275" s="194"/>
      <c r="M275" s="206" t="s">
        <v>1287</v>
      </c>
      <c r="N275" s="207" t="s">
        <v>388</v>
      </c>
      <c r="O275" s="208">
        <v>1.1000000000000001</v>
      </c>
      <c r="P275" s="208">
        <f>O275*H275</f>
        <v>1.1000000000000001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AR275" s="210" t="s">
        <v>442</v>
      </c>
      <c r="AT275" s="210" t="s">
        <v>384</v>
      </c>
      <c r="AU275" s="210" t="s">
        <v>392</v>
      </c>
      <c r="AY275" s="15" t="s">
        <v>383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5" t="s">
        <v>222</v>
      </c>
      <c r="BK275" s="211">
        <f>ROUND(I275*H275,2)</f>
        <v>0</v>
      </c>
      <c r="BL275" s="15" t="s">
        <v>442</v>
      </c>
      <c r="BM275" s="210" t="s">
        <v>1184</v>
      </c>
    </row>
    <row r="276" spans="2:65" s="157" customFormat="1">
      <c r="B276" s="194"/>
      <c r="D276" s="174" t="s">
        <v>391</v>
      </c>
      <c r="F276" s="175" t="s">
        <v>1750</v>
      </c>
      <c r="L276" s="194"/>
      <c r="M276" s="212"/>
      <c r="T276" s="213"/>
      <c r="AT276" s="15" t="s">
        <v>391</v>
      </c>
      <c r="AU276" s="15" t="s">
        <v>392</v>
      </c>
    </row>
    <row r="277" spans="2:65" s="157" customFormat="1" ht="24.2" customHeight="1">
      <c r="B277" s="205"/>
      <c r="C277" s="178" t="s">
        <v>54</v>
      </c>
      <c r="D277" s="178" t="s">
        <v>462</v>
      </c>
      <c r="E277" s="179" t="s">
        <v>1185</v>
      </c>
      <c r="F277" s="180" t="s">
        <v>1186</v>
      </c>
      <c r="G277" s="181" t="s">
        <v>117</v>
      </c>
      <c r="H277" s="182">
        <v>1</v>
      </c>
      <c r="I277" s="183"/>
      <c r="J277" s="183">
        <f>ROUND(I277*H277,2)</f>
        <v>0</v>
      </c>
      <c r="K277" s="180" t="s">
        <v>1506</v>
      </c>
      <c r="L277" s="214"/>
      <c r="M277" s="215" t="s">
        <v>1287</v>
      </c>
      <c r="N277" s="216" t="s">
        <v>388</v>
      </c>
      <c r="O277" s="208">
        <v>0</v>
      </c>
      <c r="P277" s="208">
        <f>O277*H277</f>
        <v>0</v>
      </c>
      <c r="Q277" s="208">
        <v>1.2999999999999999E-3</v>
      </c>
      <c r="R277" s="208">
        <f>Q277*H277</f>
        <v>1.2999999999999999E-3</v>
      </c>
      <c r="S277" s="208">
        <v>0</v>
      </c>
      <c r="T277" s="209">
        <f>S277*H277</f>
        <v>0</v>
      </c>
      <c r="AR277" s="210" t="s">
        <v>465</v>
      </c>
      <c r="AT277" s="210" t="s">
        <v>462</v>
      </c>
      <c r="AU277" s="210" t="s">
        <v>392</v>
      </c>
      <c r="AY277" s="15" t="s">
        <v>383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5" t="s">
        <v>222</v>
      </c>
      <c r="BK277" s="211">
        <f>ROUND(I277*H277,2)</f>
        <v>0</v>
      </c>
      <c r="BL277" s="15" t="s">
        <v>442</v>
      </c>
      <c r="BM277" s="210" t="s">
        <v>1187</v>
      </c>
    </row>
    <row r="278" spans="2:65" s="157" customFormat="1" ht="37.9" customHeight="1">
      <c r="B278" s="205"/>
      <c r="C278" s="168" t="s">
        <v>1190</v>
      </c>
      <c r="D278" s="168" t="s">
        <v>384</v>
      </c>
      <c r="E278" s="169" t="s">
        <v>1188</v>
      </c>
      <c r="F278" s="170" t="s">
        <v>1751</v>
      </c>
      <c r="G278" s="171" t="s">
        <v>117</v>
      </c>
      <c r="H278" s="172">
        <v>12</v>
      </c>
      <c r="I278" s="173"/>
      <c r="J278" s="173">
        <f>ROUND(I278*H278,2)</f>
        <v>0</v>
      </c>
      <c r="K278" s="170" t="s">
        <v>1506</v>
      </c>
      <c r="L278" s="194"/>
      <c r="M278" s="206" t="s">
        <v>1287</v>
      </c>
      <c r="N278" s="207" t="s">
        <v>388</v>
      </c>
      <c r="O278" s="208">
        <v>0.125</v>
      </c>
      <c r="P278" s="208">
        <f>O278*H278</f>
        <v>1.5</v>
      </c>
      <c r="Q278" s="208">
        <v>0</v>
      </c>
      <c r="R278" s="208">
        <f>Q278*H278</f>
        <v>0</v>
      </c>
      <c r="S278" s="208">
        <v>0</v>
      </c>
      <c r="T278" s="209">
        <f>S278*H278</f>
        <v>0</v>
      </c>
      <c r="AR278" s="210" t="s">
        <v>442</v>
      </c>
      <c r="AT278" s="210" t="s">
        <v>384</v>
      </c>
      <c r="AU278" s="210" t="s">
        <v>392</v>
      </c>
      <c r="AY278" s="15" t="s">
        <v>383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5" t="s">
        <v>222</v>
      </c>
      <c r="BK278" s="211">
        <f>ROUND(I278*H278,2)</f>
        <v>0</v>
      </c>
      <c r="BL278" s="15" t="s">
        <v>442</v>
      </c>
      <c r="BM278" s="210" t="s">
        <v>1189</v>
      </c>
    </row>
    <row r="279" spans="2:65" s="157" customFormat="1">
      <c r="B279" s="194"/>
      <c r="D279" s="174" t="s">
        <v>391</v>
      </c>
      <c r="F279" s="175" t="s">
        <v>1752</v>
      </c>
      <c r="L279" s="194"/>
      <c r="M279" s="212"/>
      <c r="T279" s="213"/>
      <c r="AT279" s="15" t="s">
        <v>391</v>
      </c>
      <c r="AU279" s="15" t="s">
        <v>392</v>
      </c>
    </row>
    <row r="280" spans="2:65" s="157" customFormat="1" ht="21.75" customHeight="1">
      <c r="B280" s="205"/>
      <c r="C280" s="178" t="s">
        <v>1194</v>
      </c>
      <c r="D280" s="178" t="s">
        <v>462</v>
      </c>
      <c r="E280" s="179" t="s">
        <v>1191</v>
      </c>
      <c r="F280" s="180" t="s">
        <v>1192</v>
      </c>
      <c r="G280" s="181" t="s">
        <v>117</v>
      </c>
      <c r="H280" s="182">
        <v>12</v>
      </c>
      <c r="I280" s="183"/>
      <c r="J280" s="183">
        <f>ROUND(I280*H280,2)</f>
        <v>0</v>
      </c>
      <c r="K280" s="180" t="s">
        <v>1287</v>
      </c>
      <c r="L280" s="214"/>
      <c r="M280" s="215" t="s">
        <v>1287</v>
      </c>
      <c r="N280" s="216" t="s">
        <v>388</v>
      </c>
      <c r="O280" s="208">
        <v>0</v>
      </c>
      <c r="P280" s="208">
        <f>O280*H280</f>
        <v>0</v>
      </c>
      <c r="Q280" s="208">
        <v>1.3999999999999999E-4</v>
      </c>
      <c r="R280" s="208">
        <f>Q280*H280</f>
        <v>1.6799999999999999E-3</v>
      </c>
      <c r="S280" s="208">
        <v>0</v>
      </c>
      <c r="T280" s="209">
        <f>S280*H280</f>
        <v>0</v>
      </c>
      <c r="AR280" s="210" t="s">
        <v>465</v>
      </c>
      <c r="AT280" s="210" t="s">
        <v>462</v>
      </c>
      <c r="AU280" s="210" t="s">
        <v>392</v>
      </c>
      <c r="AY280" s="15" t="s">
        <v>383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5" t="s">
        <v>222</v>
      </c>
      <c r="BK280" s="211">
        <f>ROUND(I280*H280,2)</f>
        <v>0</v>
      </c>
      <c r="BL280" s="15" t="s">
        <v>442</v>
      </c>
      <c r="BM280" s="210" t="s">
        <v>1193</v>
      </c>
    </row>
    <row r="281" spans="2:65" s="157" customFormat="1" ht="33" customHeight="1">
      <c r="B281" s="205"/>
      <c r="C281" s="178" t="s">
        <v>1200</v>
      </c>
      <c r="D281" s="178" t="s">
        <v>462</v>
      </c>
      <c r="E281" s="179" t="s">
        <v>1195</v>
      </c>
      <c r="F281" s="180" t="s">
        <v>1196</v>
      </c>
      <c r="G281" s="181" t="s">
        <v>117</v>
      </c>
      <c r="H281" s="182">
        <v>12</v>
      </c>
      <c r="I281" s="183"/>
      <c r="J281" s="183">
        <f>ROUND(I281*H281,2)</f>
        <v>0</v>
      </c>
      <c r="K281" s="180" t="s">
        <v>1287</v>
      </c>
      <c r="L281" s="214"/>
      <c r="M281" s="215" t="s">
        <v>1287</v>
      </c>
      <c r="N281" s="216" t="s">
        <v>388</v>
      </c>
      <c r="O281" s="208">
        <v>0</v>
      </c>
      <c r="P281" s="208">
        <f>O281*H281</f>
        <v>0</v>
      </c>
      <c r="Q281" s="208">
        <v>0</v>
      </c>
      <c r="R281" s="208">
        <f>Q281*H281</f>
        <v>0</v>
      </c>
      <c r="S281" s="208">
        <v>0</v>
      </c>
      <c r="T281" s="209">
        <f>S281*H281</f>
        <v>0</v>
      </c>
      <c r="AR281" s="210" t="s">
        <v>465</v>
      </c>
      <c r="AT281" s="210" t="s">
        <v>462</v>
      </c>
      <c r="AU281" s="210" t="s">
        <v>392</v>
      </c>
      <c r="AY281" s="15" t="s">
        <v>383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5" t="s">
        <v>222</v>
      </c>
      <c r="BK281" s="211">
        <f>ROUND(I281*H281,2)</f>
        <v>0</v>
      </c>
      <c r="BL281" s="15" t="s">
        <v>442</v>
      </c>
      <c r="BM281" s="210" t="s">
        <v>1197</v>
      </c>
    </row>
    <row r="282" spans="2:65" s="164" customFormat="1" ht="22.9" customHeight="1">
      <c r="B282" s="199"/>
      <c r="D282" s="165" t="s">
        <v>379</v>
      </c>
      <c r="E282" s="176" t="s">
        <v>1198</v>
      </c>
      <c r="F282" s="176" t="s">
        <v>1199</v>
      </c>
      <c r="J282" s="177">
        <f>BK282</f>
        <v>0</v>
      </c>
      <c r="L282" s="199"/>
      <c r="M282" s="200"/>
      <c r="P282" s="201">
        <f>SUM(P283:P288)</f>
        <v>6.6920000000000002</v>
      </c>
      <c r="R282" s="201">
        <f>SUM(R283:R288)</f>
        <v>1.04E-2</v>
      </c>
      <c r="T282" s="202">
        <f>SUM(T283:T288)</f>
        <v>0</v>
      </c>
      <c r="AR282" s="165" t="s">
        <v>392</v>
      </c>
      <c r="AT282" s="203" t="s">
        <v>379</v>
      </c>
      <c r="AU282" s="203" t="s">
        <v>222</v>
      </c>
      <c r="AY282" s="165" t="s">
        <v>383</v>
      </c>
      <c r="BK282" s="204">
        <f>SUM(BK283:BK288)</f>
        <v>0</v>
      </c>
    </row>
    <row r="283" spans="2:65" s="157" customFormat="1" ht="33" customHeight="1">
      <c r="B283" s="205"/>
      <c r="C283" s="168" t="s">
        <v>1204</v>
      </c>
      <c r="D283" s="168" t="s">
        <v>384</v>
      </c>
      <c r="E283" s="169" t="s">
        <v>1201</v>
      </c>
      <c r="F283" s="170" t="s">
        <v>1202</v>
      </c>
      <c r="G283" s="171" t="s">
        <v>117</v>
      </c>
      <c r="H283" s="172">
        <v>4</v>
      </c>
      <c r="I283" s="173"/>
      <c r="J283" s="173">
        <f>ROUND(I283*H283,2)</f>
        <v>0</v>
      </c>
      <c r="K283" s="170" t="s">
        <v>1506</v>
      </c>
      <c r="L283" s="194"/>
      <c r="M283" s="206" t="s">
        <v>1287</v>
      </c>
      <c r="N283" s="207" t="s">
        <v>388</v>
      </c>
      <c r="O283" s="208">
        <v>0.82699999999999996</v>
      </c>
      <c r="P283" s="208">
        <f>O283*H283</f>
        <v>3.3079999999999998</v>
      </c>
      <c r="Q283" s="208">
        <v>0</v>
      </c>
      <c r="R283" s="208">
        <f>Q283*H283</f>
        <v>0</v>
      </c>
      <c r="S283" s="208">
        <v>0</v>
      </c>
      <c r="T283" s="209">
        <f>S283*H283</f>
        <v>0</v>
      </c>
      <c r="AR283" s="210" t="s">
        <v>442</v>
      </c>
      <c r="AT283" s="210" t="s">
        <v>384</v>
      </c>
      <c r="AU283" s="210" t="s">
        <v>392</v>
      </c>
      <c r="AY283" s="15" t="s">
        <v>383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5" t="s">
        <v>222</v>
      </c>
      <c r="BK283" s="211">
        <f>ROUND(I283*H283,2)</f>
        <v>0</v>
      </c>
      <c r="BL283" s="15" t="s">
        <v>442</v>
      </c>
      <c r="BM283" s="210" t="s">
        <v>1203</v>
      </c>
    </row>
    <row r="284" spans="2:65" s="157" customFormat="1">
      <c r="B284" s="194"/>
      <c r="D284" s="174" t="s">
        <v>391</v>
      </c>
      <c r="F284" s="175" t="s">
        <v>1753</v>
      </c>
      <c r="L284" s="194"/>
      <c r="M284" s="212"/>
      <c r="T284" s="213"/>
      <c r="AT284" s="15" t="s">
        <v>391</v>
      </c>
      <c r="AU284" s="15" t="s">
        <v>392</v>
      </c>
    </row>
    <row r="285" spans="2:65" s="157" customFormat="1" ht="16.5" customHeight="1">
      <c r="B285" s="205"/>
      <c r="C285" s="178" t="s">
        <v>1208</v>
      </c>
      <c r="D285" s="178" t="s">
        <v>462</v>
      </c>
      <c r="E285" s="179" t="s">
        <v>1205</v>
      </c>
      <c r="F285" s="180" t="s">
        <v>1206</v>
      </c>
      <c r="G285" s="181" t="s">
        <v>1287</v>
      </c>
      <c r="H285" s="182">
        <v>4</v>
      </c>
      <c r="I285" s="183"/>
      <c r="J285" s="183">
        <f>ROUND(I285*H285,2)</f>
        <v>0</v>
      </c>
      <c r="K285" s="180" t="s">
        <v>1287</v>
      </c>
      <c r="L285" s="214"/>
      <c r="M285" s="215" t="s">
        <v>1287</v>
      </c>
      <c r="N285" s="216" t="s">
        <v>388</v>
      </c>
      <c r="O285" s="208">
        <v>0</v>
      </c>
      <c r="P285" s="208">
        <f>O285*H285</f>
        <v>0</v>
      </c>
      <c r="Q285" s="208">
        <v>0</v>
      </c>
      <c r="R285" s="208">
        <f>Q285*H285</f>
        <v>0</v>
      </c>
      <c r="S285" s="208">
        <v>0</v>
      </c>
      <c r="T285" s="209">
        <f>S285*H285</f>
        <v>0</v>
      </c>
      <c r="AR285" s="210" t="s">
        <v>465</v>
      </c>
      <c r="AT285" s="210" t="s">
        <v>462</v>
      </c>
      <c r="AU285" s="210" t="s">
        <v>392</v>
      </c>
      <c r="AY285" s="15" t="s">
        <v>383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5" t="s">
        <v>222</v>
      </c>
      <c r="BK285" s="211">
        <f>ROUND(I285*H285,2)</f>
        <v>0</v>
      </c>
      <c r="BL285" s="15" t="s">
        <v>442</v>
      </c>
      <c r="BM285" s="210" t="s">
        <v>1207</v>
      </c>
    </row>
    <row r="286" spans="2:65" s="157" customFormat="1" ht="24.2" customHeight="1">
      <c r="B286" s="205"/>
      <c r="C286" s="168" t="s">
        <v>1212</v>
      </c>
      <c r="D286" s="168" t="s">
        <v>384</v>
      </c>
      <c r="E286" s="169" t="s">
        <v>1209</v>
      </c>
      <c r="F286" s="170" t="s">
        <v>1210</v>
      </c>
      <c r="G286" s="171" t="s">
        <v>117</v>
      </c>
      <c r="H286" s="172">
        <v>4</v>
      </c>
      <c r="I286" s="173"/>
      <c r="J286" s="173">
        <f>ROUND(I286*H286,2)</f>
        <v>0</v>
      </c>
      <c r="K286" s="170" t="s">
        <v>1506</v>
      </c>
      <c r="L286" s="194"/>
      <c r="M286" s="206" t="s">
        <v>1287</v>
      </c>
      <c r="N286" s="207" t="s">
        <v>388</v>
      </c>
      <c r="O286" s="208">
        <v>0.84599999999999997</v>
      </c>
      <c r="P286" s="208">
        <f>O286*H286</f>
        <v>3.3839999999999999</v>
      </c>
      <c r="Q286" s="208">
        <v>0</v>
      </c>
      <c r="R286" s="208">
        <f>Q286*H286</f>
        <v>0</v>
      </c>
      <c r="S286" s="208">
        <v>0</v>
      </c>
      <c r="T286" s="209">
        <f>S286*H286</f>
        <v>0</v>
      </c>
      <c r="AR286" s="210" t="s">
        <v>442</v>
      </c>
      <c r="AT286" s="210" t="s">
        <v>384</v>
      </c>
      <c r="AU286" s="210" t="s">
        <v>392</v>
      </c>
      <c r="AY286" s="15" t="s">
        <v>383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5" t="s">
        <v>222</v>
      </c>
      <c r="BK286" s="211">
        <f>ROUND(I286*H286,2)</f>
        <v>0</v>
      </c>
      <c r="BL286" s="15" t="s">
        <v>442</v>
      </c>
      <c r="BM286" s="210" t="s">
        <v>1211</v>
      </c>
    </row>
    <row r="287" spans="2:65" s="157" customFormat="1">
      <c r="B287" s="194"/>
      <c r="D287" s="174" t="s">
        <v>391</v>
      </c>
      <c r="F287" s="175" t="s">
        <v>1754</v>
      </c>
      <c r="L287" s="194"/>
      <c r="M287" s="212"/>
      <c r="T287" s="213"/>
      <c r="AT287" s="15" t="s">
        <v>391</v>
      </c>
      <c r="AU287" s="15" t="s">
        <v>392</v>
      </c>
    </row>
    <row r="288" spans="2:65" s="157" customFormat="1" ht="24.2" customHeight="1">
      <c r="B288" s="205"/>
      <c r="C288" s="178" t="s">
        <v>1218</v>
      </c>
      <c r="D288" s="178" t="s">
        <v>462</v>
      </c>
      <c r="E288" s="179" t="s">
        <v>1213</v>
      </c>
      <c r="F288" s="180" t="s">
        <v>1214</v>
      </c>
      <c r="G288" s="181" t="s">
        <v>117</v>
      </c>
      <c r="H288" s="182">
        <v>8</v>
      </c>
      <c r="I288" s="183"/>
      <c r="J288" s="183">
        <f>ROUND(I288*H288,2)</f>
        <v>0</v>
      </c>
      <c r="K288" s="180" t="s">
        <v>1506</v>
      </c>
      <c r="L288" s="214"/>
      <c r="M288" s="215" t="s">
        <v>1287</v>
      </c>
      <c r="N288" s="216" t="s">
        <v>388</v>
      </c>
      <c r="O288" s="208">
        <v>0</v>
      </c>
      <c r="P288" s="208">
        <f>O288*H288</f>
        <v>0</v>
      </c>
      <c r="Q288" s="208">
        <v>1.2999999999999999E-3</v>
      </c>
      <c r="R288" s="208">
        <f>Q288*H288</f>
        <v>1.04E-2</v>
      </c>
      <c r="S288" s="208">
        <v>0</v>
      </c>
      <c r="T288" s="209">
        <f>S288*H288</f>
        <v>0</v>
      </c>
      <c r="AR288" s="210" t="s">
        <v>465</v>
      </c>
      <c r="AT288" s="210" t="s">
        <v>462</v>
      </c>
      <c r="AU288" s="210" t="s">
        <v>392</v>
      </c>
      <c r="AY288" s="15" t="s">
        <v>383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5" t="s">
        <v>222</v>
      </c>
      <c r="BK288" s="211">
        <f>ROUND(I288*H288,2)</f>
        <v>0</v>
      </c>
      <c r="BL288" s="15" t="s">
        <v>442</v>
      </c>
      <c r="BM288" s="210" t="s">
        <v>1215</v>
      </c>
    </row>
    <row r="289" spans="2:65" s="164" customFormat="1" ht="25.9" customHeight="1">
      <c r="B289" s="199"/>
      <c r="D289" s="165" t="s">
        <v>379</v>
      </c>
      <c r="E289" s="166" t="s">
        <v>462</v>
      </c>
      <c r="F289" s="166" t="s">
        <v>902</v>
      </c>
      <c r="J289" s="167">
        <f>BK289</f>
        <v>0</v>
      </c>
      <c r="L289" s="199"/>
      <c r="M289" s="200"/>
      <c r="P289" s="201">
        <f>P290</f>
        <v>2.2400000000000002</v>
      </c>
      <c r="R289" s="201">
        <f>R290</f>
        <v>1.1999999999999999E-3</v>
      </c>
      <c r="T289" s="202">
        <f>T290</f>
        <v>0</v>
      </c>
      <c r="AR289" s="165" t="s">
        <v>48</v>
      </c>
      <c r="AT289" s="203" t="s">
        <v>379</v>
      </c>
      <c r="AU289" s="203" t="s">
        <v>382</v>
      </c>
      <c r="AY289" s="165" t="s">
        <v>383</v>
      </c>
      <c r="BK289" s="204">
        <f>BK290</f>
        <v>0</v>
      </c>
    </row>
    <row r="290" spans="2:65" s="164" customFormat="1" ht="22.9" customHeight="1">
      <c r="B290" s="199"/>
      <c r="D290" s="165" t="s">
        <v>379</v>
      </c>
      <c r="E290" s="176" t="s">
        <v>1216</v>
      </c>
      <c r="F290" s="176" t="s">
        <v>1217</v>
      </c>
      <c r="J290" s="177">
        <f>BK290</f>
        <v>0</v>
      </c>
      <c r="L290" s="199"/>
      <c r="M290" s="200"/>
      <c r="P290" s="201">
        <f>SUM(P291:P293)</f>
        <v>2.2400000000000002</v>
      </c>
      <c r="R290" s="201">
        <f>SUM(R291:R293)</f>
        <v>1.1999999999999999E-3</v>
      </c>
      <c r="T290" s="202">
        <f>SUM(T291:T293)</f>
        <v>0</v>
      </c>
      <c r="AR290" s="165" t="s">
        <v>48</v>
      </c>
      <c r="AT290" s="203" t="s">
        <v>379</v>
      </c>
      <c r="AU290" s="203" t="s">
        <v>222</v>
      </c>
      <c r="AY290" s="165" t="s">
        <v>383</v>
      </c>
      <c r="BK290" s="204">
        <f>SUM(BK291:BK293)</f>
        <v>0</v>
      </c>
    </row>
    <row r="291" spans="2:65" s="157" customFormat="1" ht="21.75" customHeight="1">
      <c r="B291" s="205"/>
      <c r="C291" s="168" t="s">
        <v>1222</v>
      </c>
      <c r="D291" s="168" t="s">
        <v>384</v>
      </c>
      <c r="E291" s="169" t="s">
        <v>1219</v>
      </c>
      <c r="F291" s="170" t="s">
        <v>1220</v>
      </c>
      <c r="G291" s="171" t="s">
        <v>117</v>
      </c>
      <c r="H291" s="172">
        <v>8</v>
      </c>
      <c r="I291" s="173"/>
      <c r="J291" s="173">
        <f>ROUND(I291*H291,2)</f>
        <v>0</v>
      </c>
      <c r="K291" s="170" t="s">
        <v>1506</v>
      </c>
      <c r="L291" s="194"/>
      <c r="M291" s="206" t="s">
        <v>1287</v>
      </c>
      <c r="N291" s="207" t="s">
        <v>388</v>
      </c>
      <c r="O291" s="208">
        <v>0.28000000000000003</v>
      </c>
      <c r="P291" s="208">
        <f>O291*H291</f>
        <v>2.2400000000000002</v>
      </c>
      <c r="Q291" s="208">
        <v>0</v>
      </c>
      <c r="R291" s="208">
        <f>Q291*H291</f>
        <v>0</v>
      </c>
      <c r="S291" s="208">
        <v>0</v>
      </c>
      <c r="T291" s="209">
        <f>S291*H291</f>
        <v>0</v>
      </c>
      <c r="AR291" s="210" t="s">
        <v>632</v>
      </c>
      <c r="AT291" s="210" t="s">
        <v>384</v>
      </c>
      <c r="AU291" s="210" t="s">
        <v>392</v>
      </c>
      <c r="AY291" s="15" t="s">
        <v>383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5" t="s">
        <v>222</v>
      </c>
      <c r="BK291" s="211">
        <f>ROUND(I291*H291,2)</f>
        <v>0</v>
      </c>
      <c r="BL291" s="15" t="s">
        <v>632</v>
      </c>
      <c r="BM291" s="210" t="s">
        <v>1221</v>
      </c>
    </row>
    <row r="292" spans="2:65" s="157" customFormat="1">
      <c r="B292" s="194"/>
      <c r="D292" s="174" t="s">
        <v>391</v>
      </c>
      <c r="F292" s="175" t="s">
        <v>1755</v>
      </c>
      <c r="L292" s="194"/>
      <c r="M292" s="212"/>
      <c r="T292" s="213"/>
      <c r="AT292" s="15" t="s">
        <v>391</v>
      </c>
      <c r="AU292" s="15" t="s">
        <v>392</v>
      </c>
    </row>
    <row r="293" spans="2:65" s="157" customFormat="1" ht="16.5" customHeight="1">
      <c r="B293" s="205"/>
      <c r="C293" s="178" t="s">
        <v>1226</v>
      </c>
      <c r="D293" s="178" t="s">
        <v>462</v>
      </c>
      <c r="E293" s="179" t="s">
        <v>1223</v>
      </c>
      <c r="F293" s="180" t="s">
        <v>1224</v>
      </c>
      <c r="G293" s="181" t="s">
        <v>117</v>
      </c>
      <c r="H293" s="182">
        <v>8</v>
      </c>
      <c r="I293" s="183"/>
      <c r="J293" s="183">
        <f>ROUND(I293*H293,2)</f>
        <v>0</v>
      </c>
      <c r="K293" s="180" t="s">
        <v>1506</v>
      </c>
      <c r="L293" s="214"/>
      <c r="M293" s="215" t="s">
        <v>1287</v>
      </c>
      <c r="N293" s="216" t="s">
        <v>388</v>
      </c>
      <c r="O293" s="208">
        <v>0</v>
      </c>
      <c r="P293" s="208">
        <f>O293*H293</f>
        <v>0</v>
      </c>
      <c r="Q293" s="208">
        <v>1.4999999999999999E-4</v>
      </c>
      <c r="R293" s="208">
        <f>Q293*H293</f>
        <v>1.1999999999999999E-3</v>
      </c>
      <c r="S293" s="208">
        <v>0</v>
      </c>
      <c r="T293" s="209">
        <f>S293*H293</f>
        <v>0</v>
      </c>
      <c r="AR293" s="210" t="s">
        <v>910</v>
      </c>
      <c r="AT293" s="210" t="s">
        <v>462</v>
      </c>
      <c r="AU293" s="210" t="s">
        <v>392</v>
      </c>
      <c r="AY293" s="15" t="s">
        <v>383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5" t="s">
        <v>222</v>
      </c>
      <c r="BK293" s="211">
        <f>ROUND(I293*H293,2)</f>
        <v>0</v>
      </c>
      <c r="BL293" s="15" t="s">
        <v>910</v>
      </c>
      <c r="BM293" s="210" t="s">
        <v>1225</v>
      </c>
    </row>
    <row r="294" spans="2:65" s="164" customFormat="1" ht="25.9" customHeight="1">
      <c r="B294" s="199"/>
      <c r="D294" s="165" t="s">
        <v>379</v>
      </c>
      <c r="E294" s="166" t="s">
        <v>912</v>
      </c>
      <c r="F294" s="166" t="s">
        <v>913</v>
      </c>
      <c r="J294" s="167">
        <f>BK294</f>
        <v>0</v>
      </c>
      <c r="L294" s="199"/>
      <c r="M294" s="200"/>
      <c r="P294" s="201">
        <f>SUM(P295:P296)</f>
        <v>8</v>
      </c>
      <c r="R294" s="201">
        <f>SUM(R295:R296)</f>
        <v>0</v>
      </c>
      <c r="T294" s="202">
        <f>SUM(T295:T296)</f>
        <v>0</v>
      </c>
      <c r="AR294" s="165" t="s">
        <v>389</v>
      </c>
      <c r="AT294" s="203" t="s">
        <v>379</v>
      </c>
      <c r="AU294" s="203" t="s">
        <v>382</v>
      </c>
      <c r="AY294" s="165" t="s">
        <v>383</v>
      </c>
      <c r="BK294" s="204">
        <f>SUM(BK295:BK296)</f>
        <v>0</v>
      </c>
    </row>
    <row r="295" spans="2:65" s="157" customFormat="1" ht="24.2" customHeight="1">
      <c r="B295" s="205"/>
      <c r="C295" s="168" t="s">
        <v>1302</v>
      </c>
      <c r="D295" s="168" t="s">
        <v>384</v>
      </c>
      <c r="E295" s="169" t="s">
        <v>1227</v>
      </c>
      <c r="F295" s="170" t="s">
        <v>1228</v>
      </c>
      <c r="G295" s="171" t="s">
        <v>916</v>
      </c>
      <c r="H295" s="172">
        <v>8</v>
      </c>
      <c r="I295" s="173"/>
      <c r="J295" s="173">
        <f>ROUND(I295*H295,2)</f>
        <v>0</v>
      </c>
      <c r="K295" s="170" t="s">
        <v>1506</v>
      </c>
      <c r="L295" s="194"/>
      <c r="M295" s="206" t="s">
        <v>1287</v>
      </c>
      <c r="N295" s="207" t="s">
        <v>388</v>
      </c>
      <c r="O295" s="208">
        <v>1</v>
      </c>
      <c r="P295" s="208">
        <f>O295*H295</f>
        <v>8</v>
      </c>
      <c r="Q295" s="208">
        <v>0</v>
      </c>
      <c r="R295" s="208">
        <f>Q295*H295</f>
        <v>0</v>
      </c>
      <c r="S295" s="208">
        <v>0</v>
      </c>
      <c r="T295" s="209">
        <f>S295*H295</f>
        <v>0</v>
      </c>
      <c r="AR295" s="210" t="s">
        <v>900</v>
      </c>
      <c r="AT295" s="210" t="s">
        <v>384</v>
      </c>
      <c r="AU295" s="210" t="s">
        <v>222</v>
      </c>
      <c r="AY295" s="15" t="s">
        <v>383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5" t="s">
        <v>222</v>
      </c>
      <c r="BK295" s="211">
        <f>ROUND(I295*H295,2)</f>
        <v>0</v>
      </c>
      <c r="BL295" s="15" t="s">
        <v>900</v>
      </c>
      <c r="BM295" s="210" t="s">
        <v>1229</v>
      </c>
    </row>
    <row r="296" spans="2:65" s="157" customFormat="1">
      <c r="B296" s="194"/>
      <c r="D296" s="174" t="s">
        <v>391</v>
      </c>
      <c r="F296" s="175" t="s">
        <v>1756</v>
      </c>
      <c r="L296" s="194"/>
      <c r="M296" s="221"/>
      <c r="N296" s="159"/>
      <c r="O296" s="159"/>
      <c r="P296" s="159"/>
      <c r="Q296" s="159"/>
      <c r="R296" s="159"/>
      <c r="S296" s="159"/>
      <c r="T296" s="222"/>
      <c r="AT296" s="15" t="s">
        <v>391</v>
      </c>
      <c r="AU296" s="15" t="s">
        <v>222</v>
      </c>
    </row>
    <row r="297" spans="2:65" s="157" customFormat="1" ht="6.95" customHeight="1">
      <c r="B297" s="223"/>
      <c r="C297" s="188"/>
      <c r="D297" s="188"/>
      <c r="E297" s="188"/>
      <c r="F297" s="188"/>
      <c r="G297" s="188"/>
      <c r="H297" s="188"/>
      <c r="I297" s="188"/>
      <c r="J297" s="188"/>
      <c r="K297" s="188"/>
      <c r="L297" s="194"/>
    </row>
  </sheetData>
  <mergeCells count="9">
    <mergeCell ref="E7:H7"/>
    <mergeCell ref="L2:V2"/>
    <mergeCell ref="E9:H9"/>
    <mergeCell ref="E83:H83"/>
    <mergeCell ref="E18:H18"/>
    <mergeCell ref="E27:H27"/>
    <mergeCell ref="E48:H48"/>
    <mergeCell ref="E50:H50"/>
    <mergeCell ref="E81:H81"/>
  </mergeCells>
  <hyperlinks>
    <hyperlink ref="F95" r:id="rId1"/>
    <hyperlink ref="F97" r:id="rId2"/>
    <hyperlink ref="F99" r:id="rId3"/>
    <hyperlink ref="F102" r:id="rId4"/>
    <hyperlink ref="F104" r:id="rId5"/>
    <hyperlink ref="F106" r:id="rId6"/>
    <hyperlink ref="F108" r:id="rId7"/>
    <hyperlink ref="F110" r:id="rId8"/>
    <hyperlink ref="F112" r:id="rId9"/>
    <hyperlink ref="F114" r:id="rId10"/>
    <hyperlink ref="F117" r:id="rId11"/>
    <hyperlink ref="F119" r:id="rId12"/>
    <hyperlink ref="F121" r:id="rId13"/>
    <hyperlink ref="F123" r:id="rId14"/>
    <hyperlink ref="F125" r:id="rId15"/>
    <hyperlink ref="F127" r:id="rId16"/>
    <hyperlink ref="F130" r:id="rId17"/>
    <hyperlink ref="F134" r:id="rId18"/>
    <hyperlink ref="F138" r:id="rId19"/>
    <hyperlink ref="F142" r:id="rId20"/>
    <hyperlink ref="F146" r:id="rId21"/>
    <hyperlink ref="F150" r:id="rId22"/>
    <hyperlink ref="F153" r:id="rId23"/>
    <hyperlink ref="F156" r:id="rId24"/>
    <hyperlink ref="F161" r:id="rId25"/>
    <hyperlink ref="F165" r:id="rId26"/>
    <hyperlink ref="F169" r:id="rId27"/>
    <hyperlink ref="F174" r:id="rId28"/>
    <hyperlink ref="F179" r:id="rId29"/>
    <hyperlink ref="F183" r:id="rId30"/>
    <hyperlink ref="F187" r:id="rId31"/>
    <hyperlink ref="F192" r:id="rId32"/>
    <hyperlink ref="F196" r:id="rId33"/>
    <hyperlink ref="F200" r:id="rId34"/>
    <hyperlink ref="F205" r:id="rId35"/>
    <hyperlink ref="F210" r:id="rId36"/>
    <hyperlink ref="F213" r:id="rId37"/>
    <hyperlink ref="F216" r:id="rId38"/>
    <hyperlink ref="F219" r:id="rId39"/>
    <hyperlink ref="F222" r:id="rId40"/>
    <hyperlink ref="F224" r:id="rId41"/>
    <hyperlink ref="F227" r:id="rId42"/>
    <hyperlink ref="F229" r:id="rId43"/>
    <hyperlink ref="F232" r:id="rId44"/>
    <hyperlink ref="F234" r:id="rId45"/>
    <hyperlink ref="F237" r:id="rId46"/>
    <hyperlink ref="F240" r:id="rId47"/>
    <hyperlink ref="F242" r:id="rId48"/>
    <hyperlink ref="F245" r:id="rId49"/>
    <hyperlink ref="F248" r:id="rId50"/>
    <hyperlink ref="F251" r:id="rId51"/>
    <hyperlink ref="F254" r:id="rId52"/>
    <hyperlink ref="F257" r:id="rId53"/>
    <hyperlink ref="F263" r:id="rId54"/>
    <hyperlink ref="F267" r:id="rId55"/>
    <hyperlink ref="F270" r:id="rId56"/>
    <hyperlink ref="F274" r:id="rId57"/>
    <hyperlink ref="F276" r:id="rId58"/>
    <hyperlink ref="F279" r:id="rId59"/>
    <hyperlink ref="F284" r:id="rId60"/>
    <hyperlink ref="F287" r:id="rId61"/>
    <hyperlink ref="F292" r:id="rId62"/>
    <hyperlink ref="F296" r:id="rId63"/>
  </hyperlinks>
  <pageMargins left="0.25" right="0.25" top="0.75" bottom="0.75" header="0.3" footer="0.3"/>
  <pageSetup paperSize="9" scale="70" orientation="portrait" horizontalDpi="300" verticalDpi="300" r:id="rId6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39"/>
  <sheetViews>
    <sheetView view="pageBreakPreview" topLeftCell="A106" zoomScale="130" zoomScaleNormal="100" zoomScaleSheetLayoutView="130" zoomScalePageLayoutView="95" workbookViewId="0">
      <selection activeCell="W135" sqref="W135"/>
    </sheetView>
  </sheetViews>
  <sheetFormatPr defaultRowHeight="12.7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368" t="s">
        <v>1463</v>
      </c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5" t="s">
        <v>1757</v>
      </c>
    </row>
    <row r="3" spans="2:46" ht="6.95" hidden="1" customHeight="1">
      <c r="B3" s="267"/>
      <c r="C3" s="268"/>
      <c r="D3" s="268"/>
      <c r="E3" s="268"/>
      <c r="F3" s="268"/>
      <c r="G3" s="268"/>
      <c r="H3" s="268"/>
      <c r="I3" s="268"/>
      <c r="J3" s="268"/>
      <c r="K3" s="268"/>
      <c r="L3" s="269"/>
      <c r="AT3" s="15" t="s">
        <v>392</v>
      </c>
    </row>
    <row r="4" spans="2:46" ht="24.95" hidden="1" customHeight="1">
      <c r="B4" s="269"/>
      <c r="D4" s="270" t="s">
        <v>1465</v>
      </c>
      <c r="L4" s="269"/>
      <c r="M4" s="271" t="s">
        <v>1466</v>
      </c>
      <c r="AT4" s="15" t="s">
        <v>469</v>
      </c>
    </row>
    <row r="5" spans="2:46" ht="6.95" hidden="1" customHeight="1">
      <c r="B5" s="269"/>
      <c r="L5" s="269"/>
    </row>
    <row r="6" spans="2:46" ht="12" hidden="1" customHeight="1">
      <c r="B6" s="269"/>
      <c r="D6" s="272" t="s">
        <v>2</v>
      </c>
      <c r="L6" s="269"/>
    </row>
    <row r="7" spans="2:46" ht="16.5" hidden="1" customHeight="1">
      <c r="B7" s="269"/>
      <c r="E7" s="366" t="s">
        <v>1760</v>
      </c>
      <c r="F7" s="367"/>
      <c r="G7" s="367"/>
      <c r="H7" s="367"/>
      <c r="L7" s="269"/>
    </row>
    <row r="8" spans="2:46" s="157" customFormat="1" ht="12" hidden="1" customHeight="1">
      <c r="B8" s="194"/>
      <c r="D8" s="272" t="s">
        <v>4</v>
      </c>
      <c r="L8" s="194"/>
    </row>
    <row r="9" spans="2:46" s="157" customFormat="1" ht="16.5" hidden="1" customHeight="1">
      <c r="B9" s="194"/>
      <c r="E9" s="370" t="s">
        <v>1758</v>
      </c>
      <c r="F9" s="371"/>
      <c r="G9" s="371"/>
      <c r="H9" s="371"/>
      <c r="L9" s="194"/>
    </row>
    <row r="10" spans="2:46" s="157" customFormat="1" hidden="1">
      <c r="B10" s="194"/>
      <c r="L10" s="194"/>
    </row>
    <row r="11" spans="2:46" s="157" customFormat="1" ht="12" hidden="1" customHeight="1">
      <c r="B11" s="194"/>
      <c r="D11" s="272" t="s">
        <v>1468</v>
      </c>
      <c r="F11" s="273" t="s">
        <v>1287</v>
      </c>
      <c r="I11" s="272" t="s">
        <v>1469</v>
      </c>
      <c r="J11" s="273" t="s">
        <v>1287</v>
      </c>
      <c r="L11" s="194"/>
    </row>
    <row r="12" spans="2:46" s="157" customFormat="1" ht="12" hidden="1" customHeight="1">
      <c r="B12" s="194"/>
      <c r="D12" s="272" t="s">
        <v>1470</v>
      </c>
      <c r="F12" s="273" t="s">
        <v>1471</v>
      </c>
      <c r="I12" s="272" t="s">
        <v>1472</v>
      </c>
      <c r="J12" s="274">
        <v>45351</v>
      </c>
      <c r="L12" s="194"/>
    </row>
    <row r="13" spans="2:46" s="157" customFormat="1" ht="10.9" hidden="1" customHeight="1">
      <c r="B13" s="194"/>
      <c r="L13" s="194"/>
    </row>
    <row r="14" spans="2:46" s="157" customFormat="1" ht="12" hidden="1" customHeight="1">
      <c r="B14" s="194"/>
      <c r="D14" s="272" t="s">
        <v>1473</v>
      </c>
      <c r="I14" s="272" t="s">
        <v>1474</v>
      </c>
      <c r="J14" s="273" t="s">
        <v>1287</v>
      </c>
      <c r="L14" s="194"/>
    </row>
    <row r="15" spans="2:46" s="157" customFormat="1" ht="18" hidden="1" customHeight="1">
      <c r="B15" s="194"/>
      <c r="E15" s="273" t="s">
        <v>1471</v>
      </c>
      <c r="I15" s="272" t="s">
        <v>11</v>
      </c>
      <c r="J15" s="273" t="s">
        <v>1287</v>
      </c>
      <c r="L15" s="194"/>
    </row>
    <row r="16" spans="2:46" s="157" customFormat="1" ht="6.95" hidden="1" customHeight="1">
      <c r="B16" s="194"/>
      <c r="L16" s="194"/>
    </row>
    <row r="17" spans="2:12" s="157" customFormat="1" ht="12" hidden="1" customHeight="1">
      <c r="B17" s="194"/>
      <c r="D17" s="272" t="s">
        <v>13</v>
      </c>
      <c r="I17" s="272" t="s">
        <v>1474</v>
      </c>
      <c r="J17" s="273" t="s">
        <v>1287</v>
      </c>
      <c r="L17" s="194"/>
    </row>
    <row r="18" spans="2:12" s="157" customFormat="1" ht="18" hidden="1" customHeight="1">
      <c r="B18" s="194"/>
      <c r="E18" s="372" t="s">
        <v>1471</v>
      </c>
      <c r="F18" s="372"/>
      <c r="G18" s="372"/>
      <c r="H18" s="372"/>
      <c r="I18" s="272" t="s">
        <v>11</v>
      </c>
      <c r="J18" s="273" t="s">
        <v>1287</v>
      </c>
      <c r="L18" s="194"/>
    </row>
    <row r="19" spans="2:12" s="157" customFormat="1" ht="6.95" hidden="1" customHeight="1">
      <c r="B19" s="194"/>
      <c r="L19" s="194"/>
    </row>
    <row r="20" spans="2:12" s="157" customFormat="1" ht="12" hidden="1" customHeight="1">
      <c r="B20" s="194"/>
      <c r="D20" s="272" t="s">
        <v>12</v>
      </c>
      <c r="I20" s="272" t="s">
        <v>1474</v>
      </c>
      <c r="J20" s="273" t="s">
        <v>1287</v>
      </c>
      <c r="L20" s="194"/>
    </row>
    <row r="21" spans="2:12" s="157" customFormat="1" ht="18" hidden="1" customHeight="1">
      <c r="B21" s="194"/>
      <c r="E21" s="273" t="s">
        <v>1471</v>
      </c>
      <c r="I21" s="272" t="s">
        <v>11</v>
      </c>
      <c r="J21" s="273" t="s">
        <v>1287</v>
      </c>
      <c r="L21" s="194"/>
    </row>
    <row r="22" spans="2:12" s="157" customFormat="1" ht="6.95" hidden="1" customHeight="1">
      <c r="B22" s="194"/>
      <c r="L22" s="194"/>
    </row>
    <row r="23" spans="2:12" s="157" customFormat="1" ht="12" hidden="1" customHeight="1">
      <c r="B23" s="194"/>
      <c r="D23" s="272" t="s">
        <v>1475</v>
      </c>
      <c r="I23" s="272" t="s">
        <v>1474</v>
      </c>
      <c r="J23" s="273" t="s">
        <v>1287</v>
      </c>
      <c r="L23" s="194"/>
    </row>
    <row r="24" spans="2:12" s="157" customFormat="1" ht="18" hidden="1" customHeight="1">
      <c r="B24" s="194"/>
      <c r="E24" s="273" t="s">
        <v>1471</v>
      </c>
      <c r="I24" s="272" t="s">
        <v>11</v>
      </c>
      <c r="J24" s="273" t="s">
        <v>1287</v>
      </c>
      <c r="L24" s="194"/>
    </row>
    <row r="25" spans="2:12" s="157" customFormat="1" ht="6.95" hidden="1" customHeight="1">
      <c r="B25" s="194"/>
      <c r="L25" s="194"/>
    </row>
    <row r="26" spans="2:12" s="157" customFormat="1" ht="12" hidden="1" customHeight="1">
      <c r="B26" s="194"/>
      <c r="D26" s="272" t="s">
        <v>1476</v>
      </c>
      <c r="L26" s="194"/>
    </row>
    <row r="27" spans="2:12" s="276" customFormat="1" ht="16.5" hidden="1" customHeight="1">
      <c r="B27" s="275"/>
      <c r="E27" s="373" t="s">
        <v>1287</v>
      </c>
      <c r="F27" s="373"/>
      <c r="G27" s="373"/>
      <c r="H27" s="373"/>
      <c r="L27" s="275"/>
    </row>
    <row r="28" spans="2:12" s="157" customFormat="1" ht="6.95" hidden="1" customHeight="1">
      <c r="B28" s="194"/>
      <c r="L28" s="194"/>
    </row>
    <row r="29" spans="2:12" s="157" customFormat="1" ht="6.95" hidden="1" customHeight="1">
      <c r="B29" s="194"/>
      <c r="D29" s="158"/>
      <c r="E29" s="158"/>
      <c r="F29" s="158"/>
      <c r="G29" s="158"/>
      <c r="H29" s="158"/>
      <c r="I29" s="158"/>
      <c r="J29" s="158"/>
      <c r="K29" s="158"/>
      <c r="L29" s="194"/>
    </row>
    <row r="30" spans="2:12" s="157" customFormat="1" ht="25.35" hidden="1" customHeight="1">
      <c r="B30" s="194"/>
      <c r="D30" s="278" t="s">
        <v>1477</v>
      </c>
      <c r="J30" s="279">
        <f>ROUND(J84, 2)</f>
        <v>0</v>
      </c>
      <c r="L30" s="194"/>
    </row>
    <row r="31" spans="2:12" s="157" customFormat="1" ht="6.95" hidden="1" customHeight="1">
      <c r="B31" s="194"/>
      <c r="D31" s="158"/>
      <c r="E31" s="158"/>
      <c r="F31" s="158"/>
      <c r="G31" s="158"/>
      <c r="H31" s="158"/>
      <c r="I31" s="158"/>
      <c r="J31" s="158"/>
      <c r="K31" s="158"/>
      <c r="L31" s="194"/>
    </row>
    <row r="32" spans="2:12" s="157" customFormat="1" ht="14.45" hidden="1" customHeight="1">
      <c r="B32" s="194"/>
      <c r="F32" s="280" t="s">
        <v>1478</v>
      </c>
      <c r="I32" s="280" t="s">
        <v>1479</v>
      </c>
      <c r="J32" s="280" t="s">
        <v>1480</v>
      </c>
      <c r="L32" s="194"/>
    </row>
    <row r="33" spans="2:12" s="157" customFormat="1" ht="14.45" hidden="1" customHeight="1">
      <c r="B33" s="194"/>
      <c r="D33" s="281" t="s">
        <v>371</v>
      </c>
      <c r="E33" s="272" t="s">
        <v>388</v>
      </c>
      <c r="F33" s="282">
        <f>ROUND((SUM(BE84:BE138)),  2)</f>
        <v>0</v>
      </c>
      <c r="I33" s="283">
        <v>0.21</v>
      </c>
      <c r="J33" s="282">
        <f>ROUND(((SUM(BE84:BE138))*I33),  2)</f>
        <v>0</v>
      </c>
      <c r="L33" s="194"/>
    </row>
    <row r="34" spans="2:12" s="157" customFormat="1" ht="14.45" hidden="1" customHeight="1">
      <c r="B34" s="194"/>
      <c r="E34" s="272" t="s">
        <v>1481</v>
      </c>
      <c r="F34" s="282">
        <f>ROUND((SUM(BF84:BF138)),  2)</f>
        <v>0</v>
      </c>
      <c r="I34" s="283">
        <v>0.12</v>
      </c>
      <c r="J34" s="282">
        <f>ROUND(((SUM(BF84:BF138))*I34),  2)</f>
        <v>0</v>
      </c>
      <c r="L34" s="194"/>
    </row>
    <row r="35" spans="2:12" s="157" customFormat="1" ht="14.45" hidden="1" customHeight="1">
      <c r="B35" s="194"/>
      <c r="E35" s="272" t="s">
        <v>1482</v>
      </c>
      <c r="F35" s="282">
        <f>ROUND((SUM(BG84:BG138)),  2)</f>
        <v>0</v>
      </c>
      <c r="I35" s="283">
        <v>0.21</v>
      </c>
      <c r="J35" s="282">
        <f>0</f>
        <v>0</v>
      </c>
      <c r="L35" s="194"/>
    </row>
    <row r="36" spans="2:12" s="157" customFormat="1" ht="14.45" hidden="1" customHeight="1">
      <c r="B36" s="194"/>
      <c r="E36" s="272" t="s">
        <v>1483</v>
      </c>
      <c r="F36" s="282">
        <f>ROUND((SUM(BH84:BH138)),  2)</f>
        <v>0</v>
      </c>
      <c r="I36" s="283">
        <v>0.12</v>
      </c>
      <c r="J36" s="282">
        <f>0</f>
        <v>0</v>
      </c>
      <c r="L36" s="194"/>
    </row>
    <row r="37" spans="2:12" s="157" customFormat="1" ht="14.45" hidden="1" customHeight="1">
      <c r="B37" s="194"/>
      <c r="E37" s="272" t="s">
        <v>1484</v>
      </c>
      <c r="F37" s="282">
        <f>ROUND((SUM(BI84:BI138)),  2)</f>
        <v>0</v>
      </c>
      <c r="I37" s="283">
        <v>0</v>
      </c>
      <c r="J37" s="282">
        <f>0</f>
        <v>0</v>
      </c>
      <c r="L37" s="194"/>
    </row>
    <row r="38" spans="2:12" s="157" customFormat="1" ht="6.95" hidden="1" customHeight="1">
      <c r="B38" s="194"/>
      <c r="L38" s="194"/>
    </row>
    <row r="39" spans="2:12" s="157" customFormat="1" ht="25.35" hidden="1" customHeight="1">
      <c r="B39" s="194"/>
      <c r="C39" s="284"/>
      <c r="D39" s="285" t="s">
        <v>1318</v>
      </c>
      <c r="E39" s="286"/>
      <c r="F39" s="286"/>
      <c r="G39" s="287" t="s">
        <v>33</v>
      </c>
      <c r="H39" s="288" t="s">
        <v>32</v>
      </c>
      <c r="I39" s="286"/>
      <c r="J39" s="289">
        <f>SUM(J30:J37)</f>
        <v>0</v>
      </c>
      <c r="K39" s="290"/>
      <c r="L39" s="194"/>
    </row>
    <row r="40" spans="2:12" s="157" customFormat="1" ht="14.45" hidden="1" customHeight="1">
      <c r="B40" s="223"/>
      <c r="C40" s="188"/>
      <c r="D40" s="188"/>
      <c r="E40" s="188"/>
      <c r="F40" s="188"/>
      <c r="G40" s="188"/>
      <c r="H40" s="188"/>
      <c r="I40" s="188"/>
      <c r="J40" s="188"/>
      <c r="K40" s="188"/>
      <c r="L40" s="194"/>
    </row>
    <row r="41" spans="2:12" hidden="1"/>
    <row r="42" spans="2:12" hidden="1"/>
    <row r="43" spans="2:12" hidden="1"/>
    <row r="44" spans="2:12" s="157" customFormat="1" ht="6.95" hidden="1" customHeight="1">
      <c r="B44" s="291"/>
      <c r="C44" s="292"/>
      <c r="D44" s="292"/>
      <c r="E44" s="292"/>
      <c r="F44" s="292"/>
      <c r="G44" s="292"/>
      <c r="H44" s="292"/>
      <c r="I44" s="292"/>
      <c r="J44" s="292"/>
      <c r="K44" s="292"/>
      <c r="L44" s="194"/>
    </row>
    <row r="45" spans="2:12" s="157" customFormat="1" ht="24.95" hidden="1" customHeight="1">
      <c r="B45" s="194"/>
      <c r="C45" s="270" t="s">
        <v>1485</v>
      </c>
      <c r="L45" s="194"/>
    </row>
    <row r="46" spans="2:12" s="157" customFormat="1" ht="6.95" hidden="1" customHeight="1">
      <c r="B46" s="194"/>
      <c r="L46" s="194"/>
    </row>
    <row r="47" spans="2:12" s="157" customFormat="1" ht="12" hidden="1" customHeight="1">
      <c r="B47" s="194"/>
      <c r="C47" s="272" t="s">
        <v>2</v>
      </c>
      <c r="L47" s="194"/>
    </row>
    <row r="48" spans="2:12" s="157" customFormat="1" ht="16.5" hidden="1" customHeight="1">
      <c r="B48" s="194"/>
      <c r="E48" s="366" t="str">
        <f>E7</f>
        <v>Mšeno</v>
      </c>
      <c r="F48" s="367"/>
      <c r="G48" s="367"/>
      <c r="H48" s="367"/>
      <c r="L48" s="194"/>
    </row>
    <row r="49" spans="2:47" s="157" customFormat="1" ht="12" hidden="1" customHeight="1">
      <c r="B49" s="194"/>
      <c r="C49" s="272" t="s">
        <v>4</v>
      </c>
      <c r="L49" s="194"/>
    </row>
    <row r="50" spans="2:47" s="157" customFormat="1" ht="16.5" hidden="1" customHeight="1">
      <c r="B50" s="194"/>
      <c r="E50" s="370" t="str">
        <f>E9</f>
        <v>O06 - SLP</v>
      </c>
      <c r="F50" s="371"/>
      <c r="G50" s="371"/>
      <c r="H50" s="371"/>
      <c r="L50" s="194"/>
    </row>
    <row r="51" spans="2:47" s="157" customFormat="1" ht="6.95" hidden="1" customHeight="1">
      <c r="B51" s="194"/>
      <c r="L51" s="194"/>
    </row>
    <row r="52" spans="2:47" s="157" customFormat="1" ht="12" hidden="1" customHeight="1">
      <c r="B52" s="194"/>
      <c r="C52" s="272" t="s">
        <v>1470</v>
      </c>
      <c r="F52" s="273" t="str">
        <f>F12</f>
        <v xml:space="preserve"> </v>
      </c>
      <c r="I52" s="272" t="s">
        <v>1472</v>
      </c>
      <c r="J52" s="274">
        <f>IF(J12="","",J12)</f>
        <v>45351</v>
      </c>
      <c r="L52" s="194"/>
    </row>
    <row r="53" spans="2:47" s="157" customFormat="1" ht="6.95" hidden="1" customHeight="1">
      <c r="B53" s="194"/>
      <c r="L53" s="194"/>
    </row>
    <row r="54" spans="2:47" s="157" customFormat="1" ht="15.2" hidden="1" customHeight="1">
      <c r="B54" s="194"/>
      <c r="C54" s="272" t="s">
        <v>1473</v>
      </c>
      <c r="F54" s="273" t="str">
        <f>E15</f>
        <v xml:space="preserve"> </v>
      </c>
      <c r="I54" s="272" t="s">
        <v>12</v>
      </c>
      <c r="J54" s="277" t="str">
        <f>E21</f>
        <v xml:space="preserve"> </v>
      </c>
      <c r="L54" s="194"/>
    </row>
    <row r="55" spans="2:47" s="157" customFormat="1" ht="15.2" hidden="1" customHeight="1">
      <c r="B55" s="194"/>
      <c r="C55" s="272" t="s">
        <v>13</v>
      </c>
      <c r="F55" s="273" t="str">
        <f>IF(E18="","",E18)</f>
        <v xml:space="preserve"> </v>
      </c>
      <c r="I55" s="272" t="s">
        <v>1475</v>
      </c>
      <c r="J55" s="277" t="str">
        <f>E24</f>
        <v xml:space="preserve"> </v>
      </c>
      <c r="L55" s="194"/>
    </row>
    <row r="56" spans="2:47" s="157" customFormat="1" ht="10.35" hidden="1" customHeight="1">
      <c r="B56" s="194"/>
      <c r="L56" s="194"/>
    </row>
    <row r="57" spans="2:47" s="157" customFormat="1" ht="29.25" hidden="1" customHeight="1">
      <c r="B57" s="194"/>
      <c r="C57" s="293" t="s">
        <v>1486</v>
      </c>
      <c r="D57" s="284"/>
      <c r="E57" s="284"/>
      <c r="F57" s="284"/>
      <c r="G57" s="284"/>
      <c r="H57" s="284"/>
      <c r="I57" s="284"/>
      <c r="J57" s="294" t="s">
        <v>369</v>
      </c>
      <c r="K57" s="284"/>
      <c r="L57" s="194"/>
    </row>
    <row r="58" spans="2:47" s="157" customFormat="1" ht="10.35" hidden="1" customHeight="1">
      <c r="B58" s="194"/>
      <c r="L58" s="194"/>
    </row>
    <row r="59" spans="2:47" s="157" customFormat="1" ht="22.9" hidden="1" customHeight="1">
      <c r="B59" s="194"/>
      <c r="C59" s="295" t="s">
        <v>1487</v>
      </c>
      <c r="J59" s="279">
        <f>J84</f>
        <v>0</v>
      </c>
      <c r="L59" s="194"/>
      <c r="AU59" s="15" t="s">
        <v>380</v>
      </c>
    </row>
    <row r="60" spans="2:47" s="297" customFormat="1" ht="24.95" hidden="1" customHeight="1">
      <c r="B60" s="296"/>
      <c r="D60" s="298" t="s">
        <v>1488</v>
      </c>
      <c r="E60" s="299"/>
      <c r="F60" s="299"/>
      <c r="G60" s="299"/>
      <c r="H60" s="299"/>
      <c r="I60" s="299"/>
      <c r="J60" s="300">
        <f>J85</f>
        <v>0</v>
      </c>
      <c r="L60" s="296"/>
    </row>
    <row r="61" spans="2:47" s="302" customFormat="1" ht="19.899999999999999" hidden="1" customHeight="1">
      <c r="B61" s="301"/>
      <c r="D61" s="303" t="s">
        <v>1492</v>
      </c>
      <c r="E61" s="304"/>
      <c r="F61" s="304"/>
      <c r="G61" s="304"/>
      <c r="H61" s="304"/>
      <c r="I61" s="304"/>
      <c r="J61" s="305">
        <f>J86</f>
        <v>0</v>
      </c>
      <c r="L61" s="301"/>
    </row>
    <row r="62" spans="2:47" s="302" customFormat="1" ht="19.899999999999999" hidden="1" customHeight="1">
      <c r="B62" s="301"/>
      <c r="D62" s="303" t="s">
        <v>1494</v>
      </c>
      <c r="E62" s="304"/>
      <c r="F62" s="304"/>
      <c r="G62" s="304"/>
      <c r="H62" s="304"/>
      <c r="I62" s="304"/>
      <c r="J62" s="305">
        <f>J91</f>
        <v>0</v>
      </c>
      <c r="L62" s="301"/>
    </row>
    <row r="63" spans="2:47" s="297" customFormat="1" ht="24.95" hidden="1" customHeight="1">
      <c r="B63" s="296"/>
      <c r="D63" s="298" t="s">
        <v>1497</v>
      </c>
      <c r="E63" s="299"/>
      <c r="F63" s="299"/>
      <c r="G63" s="299"/>
      <c r="H63" s="299"/>
      <c r="I63" s="299"/>
      <c r="J63" s="300">
        <f>J100</f>
        <v>0</v>
      </c>
      <c r="L63" s="296"/>
    </row>
    <row r="64" spans="2:47" s="302" customFormat="1" ht="19.899999999999999" hidden="1" customHeight="1">
      <c r="B64" s="301"/>
      <c r="D64" s="303" t="s">
        <v>1697</v>
      </c>
      <c r="E64" s="304"/>
      <c r="F64" s="304"/>
      <c r="G64" s="304"/>
      <c r="H64" s="304"/>
      <c r="I64" s="304"/>
      <c r="J64" s="305">
        <f>J101</f>
        <v>0</v>
      </c>
      <c r="L64" s="301"/>
    </row>
    <row r="65" spans="2:12" s="157" customFormat="1" ht="21.75" hidden="1" customHeight="1">
      <c r="B65" s="194"/>
      <c r="L65" s="194"/>
    </row>
    <row r="66" spans="2:12" s="157" customFormat="1" ht="6.95" hidden="1" customHeight="1">
      <c r="B66" s="223"/>
      <c r="C66" s="188"/>
      <c r="D66" s="188"/>
      <c r="E66" s="188"/>
      <c r="F66" s="188"/>
      <c r="G66" s="188"/>
      <c r="H66" s="188"/>
      <c r="I66" s="188"/>
      <c r="J66" s="188"/>
      <c r="K66" s="188"/>
      <c r="L66" s="194"/>
    </row>
    <row r="67" spans="2:12" hidden="1"/>
    <row r="68" spans="2:12" hidden="1"/>
    <row r="69" spans="2:12" hidden="1"/>
    <row r="70" spans="2:12" s="157" customFormat="1" ht="6.95" customHeight="1"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194"/>
    </row>
    <row r="71" spans="2:12" s="157" customFormat="1" ht="24.95" customHeight="1">
      <c r="B71" s="194"/>
      <c r="C71" s="270" t="s">
        <v>1505</v>
      </c>
      <c r="L71" s="194"/>
    </row>
    <row r="72" spans="2:12" s="157" customFormat="1" ht="6.95" customHeight="1">
      <c r="B72" s="194"/>
      <c r="L72" s="194"/>
    </row>
    <row r="73" spans="2:12" s="157" customFormat="1" ht="12" customHeight="1">
      <c r="B73" s="194"/>
      <c r="C73" s="272" t="s">
        <v>2</v>
      </c>
      <c r="L73" s="194"/>
    </row>
    <row r="74" spans="2:12" s="157" customFormat="1" ht="16.5" customHeight="1">
      <c r="B74" s="194"/>
      <c r="E74" s="366" t="str">
        <f>E7</f>
        <v>Mšeno</v>
      </c>
      <c r="F74" s="367"/>
      <c r="G74" s="367"/>
      <c r="H74" s="367"/>
      <c r="L74" s="194"/>
    </row>
    <row r="75" spans="2:12" s="157" customFormat="1" ht="12" customHeight="1">
      <c r="B75" s="194"/>
      <c r="C75" s="272" t="s">
        <v>4</v>
      </c>
      <c r="L75" s="194"/>
    </row>
    <row r="76" spans="2:12" s="157" customFormat="1" ht="16.5" customHeight="1">
      <c r="B76" s="194"/>
      <c r="E76" s="370" t="s">
        <v>1782</v>
      </c>
      <c r="F76" s="371"/>
      <c r="G76" s="371"/>
      <c r="H76" s="371"/>
      <c r="L76" s="194"/>
    </row>
    <row r="77" spans="2:12" s="157" customFormat="1" ht="6.95" customHeight="1">
      <c r="B77" s="194"/>
      <c r="L77" s="194"/>
    </row>
    <row r="78" spans="2:12" s="157" customFormat="1" ht="12" customHeight="1">
      <c r="B78" s="194"/>
      <c r="C78" s="272" t="s">
        <v>1470</v>
      </c>
      <c r="F78" s="273" t="str">
        <f>F12</f>
        <v xml:space="preserve"> </v>
      </c>
      <c r="I78" s="272" t="s">
        <v>1472</v>
      </c>
      <c r="J78" s="274"/>
      <c r="L78" s="194"/>
    </row>
    <row r="79" spans="2:12" s="157" customFormat="1" ht="6.95" customHeight="1">
      <c r="B79" s="194"/>
      <c r="L79" s="194"/>
    </row>
    <row r="80" spans="2:12" s="157" customFormat="1" ht="15.2" customHeight="1">
      <c r="B80" s="194"/>
      <c r="C80" s="272" t="s">
        <v>1473</v>
      </c>
      <c r="F80" s="273" t="str">
        <f>E15</f>
        <v xml:space="preserve"> </v>
      </c>
      <c r="I80" s="272" t="s">
        <v>12</v>
      </c>
      <c r="J80" s="277" t="str">
        <f>E21</f>
        <v xml:space="preserve"> </v>
      </c>
      <c r="L80" s="194"/>
    </row>
    <row r="81" spans="2:65" s="157" customFormat="1" ht="15.2" customHeight="1">
      <c r="B81" s="194"/>
      <c r="C81" s="272" t="s">
        <v>13</v>
      </c>
      <c r="F81" s="273" t="str">
        <f>IF(E18="","",E18)</f>
        <v xml:space="preserve"> </v>
      </c>
      <c r="I81" s="272" t="s">
        <v>1475</v>
      </c>
      <c r="J81" s="277" t="str">
        <f>E24</f>
        <v xml:space="preserve"> </v>
      </c>
      <c r="L81" s="194"/>
    </row>
    <row r="82" spans="2:65" s="157" customFormat="1" ht="10.35" customHeight="1">
      <c r="B82" s="194"/>
      <c r="L82" s="194"/>
    </row>
    <row r="83" spans="2:65" s="73" customFormat="1" ht="29.25" customHeight="1">
      <c r="B83" s="189"/>
      <c r="C83" s="160" t="s">
        <v>364</v>
      </c>
      <c r="D83" s="161" t="s">
        <v>365</v>
      </c>
      <c r="E83" s="161" t="s">
        <v>366</v>
      </c>
      <c r="F83" s="161" t="s">
        <v>367</v>
      </c>
      <c r="G83" s="161" t="s">
        <v>81</v>
      </c>
      <c r="H83" s="161" t="s">
        <v>82</v>
      </c>
      <c r="I83" s="161" t="s">
        <v>368</v>
      </c>
      <c r="J83" s="161" t="s">
        <v>369</v>
      </c>
      <c r="K83" s="190" t="s">
        <v>370</v>
      </c>
      <c r="L83" s="189"/>
      <c r="M83" s="191" t="s">
        <v>1287</v>
      </c>
      <c r="N83" s="192" t="s">
        <v>371</v>
      </c>
      <c r="O83" s="192" t="s">
        <v>372</v>
      </c>
      <c r="P83" s="192" t="s">
        <v>373</v>
      </c>
      <c r="Q83" s="192" t="s">
        <v>374</v>
      </c>
      <c r="R83" s="192" t="s">
        <v>375</v>
      </c>
      <c r="S83" s="192" t="s">
        <v>376</v>
      </c>
      <c r="T83" s="193" t="s">
        <v>377</v>
      </c>
    </row>
    <row r="84" spans="2:65" s="157" customFormat="1" ht="22.9" customHeight="1">
      <c r="B84" s="194"/>
      <c r="C84" s="162" t="s">
        <v>378</v>
      </c>
      <c r="J84" s="163">
        <f>BK84</f>
        <v>0</v>
      </c>
      <c r="L84" s="194"/>
      <c r="M84" s="195"/>
      <c r="N84" s="158"/>
      <c r="O84" s="158"/>
      <c r="P84" s="196">
        <f>P85+P100</f>
        <v>185.87779999999998</v>
      </c>
      <c r="Q84" s="158"/>
      <c r="R84" s="196">
        <f>R85+R100</f>
        <v>0.41068199999999999</v>
      </c>
      <c r="S84" s="158"/>
      <c r="T84" s="197">
        <f>T85+T100</f>
        <v>1.1832</v>
      </c>
      <c r="AT84" s="15" t="s">
        <v>379</v>
      </c>
      <c r="AU84" s="15" t="s">
        <v>380</v>
      </c>
      <c r="BK84" s="198">
        <f>BK85+BK100</f>
        <v>0</v>
      </c>
    </row>
    <row r="85" spans="2:65" s="164" customFormat="1" ht="25.9" customHeight="1">
      <c r="B85" s="199"/>
      <c r="D85" s="165" t="s">
        <v>379</v>
      </c>
      <c r="E85" s="166" t="s">
        <v>17</v>
      </c>
      <c r="F85" s="166" t="s">
        <v>381</v>
      </c>
      <c r="J85" s="167">
        <f>BK85</f>
        <v>0</v>
      </c>
      <c r="L85" s="199"/>
      <c r="M85" s="200"/>
      <c r="P85" s="201">
        <f>P86+P91</f>
        <v>118.8848</v>
      </c>
      <c r="R85" s="201">
        <f>R86+R91</f>
        <v>0.34431200000000001</v>
      </c>
      <c r="T85" s="202">
        <f>T86+T91</f>
        <v>1.1819999999999999</v>
      </c>
      <c r="AR85" s="165" t="s">
        <v>222</v>
      </c>
      <c r="AT85" s="203" t="s">
        <v>379</v>
      </c>
      <c r="AU85" s="203" t="s">
        <v>382</v>
      </c>
      <c r="AY85" s="165" t="s">
        <v>383</v>
      </c>
      <c r="BK85" s="204">
        <f>BK86+BK91</f>
        <v>0</v>
      </c>
    </row>
    <row r="86" spans="2:65" s="164" customFormat="1" ht="22.9" customHeight="1">
      <c r="B86" s="199"/>
      <c r="D86" s="165" t="s">
        <v>379</v>
      </c>
      <c r="E86" s="176" t="s">
        <v>50</v>
      </c>
      <c r="F86" s="176" t="s">
        <v>396</v>
      </c>
      <c r="J86" s="177">
        <f>BK86</f>
        <v>0</v>
      </c>
      <c r="L86" s="199"/>
      <c r="M86" s="200"/>
      <c r="P86" s="201">
        <f>SUM(P87:P90)</f>
        <v>4.3727999999999998</v>
      </c>
      <c r="R86" s="201">
        <f>SUM(R87:R90)</f>
        <v>0.335312</v>
      </c>
      <c r="T86" s="202">
        <f>SUM(T87:T90)</f>
        <v>0</v>
      </c>
      <c r="AR86" s="165" t="s">
        <v>222</v>
      </c>
      <c r="AT86" s="203" t="s">
        <v>379</v>
      </c>
      <c r="AU86" s="203" t="s">
        <v>222</v>
      </c>
      <c r="AY86" s="165" t="s">
        <v>383</v>
      </c>
      <c r="BK86" s="204">
        <f>SUM(BK87:BK90)</f>
        <v>0</v>
      </c>
    </row>
    <row r="87" spans="2:65" s="157" customFormat="1" ht="21.75" customHeight="1">
      <c r="B87" s="205"/>
      <c r="C87" s="168" t="s">
        <v>222</v>
      </c>
      <c r="D87" s="168" t="s">
        <v>384</v>
      </c>
      <c r="E87" s="169" t="s">
        <v>397</v>
      </c>
      <c r="F87" s="170" t="s">
        <v>398</v>
      </c>
      <c r="G87" s="171" t="s">
        <v>138</v>
      </c>
      <c r="H87" s="172">
        <v>5.2</v>
      </c>
      <c r="I87" s="173"/>
      <c r="J87" s="173">
        <f>ROUND(I87*H87,2)</f>
        <v>0</v>
      </c>
      <c r="K87" s="170" t="s">
        <v>1506</v>
      </c>
      <c r="L87" s="194"/>
      <c r="M87" s="206" t="s">
        <v>1287</v>
      </c>
      <c r="N87" s="207" t="s">
        <v>388</v>
      </c>
      <c r="O87" s="208">
        <v>0.624</v>
      </c>
      <c r="P87" s="208">
        <f>O87*H87</f>
        <v>3.2448000000000001</v>
      </c>
      <c r="Q87" s="208">
        <v>5.6000000000000001E-2</v>
      </c>
      <c r="R87" s="208">
        <f>Q87*H87</f>
        <v>0.29120000000000001</v>
      </c>
      <c r="S87" s="208">
        <v>0</v>
      </c>
      <c r="T87" s="209">
        <f>S87*H87</f>
        <v>0</v>
      </c>
      <c r="AR87" s="210" t="s">
        <v>389</v>
      </c>
      <c r="AT87" s="210" t="s">
        <v>384</v>
      </c>
      <c r="AU87" s="210" t="s">
        <v>392</v>
      </c>
      <c r="AY87" s="15" t="s">
        <v>383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5" t="s">
        <v>222</v>
      </c>
      <c r="BK87" s="211">
        <f>ROUND(I87*H87,2)</f>
        <v>0</v>
      </c>
      <c r="BL87" s="15" t="s">
        <v>389</v>
      </c>
      <c r="BM87" s="210" t="s">
        <v>1230</v>
      </c>
    </row>
    <row r="88" spans="2:65" s="157" customFormat="1">
      <c r="B88" s="194"/>
      <c r="D88" s="174" t="s">
        <v>391</v>
      </c>
      <c r="F88" s="175" t="s">
        <v>1513</v>
      </c>
      <c r="L88" s="194"/>
      <c r="M88" s="212"/>
      <c r="T88" s="213"/>
      <c r="AT88" s="15" t="s">
        <v>391</v>
      </c>
      <c r="AU88" s="15" t="s">
        <v>392</v>
      </c>
    </row>
    <row r="89" spans="2:65" s="157" customFormat="1" ht="44.25" customHeight="1">
      <c r="B89" s="205"/>
      <c r="C89" s="168" t="s">
        <v>392</v>
      </c>
      <c r="D89" s="168" t="s">
        <v>384</v>
      </c>
      <c r="E89" s="169" t="s">
        <v>400</v>
      </c>
      <c r="F89" s="170" t="s">
        <v>401</v>
      </c>
      <c r="G89" s="171" t="s">
        <v>138</v>
      </c>
      <c r="H89" s="172">
        <v>2.4</v>
      </c>
      <c r="I89" s="173"/>
      <c r="J89" s="173">
        <f>ROUND(I89*H89,2)</f>
        <v>0</v>
      </c>
      <c r="K89" s="170" t="s">
        <v>1506</v>
      </c>
      <c r="L89" s="194"/>
      <c r="M89" s="206" t="s">
        <v>1287</v>
      </c>
      <c r="N89" s="207" t="s">
        <v>388</v>
      </c>
      <c r="O89" s="208">
        <v>0.47</v>
      </c>
      <c r="P89" s="208">
        <f>O89*H89</f>
        <v>1.1279999999999999</v>
      </c>
      <c r="Q89" s="208">
        <v>1.8380000000000001E-2</v>
      </c>
      <c r="R89" s="208">
        <f>Q89*H89</f>
        <v>4.4111999999999998E-2</v>
      </c>
      <c r="S89" s="208">
        <v>0</v>
      </c>
      <c r="T89" s="209">
        <f>S89*H89</f>
        <v>0</v>
      </c>
      <c r="AR89" s="210" t="s">
        <v>389</v>
      </c>
      <c r="AT89" s="210" t="s">
        <v>384</v>
      </c>
      <c r="AU89" s="210" t="s">
        <v>392</v>
      </c>
      <c r="AY89" s="15" t="s">
        <v>383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5" t="s">
        <v>222</v>
      </c>
      <c r="BK89" s="211">
        <f>ROUND(I89*H89,2)</f>
        <v>0</v>
      </c>
      <c r="BL89" s="15" t="s">
        <v>389</v>
      </c>
      <c r="BM89" s="210" t="s">
        <v>1231</v>
      </c>
    </row>
    <row r="90" spans="2:65" s="157" customFormat="1">
      <c r="B90" s="194"/>
      <c r="D90" s="174" t="s">
        <v>391</v>
      </c>
      <c r="F90" s="175" t="s">
        <v>1514</v>
      </c>
      <c r="L90" s="194"/>
      <c r="M90" s="212"/>
      <c r="T90" s="213"/>
      <c r="AT90" s="15" t="s">
        <v>391</v>
      </c>
      <c r="AU90" s="15" t="s">
        <v>392</v>
      </c>
    </row>
    <row r="91" spans="2:65" s="164" customFormat="1" ht="22.9" customHeight="1">
      <c r="B91" s="199"/>
      <c r="D91" s="165" t="s">
        <v>379</v>
      </c>
      <c r="E91" s="176" t="s">
        <v>52</v>
      </c>
      <c r="F91" s="176" t="s">
        <v>415</v>
      </c>
      <c r="J91" s="177">
        <f>BK91</f>
        <v>0</v>
      </c>
      <c r="L91" s="199"/>
      <c r="M91" s="200"/>
      <c r="P91" s="201">
        <f>SUM(P92:P99)</f>
        <v>114.512</v>
      </c>
      <c r="R91" s="201">
        <f>SUM(R92:R99)</f>
        <v>9.0000000000000011E-3</v>
      </c>
      <c r="T91" s="202">
        <f>SUM(T92:T99)</f>
        <v>1.1819999999999999</v>
      </c>
      <c r="AR91" s="165" t="s">
        <v>222</v>
      </c>
      <c r="AT91" s="203" t="s">
        <v>379</v>
      </c>
      <c r="AU91" s="203" t="s">
        <v>222</v>
      </c>
      <c r="AY91" s="165" t="s">
        <v>383</v>
      </c>
      <c r="BK91" s="204">
        <f>SUM(BK92:BK99)</f>
        <v>0</v>
      </c>
    </row>
    <row r="92" spans="2:65" s="157" customFormat="1" ht="55.5" customHeight="1">
      <c r="B92" s="205"/>
      <c r="C92" s="168" t="s">
        <v>48</v>
      </c>
      <c r="D92" s="168" t="s">
        <v>384</v>
      </c>
      <c r="E92" s="169" t="s">
        <v>923</v>
      </c>
      <c r="F92" s="170" t="s">
        <v>1525</v>
      </c>
      <c r="G92" s="171" t="s">
        <v>117</v>
      </c>
      <c r="H92" s="172">
        <v>8</v>
      </c>
      <c r="I92" s="173"/>
      <c r="J92" s="173">
        <f>ROUND(I92*H92,2)</f>
        <v>0</v>
      </c>
      <c r="K92" s="170" t="s">
        <v>1506</v>
      </c>
      <c r="L92" s="194"/>
      <c r="M92" s="206" t="s">
        <v>1287</v>
      </c>
      <c r="N92" s="207" t="s">
        <v>388</v>
      </c>
      <c r="O92" s="208">
        <v>0.183</v>
      </c>
      <c r="P92" s="208">
        <f>O92*H92</f>
        <v>1.464</v>
      </c>
      <c r="Q92" s="208">
        <v>0</v>
      </c>
      <c r="R92" s="208">
        <f>Q92*H92</f>
        <v>0</v>
      </c>
      <c r="S92" s="208">
        <v>1E-3</v>
      </c>
      <c r="T92" s="209">
        <f>S92*H92</f>
        <v>8.0000000000000002E-3</v>
      </c>
      <c r="AR92" s="210" t="s">
        <v>389</v>
      </c>
      <c r="AT92" s="210" t="s">
        <v>384</v>
      </c>
      <c r="AU92" s="210" t="s">
        <v>392</v>
      </c>
      <c r="AY92" s="15" t="s">
        <v>383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5" t="s">
        <v>222</v>
      </c>
      <c r="BK92" s="211">
        <f>ROUND(I92*H92,2)</f>
        <v>0</v>
      </c>
      <c r="BL92" s="15" t="s">
        <v>389</v>
      </c>
      <c r="BM92" s="210" t="s">
        <v>1232</v>
      </c>
    </row>
    <row r="93" spans="2:65" s="157" customFormat="1">
      <c r="B93" s="194"/>
      <c r="D93" s="174" t="s">
        <v>391</v>
      </c>
      <c r="F93" s="175" t="s">
        <v>1526</v>
      </c>
      <c r="L93" s="194"/>
      <c r="M93" s="212"/>
      <c r="T93" s="213"/>
      <c r="AT93" s="15" t="s">
        <v>391</v>
      </c>
      <c r="AU93" s="15" t="s">
        <v>392</v>
      </c>
    </row>
    <row r="94" spans="2:65" s="157" customFormat="1" ht="44.25" customHeight="1">
      <c r="B94" s="205"/>
      <c r="C94" s="168" t="s">
        <v>389</v>
      </c>
      <c r="D94" s="168" t="s">
        <v>384</v>
      </c>
      <c r="E94" s="169" t="s">
        <v>930</v>
      </c>
      <c r="F94" s="170" t="s">
        <v>931</v>
      </c>
      <c r="G94" s="171" t="s">
        <v>117</v>
      </c>
      <c r="H94" s="172">
        <v>274</v>
      </c>
      <c r="I94" s="173"/>
      <c r="J94" s="173">
        <f>ROUND(I94*H94,2)</f>
        <v>0</v>
      </c>
      <c r="K94" s="170" t="s">
        <v>1506</v>
      </c>
      <c r="L94" s="194"/>
      <c r="M94" s="206" t="s">
        <v>1287</v>
      </c>
      <c r="N94" s="207" t="s">
        <v>388</v>
      </c>
      <c r="O94" s="208">
        <v>0.152</v>
      </c>
      <c r="P94" s="208">
        <f>O94*H94</f>
        <v>41.647999999999996</v>
      </c>
      <c r="Q94" s="208">
        <v>0</v>
      </c>
      <c r="R94" s="208">
        <f>Q94*H94</f>
        <v>0</v>
      </c>
      <c r="S94" s="208">
        <v>1E-3</v>
      </c>
      <c r="T94" s="209">
        <f>S94*H94</f>
        <v>0.27400000000000002</v>
      </c>
      <c r="AR94" s="210" t="s">
        <v>389</v>
      </c>
      <c r="AT94" s="210" t="s">
        <v>384</v>
      </c>
      <c r="AU94" s="210" t="s">
        <v>392</v>
      </c>
      <c r="AY94" s="15" t="s">
        <v>383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5" t="s">
        <v>222</v>
      </c>
      <c r="BK94" s="211">
        <f>ROUND(I94*H94,2)</f>
        <v>0</v>
      </c>
      <c r="BL94" s="15" t="s">
        <v>389</v>
      </c>
      <c r="BM94" s="210" t="s">
        <v>1233</v>
      </c>
    </row>
    <row r="95" spans="2:65" s="157" customFormat="1">
      <c r="B95" s="194"/>
      <c r="D95" s="174" t="s">
        <v>391</v>
      </c>
      <c r="F95" s="175" t="s">
        <v>1704</v>
      </c>
      <c r="L95" s="194"/>
      <c r="M95" s="212"/>
      <c r="T95" s="213"/>
      <c r="AT95" s="15" t="s">
        <v>391</v>
      </c>
      <c r="AU95" s="15" t="s">
        <v>392</v>
      </c>
    </row>
    <row r="96" spans="2:65" s="157" customFormat="1" ht="24.2" customHeight="1">
      <c r="B96" s="205"/>
      <c r="C96" s="168" t="s">
        <v>405</v>
      </c>
      <c r="D96" s="168" t="s">
        <v>384</v>
      </c>
      <c r="E96" s="169" t="s">
        <v>933</v>
      </c>
      <c r="F96" s="170" t="s">
        <v>934</v>
      </c>
      <c r="G96" s="171" t="s">
        <v>173</v>
      </c>
      <c r="H96" s="172">
        <v>150</v>
      </c>
      <c r="I96" s="173"/>
      <c r="J96" s="173">
        <f>ROUND(I96*H96,2)</f>
        <v>0</v>
      </c>
      <c r="K96" s="170" t="s">
        <v>1506</v>
      </c>
      <c r="L96" s="194"/>
      <c r="M96" s="206" t="s">
        <v>1287</v>
      </c>
      <c r="N96" s="207" t="s">
        <v>388</v>
      </c>
      <c r="O96" s="208">
        <v>0.14000000000000001</v>
      </c>
      <c r="P96" s="208">
        <f>O96*H96</f>
        <v>21.000000000000004</v>
      </c>
      <c r="Q96" s="208">
        <v>2.0000000000000002E-5</v>
      </c>
      <c r="R96" s="208">
        <f>Q96*H96</f>
        <v>3.0000000000000001E-3</v>
      </c>
      <c r="S96" s="208">
        <v>2E-3</v>
      </c>
      <c r="T96" s="209">
        <f>S96*H96</f>
        <v>0.3</v>
      </c>
      <c r="AR96" s="210" t="s">
        <v>389</v>
      </c>
      <c r="AT96" s="210" t="s">
        <v>384</v>
      </c>
      <c r="AU96" s="210" t="s">
        <v>392</v>
      </c>
      <c r="AY96" s="15" t="s">
        <v>383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5" t="s">
        <v>222</v>
      </c>
      <c r="BK96" s="211">
        <f>ROUND(I96*H96,2)</f>
        <v>0</v>
      </c>
      <c r="BL96" s="15" t="s">
        <v>389</v>
      </c>
      <c r="BM96" s="210" t="s">
        <v>1234</v>
      </c>
    </row>
    <row r="97" spans="2:65" s="157" customFormat="1">
      <c r="B97" s="194"/>
      <c r="D97" s="174" t="s">
        <v>391</v>
      </c>
      <c r="F97" s="175" t="s">
        <v>1705</v>
      </c>
      <c r="L97" s="194"/>
      <c r="M97" s="212"/>
      <c r="T97" s="213"/>
      <c r="AT97" s="15" t="s">
        <v>391</v>
      </c>
      <c r="AU97" s="15" t="s">
        <v>392</v>
      </c>
    </row>
    <row r="98" spans="2:65" s="157" customFormat="1" ht="24.2" customHeight="1">
      <c r="B98" s="205"/>
      <c r="C98" s="168" t="s">
        <v>50</v>
      </c>
      <c r="D98" s="168" t="s">
        <v>384</v>
      </c>
      <c r="E98" s="169" t="s">
        <v>1235</v>
      </c>
      <c r="F98" s="170" t="s">
        <v>1236</v>
      </c>
      <c r="G98" s="171" t="s">
        <v>173</v>
      </c>
      <c r="H98" s="172">
        <v>120</v>
      </c>
      <c r="I98" s="173"/>
      <c r="J98" s="173">
        <f>ROUND(I98*H98,2)</f>
        <v>0</v>
      </c>
      <c r="K98" s="170" t="s">
        <v>1506</v>
      </c>
      <c r="L98" s="194"/>
      <c r="M98" s="206" t="s">
        <v>1287</v>
      </c>
      <c r="N98" s="207" t="s">
        <v>388</v>
      </c>
      <c r="O98" s="208">
        <v>0.42</v>
      </c>
      <c r="P98" s="208">
        <f>O98*H98</f>
        <v>50.4</v>
      </c>
      <c r="Q98" s="208">
        <v>5.0000000000000002E-5</v>
      </c>
      <c r="R98" s="208">
        <f>Q98*H98</f>
        <v>6.0000000000000001E-3</v>
      </c>
      <c r="S98" s="208">
        <v>5.0000000000000001E-3</v>
      </c>
      <c r="T98" s="209">
        <f>S98*H98</f>
        <v>0.6</v>
      </c>
      <c r="AR98" s="210" t="s">
        <v>389</v>
      </c>
      <c r="AT98" s="210" t="s">
        <v>384</v>
      </c>
      <c r="AU98" s="210" t="s">
        <v>392</v>
      </c>
      <c r="AY98" s="15" t="s">
        <v>383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5" t="s">
        <v>222</v>
      </c>
      <c r="BK98" s="211">
        <f>ROUND(I98*H98,2)</f>
        <v>0</v>
      </c>
      <c r="BL98" s="15" t="s">
        <v>389</v>
      </c>
      <c r="BM98" s="210" t="s">
        <v>1237</v>
      </c>
    </row>
    <row r="99" spans="2:65" s="157" customFormat="1">
      <c r="B99" s="194"/>
      <c r="D99" s="174" t="s">
        <v>391</v>
      </c>
      <c r="F99" s="175" t="s">
        <v>1759</v>
      </c>
      <c r="L99" s="194"/>
      <c r="M99" s="212"/>
      <c r="T99" s="213"/>
      <c r="AT99" s="15" t="s">
        <v>391</v>
      </c>
      <c r="AU99" s="15" t="s">
        <v>392</v>
      </c>
    </row>
    <row r="100" spans="2:65" s="164" customFormat="1" ht="25.9" customHeight="1">
      <c r="B100" s="199"/>
      <c r="D100" s="165" t="s">
        <v>379</v>
      </c>
      <c r="E100" s="166" t="s">
        <v>22</v>
      </c>
      <c r="F100" s="166" t="s">
        <v>455</v>
      </c>
      <c r="J100" s="167">
        <f>BK100</f>
        <v>0</v>
      </c>
      <c r="L100" s="199"/>
      <c r="M100" s="200"/>
      <c r="P100" s="201">
        <f>P101</f>
        <v>66.992999999999995</v>
      </c>
      <c r="R100" s="201">
        <f>R101</f>
        <v>6.6369999999999998E-2</v>
      </c>
      <c r="T100" s="202">
        <f>T101</f>
        <v>1.1999999999999999E-3</v>
      </c>
      <c r="AR100" s="165" t="s">
        <v>392</v>
      </c>
      <c r="AT100" s="203" t="s">
        <v>379</v>
      </c>
      <c r="AU100" s="203" t="s">
        <v>382</v>
      </c>
      <c r="AY100" s="165" t="s">
        <v>383</v>
      </c>
      <c r="BK100" s="204">
        <f>BK101</f>
        <v>0</v>
      </c>
    </row>
    <row r="101" spans="2:65" s="164" customFormat="1" ht="22.9" customHeight="1">
      <c r="B101" s="199"/>
      <c r="D101" s="165" t="s">
        <v>379</v>
      </c>
      <c r="E101" s="176" t="s">
        <v>1137</v>
      </c>
      <c r="F101" s="176" t="s">
        <v>1138</v>
      </c>
      <c r="J101" s="177">
        <f>BK101</f>
        <v>0</v>
      </c>
      <c r="L101" s="199"/>
      <c r="M101" s="200"/>
      <c r="P101" s="201">
        <f>SUM(P102:P138)</f>
        <v>66.992999999999995</v>
      </c>
      <c r="R101" s="201">
        <f>SUM(R102:R138)</f>
        <v>6.6369999999999998E-2</v>
      </c>
      <c r="T101" s="202">
        <f>SUM(T102:T138)</f>
        <v>1.1999999999999999E-3</v>
      </c>
      <c r="AR101" s="165" t="s">
        <v>392</v>
      </c>
      <c r="AT101" s="203" t="s">
        <v>379</v>
      </c>
      <c r="AU101" s="203" t="s">
        <v>222</v>
      </c>
      <c r="AY101" s="165" t="s">
        <v>383</v>
      </c>
      <c r="BK101" s="204">
        <f>SUM(BK102:BK138)</f>
        <v>0</v>
      </c>
    </row>
    <row r="102" spans="2:65" s="157" customFormat="1" ht="16.5" customHeight="1">
      <c r="B102" s="205"/>
      <c r="C102" s="168" t="s">
        <v>410</v>
      </c>
      <c r="D102" s="168" t="s">
        <v>384</v>
      </c>
      <c r="E102" s="169" t="s">
        <v>1238</v>
      </c>
      <c r="F102" s="170" t="s">
        <v>1239</v>
      </c>
      <c r="G102" s="171" t="s">
        <v>147</v>
      </c>
      <c r="H102" s="172">
        <v>2</v>
      </c>
      <c r="I102" s="173"/>
      <c r="J102" s="173">
        <f>ROUND(I102*H102,2)</f>
        <v>0</v>
      </c>
      <c r="K102" s="170" t="s">
        <v>1287</v>
      </c>
      <c r="L102" s="194"/>
      <c r="M102" s="206" t="s">
        <v>1287</v>
      </c>
      <c r="N102" s="207" t="s">
        <v>388</v>
      </c>
      <c r="O102" s="208">
        <v>0</v>
      </c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10" t="s">
        <v>442</v>
      </c>
      <c r="AT102" s="210" t="s">
        <v>384</v>
      </c>
      <c r="AU102" s="210" t="s">
        <v>392</v>
      </c>
      <c r="AY102" s="15" t="s">
        <v>383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5" t="s">
        <v>222</v>
      </c>
      <c r="BK102" s="211">
        <f>ROUND(I102*H102,2)</f>
        <v>0</v>
      </c>
      <c r="BL102" s="15" t="s">
        <v>442</v>
      </c>
      <c r="BM102" s="210" t="s">
        <v>1240</v>
      </c>
    </row>
    <row r="103" spans="2:65" s="157" customFormat="1" ht="16.5" customHeight="1">
      <c r="B103" s="205"/>
      <c r="C103" s="168" t="s">
        <v>403</v>
      </c>
      <c r="D103" s="168" t="s">
        <v>384</v>
      </c>
      <c r="E103" s="169" t="s">
        <v>1241</v>
      </c>
      <c r="F103" s="170" t="s">
        <v>1242</v>
      </c>
      <c r="G103" s="171" t="s">
        <v>147</v>
      </c>
      <c r="H103" s="172">
        <v>2</v>
      </c>
      <c r="I103" s="173"/>
      <c r="J103" s="173">
        <f>ROUND(I103*H103,2)</f>
        <v>0</v>
      </c>
      <c r="K103" s="170" t="s">
        <v>1287</v>
      </c>
      <c r="L103" s="194"/>
      <c r="M103" s="206" t="s">
        <v>1287</v>
      </c>
      <c r="N103" s="207" t="s">
        <v>388</v>
      </c>
      <c r="O103" s="208">
        <v>0</v>
      </c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AR103" s="210" t="s">
        <v>442</v>
      </c>
      <c r="AT103" s="210" t="s">
        <v>384</v>
      </c>
      <c r="AU103" s="210" t="s">
        <v>392</v>
      </c>
      <c r="AY103" s="15" t="s">
        <v>383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5" t="s">
        <v>222</v>
      </c>
      <c r="BK103" s="211">
        <f>ROUND(I103*H103,2)</f>
        <v>0</v>
      </c>
      <c r="BL103" s="15" t="s">
        <v>442</v>
      </c>
      <c r="BM103" s="210" t="s">
        <v>1243</v>
      </c>
    </row>
    <row r="104" spans="2:65" s="157" customFormat="1" ht="24.2" customHeight="1">
      <c r="B104" s="205"/>
      <c r="C104" s="168" t="s">
        <v>52</v>
      </c>
      <c r="D104" s="168" t="s">
        <v>384</v>
      </c>
      <c r="E104" s="169" t="s">
        <v>1139</v>
      </c>
      <c r="F104" s="170" t="s">
        <v>1140</v>
      </c>
      <c r="G104" s="171" t="s">
        <v>117</v>
      </c>
      <c r="H104" s="172">
        <v>9</v>
      </c>
      <c r="I104" s="173"/>
      <c r="J104" s="173">
        <f>ROUND(I104*H104,2)</f>
        <v>0</v>
      </c>
      <c r="K104" s="170" t="s">
        <v>1506</v>
      </c>
      <c r="L104" s="194"/>
      <c r="M104" s="206" t="s">
        <v>1287</v>
      </c>
      <c r="N104" s="207" t="s">
        <v>388</v>
      </c>
      <c r="O104" s="208">
        <v>0.224</v>
      </c>
      <c r="P104" s="208">
        <f>O104*H104</f>
        <v>2.016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AR104" s="210" t="s">
        <v>442</v>
      </c>
      <c r="AT104" s="210" t="s">
        <v>384</v>
      </c>
      <c r="AU104" s="210" t="s">
        <v>392</v>
      </c>
      <c r="AY104" s="15" t="s">
        <v>383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5" t="s">
        <v>222</v>
      </c>
      <c r="BK104" s="211">
        <f>ROUND(I104*H104,2)</f>
        <v>0</v>
      </c>
      <c r="BL104" s="15" t="s">
        <v>442</v>
      </c>
      <c r="BM104" s="210" t="s">
        <v>1244</v>
      </c>
    </row>
    <row r="105" spans="2:65" s="157" customFormat="1">
      <c r="B105" s="194"/>
      <c r="D105" s="174" t="s">
        <v>391</v>
      </c>
      <c r="F105" s="175" t="s">
        <v>1742</v>
      </c>
      <c r="L105" s="194"/>
      <c r="M105" s="212"/>
      <c r="T105" s="213"/>
      <c r="AT105" s="15" t="s">
        <v>391</v>
      </c>
      <c r="AU105" s="15" t="s">
        <v>392</v>
      </c>
    </row>
    <row r="106" spans="2:65" s="157" customFormat="1" ht="24.2" customHeight="1">
      <c r="B106" s="205"/>
      <c r="C106" s="178" t="s">
        <v>419</v>
      </c>
      <c r="D106" s="178" t="s">
        <v>462</v>
      </c>
      <c r="E106" s="179" t="s">
        <v>1142</v>
      </c>
      <c r="F106" s="180" t="s">
        <v>1143</v>
      </c>
      <c r="G106" s="181" t="s">
        <v>117</v>
      </c>
      <c r="H106" s="182">
        <v>9</v>
      </c>
      <c r="I106" s="183"/>
      <c r="J106" s="183">
        <f>ROUND(I106*H106,2)</f>
        <v>0</v>
      </c>
      <c r="K106" s="180" t="s">
        <v>1506</v>
      </c>
      <c r="L106" s="214"/>
      <c r="M106" s="215" t="s">
        <v>1287</v>
      </c>
      <c r="N106" s="216" t="s">
        <v>388</v>
      </c>
      <c r="O106" s="208">
        <v>0</v>
      </c>
      <c r="P106" s="208">
        <f>O106*H106</f>
        <v>0</v>
      </c>
      <c r="Q106" s="208">
        <v>1.6000000000000001E-4</v>
      </c>
      <c r="R106" s="208">
        <f>Q106*H106</f>
        <v>1.4400000000000001E-3</v>
      </c>
      <c r="S106" s="208">
        <v>0</v>
      </c>
      <c r="T106" s="209">
        <f>S106*H106</f>
        <v>0</v>
      </c>
      <c r="AR106" s="210" t="s">
        <v>465</v>
      </c>
      <c r="AT106" s="210" t="s">
        <v>462</v>
      </c>
      <c r="AU106" s="210" t="s">
        <v>392</v>
      </c>
      <c r="AY106" s="15" t="s">
        <v>383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5" t="s">
        <v>222</v>
      </c>
      <c r="BK106" s="211">
        <f>ROUND(I106*H106,2)</f>
        <v>0</v>
      </c>
      <c r="BL106" s="15" t="s">
        <v>442</v>
      </c>
      <c r="BM106" s="210" t="s">
        <v>1245</v>
      </c>
    </row>
    <row r="107" spans="2:65" s="157" customFormat="1" ht="24.2" customHeight="1">
      <c r="B107" s="205"/>
      <c r="C107" s="168" t="s">
        <v>422</v>
      </c>
      <c r="D107" s="168" t="s">
        <v>384</v>
      </c>
      <c r="E107" s="169" t="s">
        <v>1145</v>
      </c>
      <c r="F107" s="170" t="s">
        <v>1146</v>
      </c>
      <c r="G107" s="171" t="s">
        <v>117</v>
      </c>
      <c r="H107" s="172">
        <v>274</v>
      </c>
      <c r="I107" s="173"/>
      <c r="J107" s="173">
        <f>ROUND(I107*H107,2)</f>
        <v>0</v>
      </c>
      <c r="K107" s="170" t="s">
        <v>1506</v>
      </c>
      <c r="L107" s="194"/>
      <c r="M107" s="206" t="s">
        <v>1287</v>
      </c>
      <c r="N107" s="207" t="s">
        <v>388</v>
      </c>
      <c r="O107" s="208">
        <v>0.18</v>
      </c>
      <c r="P107" s="208">
        <f>O107*H107</f>
        <v>49.32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10" t="s">
        <v>442</v>
      </c>
      <c r="AT107" s="210" t="s">
        <v>384</v>
      </c>
      <c r="AU107" s="210" t="s">
        <v>392</v>
      </c>
      <c r="AY107" s="15" t="s">
        <v>383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5" t="s">
        <v>222</v>
      </c>
      <c r="BK107" s="211">
        <f>ROUND(I107*H107,2)</f>
        <v>0</v>
      </c>
      <c r="BL107" s="15" t="s">
        <v>442</v>
      </c>
      <c r="BM107" s="210" t="s">
        <v>1246</v>
      </c>
    </row>
    <row r="108" spans="2:65" s="157" customFormat="1">
      <c r="B108" s="194"/>
      <c r="D108" s="174" t="s">
        <v>391</v>
      </c>
      <c r="F108" s="175" t="s">
        <v>1743</v>
      </c>
      <c r="L108" s="194"/>
      <c r="M108" s="212"/>
      <c r="T108" s="213"/>
      <c r="AT108" s="15" t="s">
        <v>391</v>
      </c>
      <c r="AU108" s="15" t="s">
        <v>392</v>
      </c>
    </row>
    <row r="109" spans="2:65" s="157" customFormat="1" ht="24.2" customHeight="1">
      <c r="B109" s="205"/>
      <c r="C109" s="178" t="s">
        <v>428</v>
      </c>
      <c r="D109" s="178" t="s">
        <v>462</v>
      </c>
      <c r="E109" s="179" t="s">
        <v>1148</v>
      </c>
      <c r="F109" s="180" t="s">
        <v>1149</v>
      </c>
      <c r="G109" s="181" t="s">
        <v>117</v>
      </c>
      <c r="H109" s="182">
        <v>274</v>
      </c>
      <c r="I109" s="183"/>
      <c r="J109" s="183">
        <f>ROUND(I109*H109,2)</f>
        <v>0</v>
      </c>
      <c r="K109" s="180" t="s">
        <v>1506</v>
      </c>
      <c r="L109" s="214"/>
      <c r="M109" s="215" t="s">
        <v>1287</v>
      </c>
      <c r="N109" s="216" t="s">
        <v>388</v>
      </c>
      <c r="O109" s="208">
        <v>0</v>
      </c>
      <c r="P109" s="208">
        <f>O109*H109</f>
        <v>0</v>
      </c>
      <c r="Q109" s="208">
        <v>1.9000000000000001E-4</v>
      </c>
      <c r="R109" s="208">
        <f>Q109*H109</f>
        <v>5.2060000000000002E-2</v>
      </c>
      <c r="S109" s="208">
        <v>0</v>
      </c>
      <c r="T109" s="209">
        <f>S109*H109</f>
        <v>0</v>
      </c>
      <c r="AR109" s="210" t="s">
        <v>465</v>
      </c>
      <c r="AT109" s="210" t="s">
        <v>462</v>
      </c>
      <c r="AU109" s="210" t="s">
        <v>392</v>
      </c>
      <c r="AY109" s="15" t="s">
        <v>383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5" t="s">
        <v>222</v>
      </c>
      <c r="BK109" s="211">
        <f>ROUND(I109*H109,2)</f>
        <v>0</v>
      </c>
      <c r="BL109" s="15" t="s">
        <v>442</v>
      </c>
      <c r="BM109" s="210" t="s">
        <v>1247</v>
      </c>
    </row>
    <row r="110" spans="2:65" s="157" customFormat="1" ht="24.2" customHeight="1">
      <c r="B110" s="205"/>
      <c r="C110" s="168" t="s">
        <v>432</v>
      </c>
      <c r="D110" s="168" t="s">
        <v>384</v>
      </c>
      <c r="E110" s="169" t="s">
        <v>1151</v>
      </c>
      <c r="F110" s="170" t="s">
        <v>1152</v>
      </c>
      <c r="G110" s="171" t="s">
        <v>173</v>
      </c>
      <c r="H110" s="172">
        <v>300</v>
      </c>
      <c r="I110" s="173"/>
      <c r="J110" s="173">
        <f>ROUND(I110*H110,2)</f>
        <v>0</v>
      </c>
      <c r="K110" s="170" t="s">
        <v>1506</v>
      </c>
      <c r="L110" s="194"/>
      <c r="M110" s="206" t="s">
        <v>1287</v>
      </c>
      <c r="N110" s="207" t="s">
        <v>388</v>
      </c>
      <c r="O110" s="208">
        <v>0.04</v>
      </c>
      <c r="P110" s="208">
        <f>O110*H110</f>
        <v>12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10" t="s">
        <v>442</v>
      </c>
      <c r="AT110" s="210" t="s">
        <v>384</v>
      </c>
      <c r="AU110" s="210" t="s">
        <v>392</v>
      </c>
      <c r="AY110" s="15" t="s">
        <v>383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5" t="s">
        <v>222</v>
      </c>
      <c r="BK110" s="211">
        <f>ROUND(I110*H110,2)</f>
        <v>0</v>
      </c>
      <c r="BL110" s="15" t="s">
        <v>442</v>
      </c>
      <c r="BM110" s="210" t="s">
        <v>1248</v>
      </c>
    </row>
    <row r="111" spans="2:65" s="157" customFormat="1">
      <c r="B111" s="194"/>
      <c r="D111" s="174" t="s">
        <v>391</v>
      </c>
      <c r="F111" s="175" t="s">
        <v>1744</v>
      </c>
      <c r="L111" s="194"/>
      <c r="M111" s="212"/>
      <c r="T111" s="213"/>
      <c r="AT111" s="15" t="s">
        <v>391</v>
      </c>
      <c r="AU111" s="15" t="s">
        <v>392</v>
      </c>
    </row>
    <row r="112" spans="2:65" s="157" customFormat="1" ht="37.9" customHeight="1">
      <c r="B112" s="205"/>
      <c r="C112" s="178" t="s">
        <v>435</v>
      </c>
      <c r="D112" s="178" t="s">
        <v>462</v>
      </c>
      <c r="E112" s="179" t="s">
        <v>1154</v>
      </c>
      <c r="F112" s="180" t="s">
        <v>1155</v>
      </c>
      <c r="G112" s="181" t="s">
        <v>173</v>
      </c>
      <c r="H112" s="182">
        <v>60</v>
      </c>
      <c r="I112" s="183"/>
      <c r="J112" s="183">
        <f>ROUND(I112*H112,2)</f>
        <v>0</v>
      </c>
      <c r="K112" s="180" t="s">
        <v>1506</v>
      </c>
      <c r="L112" s="214"/>
      <c r="M112" s="215" t="s">
        <v>1287</v>
      </c>
      <c r="N112" s="216" t="s">
        <v>388</v>
      </c>
      <c r="O112" s="208">
        <v>0</v>
      </c>
      <c r="P112" s="208">
        <f>O112*H112</f>
        <v>0</v>
      </c>
      <c r="Q112" s="208">
        <v>4.0000000000000003E-5</v>
      </c>
      <c r="R112" s="208">
        <f>Q112*H112</f>
        <v>2.4000000000000002E-3</v>
      </c>
      <c r="S112" s="208">
        <v>0</v>
      </c>
      <c r="T112" s="209">
        <f>S112*H112</f>
        <v>0</v>
      </c>
      <c r="AR112" s="210" t="s">
        <v>465</v>
      </c>
      <c r="AT112" s="210" t="s">
        <v>462</v>
      </c>
      <c r="AU112" s="210" t="s">
        <v>392</v>
      </c>
      <c r="AY112" s="15" t="s">
        <v>383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5" t="s">
        <v>222</v>
      </c>
      <c r="BK112" s="211">
        <f>ROUND(I112*H112,2)</f>
        <v>0</v>
      </c>
      <c r="BL112" s="15" t="s">
        <v>442</v>
      </c>
      <c r="BM112" s="210" t="s">
        <v>1249</v>
      </c>
    </row>
    <row r="113" spans="2:65" s="184" customFormat="1" ht="11.25">
      <c r="B113" s="217"/>
      <c r="D113" s="185" t="s">
        <v>467</v>
      </c>
      <c r="F113" s="186" t="s">
        <v>1164</v>
      </c>
      <c r="H113" s="187">
        <v>60</v>
      </c>
      <c r="L113" s="217"/>
      <c r="M113" s="218"/>
      <c r="T113" s="219"/>
      <c r="AT113" s="220" t="s">
        <v>467</v>
      </c>
      <c r="AU113" s="220" t="s">
        <v>392</v>
      </c>
      <c r="AV113" s="184" t="s">
        <v>392</v>
      </c>
      <c r="AW113" s="184" t="s">
        <v>469</v>
      </c>
      <c r="AX113" s="184" t="s">
        <v>222</v>
      </c>
      <c r="AY113" s="220" t="s">
        <v>383</v>
      </c>
    </row>
    <row r="114" spans="2:65" s="157" customFormat="1" ht="33" customHeight="1">
      <c r="B114" s="205"/>
      <c r="C114" s="178" t="s">
        <v>438</v>
      </c>
      <c r="D114" s="178" t="s">
        <v>462</v>
      </c>
      <c r="E114" s="179" t="s">
        <v>1158</v>
      </c>
      <c r="F114" s="180" t="s">
        <v>1745</v>
      </c>
      <c r="G114" s="181" t="s">
        <v>173</v>
      </c>
      <c r="H114" s="182">
        <v>60</v>
      </c>
      <c r="I114" s="183"/>
      <c r="J114" s="183">
        <f>ROUND(I114*H114,2)</f>
        <v>0</v>
      </c>
      <c r="K114" s="180" t="s">
        <v>1506</v>
      </c>
      <c r="L114" s="214"/>
      <c r="M114" s="215" t="s">
        <v>1287</v>
      </c>
      <c r="N114" s="216" t="s">
        <v>388</v>
      </c>
      <c r="O114" s="208">
        <v>0</v>
      </c>
      <c r="P114" s="208">
        <f>O114*H114</f>
        <v>0</v>
      </c>
      <c r="Q114" s="208">
        <v>4.0000000000000003E-5</v>
      </c>
      <c r="R114" s="208">
        <f>Q114*H114</f>
        <v>2.4000000000000002E-3</v>
      </c>
      <c r="S114" s="208">
        <v>0</v>
      </c>
      <c r="T114" s="209">
        <f>S114*H114</f>
        <v>0</v>
      </c>
      <c r="AR114" s="210" t="s">
        <v>465</v>
      </c>
      <c r="AT114" s="210" t="s">
        <v>462</v>
      </c>
      <c r="AU114" s="210" t="s">
        <v>392</v>
      </c>
      <c r="AY114" s="15" t="s">
        <v>383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5" t="s">
        <v>222</v>
      </c>
      <c r="BK114" s="211">
        <f>ROUND(I114*H114,2)</f>
        <v>0</v>
      </c>
      <c r="BL114" s="15" t="s">
        <v>442</v>
      </c>
      <c r="BM114" s="210" t="s">
        <v>1250</v>
      </c>
    </row>
    <row r="115" spans="2:65" s="157" customFormat="1">
      <c r="B115" s="194"/>
      <c r="D115" s="174" t="s">
        <v>391</v>
      </c>
      <c r="F115" s="175" t="s">
        <v>1744</v>
      </c>
      <c r="L115" s="194"/>
      <c r="M115" s="212"/>
      <c r="T115" s="213"/>
      <c r="AT115" s="15" t="s">
        <v>391</v>
      </c>
      <c r="AU115" s="15" t="s">
        <v>392</v>
      </c>
    </row>
    <row r="116" spans="2:65" s="157" customFormat="1">
      <c r="B116" s="194"/>
      <c r="C116" s="312">
        <v>16</v>
      </c>
      <c r="D116" s="312" t="s">
        <v>462</v>
      </c>
      <c r="E116" s="313" t="s">
        <v>1158</v>
      </c>
      <c r="F116" s="314" t="s">
        <v>1789</v>
      </c>
      <c r="G116" s="315" t="s">
        <v>173</v>
      </c>
      <c r="H116" s="316">
        <f>150*1.2</f>
        <v>180</v>
      </c>
      <c r="I116" s="317"/>
      <c r="J116" s="317">
        <f>ROUND(I116*H116,2)</f>
        <v>0</v>
      </c>
      <c r="K116" s="314" t="s">
        <v>387</v>
      </c>
      <c r="L116" s="194"/>
      <c r="M116" s="212"/>
      <c r="T116" s="213"/>
      <c r="AT116" s="15"/>
      <c r="AU116" s="15"/>
    </row>
    <row r="117" spans="2:65" s="157" customFormat="1">
      <c r="B117" s="194"/>
      <c r="D117" s="174"/>
      <c r="F117" s="186" t="s">
        <v>1790</v>
      </c>
      <c r="L117" s="194"/>
      <c r="M117" s="212"/>
      <c r="T117" s="213"/>
      <c r="AT117" s="15"/>
      <c r="AU117" s="15"/>
    </row>
    <row r="118" spans="2:65" s="157" customFormat="1" ht="24.2" customHeight="1">
      <c r="B118" s="205"/>
      <c r="C118" s="178">
        <v>17</v>
      </c>
      <c r="D118" s="178" t="s">
        <v>462</v>
      </c>
      <c r="E118" s="179" t="s">
        <v>1161</v>
      </c>
      <c r="F118" s="180" t="s">
        <v>1162</v>
      </c>
      <c r="G118" s="181" t="s">
        <v>173</v>
      </c>
      <c r="H118" s="182">
        <v>60</v>
      </c>
      <c r="I118" s="183"/>
      <c r="J118" s="183">
        <f>ROUND(I118*H118,2)</f>
        <v>0</v>
      </c>
      <c r="K118" s="180" t="s">
        <v>1506</v>
      </c>
      <c r="L118" s="214"/>
      <c r="M118" s="215" t="s">
        <v>1287</v>
      </c>
      <c r="N118" s="216" t="s">
        <v>388</v>
      </c>
      <c r="O118" s="208">
        <v>0</v>
      </c>
      <c r="P118" s="208">
        <f>O118*H118</f>
        <v>0</v>
      </c>
      <c r="Q118" s="208">
        <v>5.0000000000000002E-5</v>
      </c>
      <c r="R118" s="208">
        <f>Q118*H118</f>
        <v>3.0000000000000001E-3</v>
      </c>
      <c r="S118" s="208">
        <v>0</v>
      </c>
      <c r="T118" s="209">
        <f>S118*H118</f>
        <v>0</v>
      </c>
      <c r="AR118" s="210" t="s">
        <v>465</v>
      </c>
      <c r="AT118" s="210" t="s">
        <v>462</v>
      </c>
      <c r="AU118" s="210" t="s">
        <v>392</v>
      </c>
      <c r="AY118" s="15" t="s">
        <v>383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5" t="s">
        <v>222</v>
      </c>
      <c r="BK118" s="211">
        <f>ROUND(I118*H118,2)</f>
        <v>0</v>
      </c>
      <c r="BL118" s="15" t="s">
        <v>442</v>
      </c>
      <c r="BM118" s="210" t="s">
        <v>1251</v>
      </c>
    </row>
    <row r="119" spans="2:65" s="184" customFormat="1" ht="11.25">
      <c r="B119" s="217"/>
      <c r="D119" s="185" t="s">
        <v>467</v>
      </c>
      <c r="F119" s="186" t="s">
        <v>1164</v>
      </c>
      <c r="H119" s="187">
        <v>60</v>
      </c>
      <c r="L119" s="217"/>
      <c r="M119" s="218"/>
      <c r="T119" s="219"/>
      <c r="AT119" s="220" t="s">
        <v>467</v>
      </c>
      <c r="AU119" s="220" t="s">
        <v>392</v>
      </c>
      <c r="AV119" s="184" t="s">
        <v>392</v>
      </c>
      <c r="AW119" s="184" t="s">
        <v>469</v>
      </c>
      <c r="AX119" s="184" t="s">
        <v>222</v>
      </c>
      <c r="AY119" s="220" t="s">
        <v>383</v>
      </c>
    </row>
    <row r="120" spans="2:65" s="157" customFormat="1" ht="16.5" customHeight="1">
      <c r="B120" s="205"/>
      <c r="C120" s="168">
        <v>18</v>
      </c>
      <c r="D120" s="168" t="s">
        <v>384</v>
      </c>
      <c r="E120" s="169" t="s">
        <v>1165</v>
      </c>
      <c r="F120" s="170" t="s">
        <v>1166</v>
      </c>
      <c r="G120" s="171" t="s">
        <v>117</v>
      </c>
      <c r="H120" s="172">
        <v>1</v>
      </c>
      <c r="I120" s="173"/>
      <c r="J120" s="173">
        <f>ROUND(I120*H120,2)</f>
        <v>0</v>
      </c>
      <c r="K120" s="170" t="s">
        <v>1506</v>
      </c>
      <c r="L120" s="194"/>
      <c r="M120" s="206" t="s">
        <v>1287</v>
      </c>
      <c r="N120" s="207" t="s">
        <v>388</v>
      </c>
      <c r="O120" s="208">
        <v>9.7000000000000003E-2</v>
      </c>
      <c r="P120" s="208">
        <f>O120*H120</f>
        <v>9.7000000000000003E-2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10" t="s">
        <v>442</v>
      </c>
      <c r="AT120" s="210" t="s">
        <v>384</v>
      </c>
      <c r="AU120" s="210" t="s">
        <v>392</v>
      </c>
      <c r="AY120" s="15" t="s">
        <v>383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5" t="s">
        <v>222</v>
      </c>
      <c r="BK120" s="211">
        <f>ROUND(I120*H120,2)</f>
        <v>0</v>
      </c>
      <c r="BL120" s="15" t="s">
        <v>442</v>
      </c>
      <c r="BM120" s="210" t="s">
        <v>1252</v>
      </c>
    </row>
    <row r="121" spans="2:65" s="157" customFormat="1">
      <c r="B121" s="194"/>
      <c r="D121" s="174" t="s">
        <v>391</v>
      </c>
      <c r="F121" s="175" t="s">
        <v>1746</v>
      </c>
      <c r="L121" s="194"/>
      <c r="M121" s="212"/>
      <c r="T121" s="213"/>
      <c r="AT121" s="15" t="s">
        <v>391</v>
      </c>
      <c r="AU121" s="15" t="s">
        <v>392</v>
      </c>
    </row>
    <row r="122" spans="2:65" s="157" customFormat="1" ht="16.5" customHeight="1">
      <c r="B122" s="205"/>
      <c r="C122" s="178">
        <v>19</v>
      </c>
      <c r="D122" s="178" t="s">
        <v>462</v>
      </c>
      <c r="E122" s="179" t="s">
        <v>1168</v>
      </c>
      <c r="F122" s="180" t="s">
        <v>1169</v>
      </c>
      <c r="G122" s="181" t="s">
        <v>117</v>
      </c>
      <c r="H122" s="182">
        <v>1</v>
      </c>
      <c r="I122" s="183"/>
      <c r="J122" s="183">
        <f>ROUND(I122*H122,2)</f>
        <v>0</v>
      </c>
      <c r="K122" s="180" t="s">
        <v>1506</v>
      </c>
      <c r="L122" s="214"/>
      <c r="M122" s="215" t="s">
        <v>1287</v>
      </c>
      <c r="N122" s="216" t="s">
        <v>388</v>
      </c>
      <c r="O122" s="208">
        <v>0</v>
      </c>
      <c r="P122" s="208">
        <f>O122*H122</f>
        <v>0</v>
      </c>
      <c r="Q122" s="208">
        <v>1.3999999999999999E-4</v>
      </c>
      <c r="R122" s="208">
        <f>Q122*H122</f>
        <v>1.3999999999999999E-4</v>
      </c>
      <c r="S122" s="208">
        <v>0</v>
      </c>
      <c r="T122" s="209">
        <f>S122*H122</f>
        <v>0</v>
      </c>
      <c r="AR122" s="210" t="s">
        <v>465</v>
      </c>
      <c r="AT122" s="210" t="s">
        <v>462</v>
      </c>
      <c r="AU122" s="210" t="s">
        <v>392</v>
      </c>
      <c r="AY122" s="15" t="s">
        <v>383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5" t="s">
        <v>222</v>
      </c>
      <c r="BK122" s="211">
        <f>ROUND(I122*H122,2)</f>
        <v>0</v>
      </c>
      <c r="BL122" s="15" t="s">
        <v>442</v>
      </c>
      <c r="BM122" s="210" t="s">
        <v>1253</v>
      </c>
    </row>
    <row r="123" spans="2:65" s="157" customFormat="1" ht="24.2" customHeight="1">
      <c r="B123" s="205"/>
      <c r="C123" s="168">
        <v>20</v>
      </c>
      <c r="D123" s="168" t="s">
        <v>384</v>
      </c>
      <c r="E123" s="169" t="s">
        <v>1171</v>
      </c>
      <c r="F123" s="170" t="s">
        <v>1172</v>
      </c>
      <c r="G123" s="171" t="s">
        <v>117</v>
      </c>
      <c r="H123" s="172">
        <v>1</v>
      </c>
      <c r="I123" s="173"/>
      <c r="J123" s="173">
        <f>ROUND(I123*H123,2)</f>
        <v>0</v>
      </c>
      <c r="K123" s="170" t="s">
        <v>1506</v>
      </c>
      <c r="L123" s="194"/>
      <c r="M123" s="206" t="s">
        <v>1287</v>
      </c>
      <c r="N123" s="207" t="s">
        <v>388</v>
      </c>
      <c r="O123" s="208">
        <v>0.32</v>
      </c>
      <c r="P123" s="208">
        <f>O123*H123</f>
        <v>0.32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210" t="s">
        <v>442</v>
      </c>
      <c r="AT123" s="210" t="s">
        <v>384</v>
      </c>
      <c r="AU123" s="210" t="s">
        <v>392</v>
      </c>
      <c r="AY123" s="15" t="s">
        <v>383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5" t="s">
        <v>222</v>
      </c>
      <c r="BK123" s="211">
        <f>ROUND(I123*H123,2)</f>
        <v>0</v>
      </c>
      <c r="BL123" s="15" t="s">
        <v>442</v>
      </c>
      <c r="BM123" s="210" t="s">
        <v>1254</v>
      </c>
    </row>
    <row r="124" spans="2:65" s="157" customFormat="1">
      <c r="B124" s="194"/>
      <c r="D124" s="174" t="s">
        <v>391</v>
      </c>
      <c r="F124" s="175" t="s">
        <v>1747</v>
      </c>
      <c r="L124" s="194"/>
      <c r="M124" s="212"/>
      <c r="T124" s="213"/>
      <c r="AT124" s="15" t="s">
        <v>391</v>
      </c>
      <c r="AU124" s="15" t="s">
        <v>392</v>
      </c>
    </row>
    <row r="125" spans="2:65" s="157" customFormat="1" ht="16.5" customHeight="1">
      <c r="B125" s="205"/>
      <c r="C125" s="178">
        <v>21</v>
      </c>
      <c r="D125" s="178" t="s">
        <v>462</v>
      </c>
      <c r="E125" s="179" t="s">
        <v>1174</v>
      </c>
      <c r="F125" s="180" t="s">
        <v>1175</v>
      </c>
      <c r="G125" s="181" t="s">
        <v>117</v>
      </c>
      <c r="H125" s="182">
        <v>1</v>
      </c>
      <c r="I125" s="183"/>
      <c r="J125" s="183">
        <f>ROUND(I125*H125,2)</f>
        <v>0</v>
      </c>
      <c r="K125" s="180" t="s">
        <v>1506</v>
      </c>
      <c r="L125" s="214"/>
      <c r="M125" s="215" t="s">
        <v>1287</v>
      </c>
      <c r="N125" s="216" t="s">
        <v>388</v>
      </c>
      <c r="O125" s="208">
        <v>0</v>
      </c>
      <c r="P125" s="208">
        <f>O125*H125</f>
        <v>0</v>
      </c>
      <c r="Q125" s="208">
        <v>4.4999999999999999E-4</v>
      </c>
      <c r="R125" s="208">
        <f>Q125*H125</f>
        <v>4.4999999999999999E-4</v>
      </c>
      <c r="S125" s="208">
        <v>0</v>
      </c>
      <c r="T125" s="209">
        <f>S125*H125</f>
        <v>0</v>
      </c>
      <c r="AR125" s="210" t="s">
        <v>465</v>
      </c>
      <c r="AT125" s="210" t="s">
        <v>462</v>
      </c>
      <c r="AU125" s="210" t="s">
        <v>392</v>
      </c>
      <c r="AY125" s="15" t="s">
        <v>383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5" t="s">
        <v>222</v>
      </c>
      <c r="BK125" s="211">
        <f>ROUND(I125*H125,2)</f>
        <v>0</v>
      </c>
      <c r="BL125" s="15" t="s">
        <v>442</v>
      </c>
      <c r="BM125" s="210" t="s">
        <v>1255</v>
      </c>
    </row>
    <row r="126" spans="2:65" s="157" customFormat="1" ht="24.2" customHeight="1">
      <c r="B126" s="205"/>
      <c r="C126" s="178">
        <v>22</v>
      </c>
      <c r="D126" s="178" t="s">
        <v>462</v>
      </c>
      <c r="E126" s="179" t="s">
        <v>1177</v>
      </c>
      <c r="F126" s="180" t="s">
        <v>1748</v>
      </c>
      <c r="G126" s="181" t="s">
        <v>117</v>
      </c>
      <c r="H126" s="182">
        <v>1</v>
      </c>
      <c r="I126" s="183"/>
      <c r="J126" s="183">
        <f>ROUND(I126*H126,2)</f>
        <v>0</v>
      </c>
      <c r="K126" s="180" t="s">
        <v>1506</v>
      </c>
      <c r="L126" s="214"/>
      <c r="M126" s="215" t="s">
        <v>1287</v>
      </c>
      <c r="N126" s="216" t="s">
        <v>388</v>
      </c>
      <c r="O126" s="208">
        <v>0</v>
      </c>
      <c r="P126" s="208">
        <f>O126*H126</f>
        <v>0</v>
      </c>
      <c r="Q126" s="208">
        <v>1.5E-3</v>
      </c>
      <c r="R126" s="208">
        <f>Q126*H126</f>
        <v>1.5E-3</v>
      </c>
      <c r="S126" s="208">
        <v>0</v>
      </c>
      <c r="T126" s="209">
        <f>S126*H126</f>
        <v>0</v>
      </c>
      <c r="AR126" s="210" t="s">
        <v>465</v>
      </c>
      <c r="AT126" s="210" t="s">
        <v>462</v>
      </c>
      <c r="AU126" s="210" t="s">
        <v>392</v>
      </c>
      <c r="AY126" s="15" t="s">
        <v>383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5" t="s">
        <v>222</v>
      </c>
      <c r="BK126" s="211">
        <f>ROUND(I126*H126,2)</f>
        <v>0</v>
      </c>
      <c r="BL126" s="15" t="s">
        <v>442</v>
      </c>
      <c r="BM126" s="210" t="s">
        <v>1256</v>
      </c>
    </row>
    <row r="127" spans="2:65" s="157" customFormat="1" ht="24.2" customHeight="1">
      <c r="B127" s="205"/>
      <c r="C127" s="168">
        <v>23</v>
      </c>
      <c r="D127" s="168" t="s">
        <v>384</v>
      </c>
      <c r="E127" s="169" t="s">
        <v>1179</v>
      </c>
      <c r="F127" s="170" t="s">
        <v>1180</v>
      </c>
      <c r="G127" s="171" t="s">
        <v>117</v>
      </c>
      <c r="H127" s="172">
        <v>4</v>
      </c>
      <c r="I127" s="173"/>
      <c r="J127" s="173">
        <f>ROUND(I127*H127,2)</f>
        <v>0</v>
      </c>
      <c r="K127" s="170" t="s">
        <v>1506</v>
      </c>
      <c r="L127" s="194"/>
      <c r="M127" s="206" t="s">
        <v>1287</v>
      </c>
      <c r="N127" s="207" t="s">
        <v>388</v>
      </c>
      <c r="O127" s="208">
        <v>0.16</v>
      </c>
      <c r="P127" s="208">
        <f>O127*H127</f>
        <v>0.64</v>
      </c>
      <c r="Q127" s="208">
        <v>0</v>
      </c>
      <c r="R127" s="208">
        <f>Q127*H127</f>
        <v>0</v>
      </c>
      <c r="S127" s="208">
        <v>2.9999999999999997E-4</v>
      </c>
      <c r="T127" s="209">
        <f>S127*H127</f>
        <v>1.1999999999999999E-3</v>
      </c>
      <c r="AR127" s="210" t="s">
        <v>442</v>
      </c>
      <c r="AT127" s="210" t="s">
        <v>384</v>
      </c>
      <c r="AU127" s="210" t="s">
        <v>392</v>
      </c>
      <c r="AY127" s="15" t="s">
        <v>383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5" t="s">
        <v>222</v>
      </c>
      <c r="BK127" s="211">
        <f>ROUND(I127*H127,2)</f>
        <v>0</v>
      </c>
      <c r="BL127" s="15" t="s">
        <v>442</v>
      </c>
      <c r="BM127" s="210" t="s">
        <v>1257</v>
      </c>
    </row>
    <row r="128" spans="2:65" s="157" customFormat="1">
      <c r="B128" s="194"/>
      <c r="D128" s="174" t="s">
        <v>391</v>
      </c>
      <c r="F128" s="175" t="s">
        <v>1749</v>
      </c>
      <c r="L128" s="194"/>
      <c r="M128" s="212"/>
      <c r="T128" s="213"/>
      <c r="AT128" s="15" t="s">
        <v>391</v>
      </c>
      <c r="AU128" s="15" t="s">
        <v>392</v>
      </c>
    </row>
    <row r="129" spans="2:65" s="157" customFormat="1" ht="24.2" customHeight="1">
      <c r="B129" s="205"/>
      <c r="C129" s="168">
        <v>24</v>
      </c>
      <c r="D129" s="168" t="s">
        <v>384</v>
      </c>
      <c r="E129" s="169" t="s">
        <v>1182</v>
      </c>
      <c r="F129" s="170" t="s">
        <v>1183</v>
      </c>
      <c r="G129" s="171" t="s">
        <v>117</v>
      </c>
      <c r="H129" s="172">
        <v>1</v>
      </c>
      <c r="I129" s="173"/>
      <c r="J129" s="173">
        <f>ROUND(I129*H129,2)</f>
        <v>0</v>
      </c>
      <c r="K129" s="170" t="s">
        <v>1506</v>
      </c>
      <c r="L129" s="194"/>
      <c r="M129" s="206" t="s">
        <v>1287</v>
      </c>
      <c r="N129" s="207" t="s">
        <v>388</v>
      </c>
      <c r="O129" s="208">
        <v>1.1000000000000001</v>
      </c>
      <c r="P129" s="208">
        <f>O129*H129</f>
        <v>1.1000000000000001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210" t="s">
        <v>442</v>
      </c>
      <c r="AT129" s="210" t="s">
        <v>384</v>
      </c>
      <c r="AU129" s="210" t="s">
        <v>392</v>
      </c>
      <c r="AY129" s="15" t="s">
        <v>383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5" t="s">
        <v>222</v>
      </c>
      <c r="BK129" s="211">
        <f>ROUND(I129*H129,2)</f>
        <v>0</v>
      </c>
      <c r="BL129" s="15" t="s">
        <v>442</v>
      </c>
      <c r="BM129" s="210" t="s">
        <v>1258</v>
      </c>
    </row>
    <row r="130" spans="2:65" s="157" customFormat="1">
      <c r="B130" s="194"/>
      <c r="D130" s="174" t="s">
        <v>391</v>
      </c>
      <c r="F130" s="175" t="s">
        <v>1750</v>
      </c>
      <c r="L130" s="194"/>
      <c r="M130" s="212"/>
      <c r="T130" s="213"/>
      <c r="AT130" s="15" t="s">
        <v>391</v>
      </c>
      <c r="AU130" s="15" t="s">
        <v>392</v>
      </c>
    </row>
    <row r="131" spans="2:65" s="157" customFormat="1" ht="24.2" customHeight="1">
      <c r="B131" s="205"/>
      <c r="C131" s="178">
        <v>25</v>
      </c>
      <c r="D131" s="178" t="s">
        <v>462</v>
      </c>
      <c r="E131" s="179" t="s">
        <v>1185</v>
      </c>
      <c r="F131" s="180" t="s">
        <v>1186</v>
      </c>
      <c r="G131" s="181" t="s">
        <v>117</v>
      </c>
      <c r="H131" s="182">
        <v>1</v>
      </c>
      <c r="I131" s="183"/>
      <c r="J131" s="183">
        <f>ROUND(I131*H131,2)</f>
        <v>0</v>
      </c>
      <c r="K131" s="180" t="s">
        <v>1506</v>
      </c>
      <c r="L131" s="214"/>
      <c r="M131" s="215" t="s">
        <v>1287</v>
      </c>
      <c r="N131" s="216" t="s">
        <v>388</v>
      </c>
      <c r="O131" s="208">
        <v>0</v>
      </c>
      <c r="P131" s="208">
        <f>O131*H131</f>
        <v>0</v>
      </c>
      <c r="Q131" s="208">
        <v>1.2999999999999999E-3</v>
      </c>
      <c r="R131" s="208">
        <f>Q131*H131</f>
        <v>1.2999999999999999E-3</v>
      </c>
      <c r="S131" s="208">
        <v>0</v>
      </c>
      <c r="T131" s="209">
        <f>S131*H131</f>
        <v>0</v>
      </c>
      <c r="AR131" s="210" t="s">
        <v>465</v>
      </c>
      <c r="AT131" s="210" t="s">
        <v>462</v>
      </c>
      <c r="AU131" s="210" t="s">
        <v>392</v>
      </c>
      <c r="AY131" s="15" t="s">
        <v>383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5" t="s">
        <v>222</v>
      </c>
      <c r="BK131" s="211">
        <f>ROUND(I131*H131,2)</f>
        <v>0</v>
      </c>
      <c r="BL131" s="15" t="s">
        <v>442</v>
      </c>
      <c r="BM131" s="210" t="s">
        <v>1259</v>
      </c>
    </row>
    <row r="132" spans="2:65" s="157" customFormat="1" ht="37.9" customHeight="1">
      <c r="B132" s="205"/>
      <c r="C132" s="168">
        <v>26</v>
      </c>
      <c r="D132" s="168" t="s">
        <v>384</v>
      </c>
      <c r="E132" s="169" t="s">
        <v>1188</v>
      </c>
      <c r="F132" s="170" t="s">
        <v>1751</v>
      </c>
      <c r="G132" s="171" t="s">
        <v>117</v>
      </c>
      <c r="H132" s="172">
        <v>12</v>
      </c>
      <c r="I132" s="173"/>
      <c r="J132" s="173">
        <f>ROUND(I132*H132,2)</f>
        <v>0</v>
      </c>
      <c r="K132" s="170" t="s">
        <v>1506</v>
      </c>
      <c r="L132" s="194"/>
      <c r="M132" s="206" t="s">
        <v>1287</v>
      </c>
      <c r="N132" s="207" t="s">
        <v>388</v>
      </c>
      <c r="O132" s="208">
        <v>0.125</v>
      </c>
      <c r="P132" s="208">
        <f>O132*H132</f>
        <v>1.5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AR132" s="210" t="s">
        <v>442</v>
      </c>
      <c r="AT132" s="210" t="s">
        <v>384</v>
      </c>
      <c r="AU132" s="210" t="s">
        <v>392</v>
      </c>
      <c r="AY132" s="15" t="s">
        <v>383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5" t="s">
        <v>222</v>
      </c>
      <c r="BK132" s="211">
        <f>ROUND(I132*H132,2)</f>
        <v>0</v>
      </c>
      <c r="BL132" s="15" t="s">
        <v>442</v>
      </c>
      <c r="BM132" s="210" t="s">
        <v>1260</v>
      </c>
    </row>
    <row r="133" spans="2:65" s="157" customFormat="1">
      <c r="B133" s="194"/>
      <c r="D133" s="174" t="s">
        <v>391</v>
      </c>
      <c r="F133" s="175" t="s">
        <v>1752</v>
      </c>
      <c r="L133" s="194"/>
      <c r="M133" s="212"/>
      <c r="T133" s="213"/>
      <c r="AT133" s="15" t="s">
        <v>391</v>
      </c>
      <c r="AU133" s="15" t="s">
        <v>392</v>
      </c>
    </row>
    <row r="134" spans="2:65" s="157" customFormat="1" ht="21.75" customHeight="1">
      <c r="B134" s="205"/>
      <c r="C134" s="178">
        <v>27</v>
      </c>
      <c r="D134" s="178" t="s">
        <v>462</v>
      </c>
      <c r="E134" s="179" t="s">
        <v>1191</v>
      </c>
      <c r="F134" s="180" t="s">
        <v>1192</v>
      </c>
      <c r="G134" s="181" t="s">
        <v>117</v>
      </c>
      <c r="H134" s="182">
        <v>12</v>
      </c>
      <c r="I134" s="183"/>
      <c r="J134" s="183">
        <f>ROUND(I134*H134,2)</f>
        <v>0</v>
      </c>
      <c r="K134" s="180" t="s">
        <v>1287</v>
      </c>
      <c r="L134" s="214"/>
      <c r="M134" s="215" t="s">
        <v>1287</v>
      </c>
      <c r="N134" s="216" t="s">
        <v>388</v>
      </c>
      <c r="O134" s="208">
        <v>0</v>
      </c>
      <c r="P134" s="208">
        <f>O134*H134</f>
        <v>0</v>
      </c>
      <c r="Q134" s="208">
        <v>1.3999999999999999E-4</v>
      </c>
      <c r="R134" s="208">
        <f>Q134*H134</f>
        <v>1.6799999999999999E-3</v>
      </c>
      <c r="S134" s="208">
        <v>0</v>
      </c>
      <c r="T134" s="209">
        <f>S134*H134</f>
        <v>0</v>
      </c>
      <c r="AR134" s="210" t="s">
        <v>465</v>
      </c>
      <c r="AT134" s="210" t="s">
        <v>462</v>
      </c>
      <c r="AU134" s="210" t="s">
        <v>392</v>
      </c>
      <c r="AY134" s="15" t="s">
        <v>383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5" t="s">
        <v>222</v>
      </c>
      <c r="BK134" s="211">
        <f>ROUND(I134*H134,2)</f>
        <v>0</v>
      </c>
      <c r="BL134" s="15" t="s">
        <v>442</v>
      </c>
      <c r="BM134" s="210" t="s">
        <v>1261</v>
      </c>
    </row>
    <row r="135" spans="2:65" s="157" customFormat="1" ht="24.2" customHeight="1">
      <c r="B135" s="205"/>
      <c r="C135" s="178">
        <v>28</v>
      </c>
      <c r="D135" s="178" t="s">
        <v>462</v>
      </c>
      <c r="E135" s="179" t="s">
        <v>1120</v>
      </c>
      <c r="F135" s="180" t="s">
        <v>1262</v>
      </c>
      <c r="G135" s="181" t="s">
        <v>1287</v>
      </c>
      <c r="H135" s="182">
        <v>12</v>
      </c>
      <c r="I135" s="183"/>
      <c r="J135" s="183">
        <f>ROUND(I135*H135,2)</f>
        <v>0</v>
      </c>
      <c r="K135" s="180" t="s">
        <v>1287</v>
      </c>
      <c r="L135" s="214"/>
      <c r="M135" s="215" t="s">
        <v>1287</v>
      </c>
      <c r="N135" s="216" t="s">
        <v>388</v>
      </c>
      <c r="O135" s="208">
        <v>0</v>
      </c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AR135" s="210" t="s">
        <v>465</v>
      </c>
      <c r="AT135" s="210" t="s">
        <v>462</v>
      </c>
      <c r="AU135" s="210" t="s">
        <v>392</v>
      </c>
      <c r="AY135" s="15" t="s">
        <v>383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5" t="s">
        <v>222</v>
      </c>
      <c r="BK135" s="211">
        <f>ROUND(I135*H135,2)</f>
        <v>0</v>
      </c>
      <c r="BL135" s="15" t="s">
        <v>442</v>
      </c>
      <c r="BM135" s="210" t="s">
        <v>1263</v>
      </c>
    </row>
    <row r="136" spans="2:65" s="157" customFormat="1" ht="24.2" customHeight="1">
      <c r="B136" s="205"/>
      <c r="C136" s="168">
        <v>29</v>
      </c>
      <c r="D136" s="168" t="s">
        <v>384</v>
      </c>
      <c r="E136" s="169" t="s">
        <v>1264</v>
      </c>
      <c r="F136" s="170" t="s">
        <v>1265</v>
      </c>
      <c r="G136" s="171" t="s">
        <v>147</v>
      </c>
      <c r="H136" s="172">
        <v>1</v>
      </c>
      <c r="I136" s="173"/>
      <c r="J136" s="173">
        <f>ROUND(I136*H136,2)</f>
        <v>0</v>
      </c>
      <c r="K136" s="170" t="s">
        <v>1287</v>
      </c>
      <c r="L136" s="194"/>
      <c r="M136" s="206" t="s">
        <v>1287</v>
      </c>
      <c r="N136" s="207" t="s">
        <v>388</v>
      </c>
      <c r="O136" s="208">
        <v>0</v>
      </c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AR136" s="210" t="s">
        <v>442</v>
      </c>
      <c r="AT136" s="210" t="s">
        <v>384</v>
      </c>
      <c r="AU136" s="210" t="s">
        <v>392</v>
      </c>
      <c r="AY136" s="15" t="s">
        <v>383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5" t="s">
        <v>222</v>
      </c>
      <c r="BK136" s="211">
        <f>ROUND(I136*H136,2)</f>
        <v>0</v>
      </c>
      <c r="BL136" s="15" t="s">
        <v>442</v>
      </c>
      <c r="BM136" s="210" t="s">
        <v>1266</v>
      </c>
    </row>
    <row r="137" spans="2:65" s="157" customFormat="1" ht="24.2" customHeight="1">
      <c r="B137" s="205"/>
      <c r="C137" s="168">
        <v>30</v>
      </c>
      <c r="D137" s="168" t="s">
        <v>384</v>
      </c>
      <c r="E137" s="169" t="s">
        <v>1267</v>
      </c>
      <c r="F137" s="170" t="s">
        <v>1268</v>
      </c>
      <c r="G137" s="171" t="s">
        <v>147</v>
      </c>
      <c r="H137" s="172">
        <v>1</v>
      </c>
      <c r="I137" s="173"/>
      <c r="J137" s="173">
        <f>ROUND(I137*H137,2)</f>
        <v>0</v>
      </c>
      <c r="K137" s="170" t="s">
        <v>1287</v>
      </c>
      <c r="L137" s="194"/>
      <c r="M137" s="206" t="s">
        <v>1287</v>
      </c>
      <c r="N137" s="207" t="s">
        <v>388</v>
      </c>
      <c r="O137" s="208">
        <v>0</v>
      </c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AR137" s="210" t="s">
        <v>442</v>
      </c>
      <c r="AT137" s="210" t="s">
        <v>384</v>
      </c>
      <c r="AU137" s="210" t="s">
        <v>392</v>
      </c>
      <c r="AY137" s="15" t="s">
        <v>383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5" t="s">
        <v>222</v>
      </c>
      <c r="BK137" s="211">
        <f>ROUND(I137*H137,2)</f>
        <v>0</v>
      </c>
      <c r="BL137" s="15" t="s">
        <v>442</v>
      </c>
      <c r="BM137" s="210" t="s">
        <v>1269</v>
      </c>
    </row>
    <row r="138" spans="2:65" s="157" customFormat="1" ht="24.2" customHeight="1">
      <c r="B138" s="205"/>
      <c r="C138" s="168">
        <v>31</v>
      </c>
      <c r="D138" s="168" t="s">
        <v>384</v>
      </c>
      <c r="E138" s="169" t="s">
        <v>1270</v>
      </c>
      <c r="F138" s="170" t="s">
        <v>1271</v>
      </c>
      <c r="G138" s="171" t="s">
        <v>147</v>
      </c>
      <c r="H138" s="172">
        <v>1</v>
      </c>
      <c r="I138" s="173"/>
      <c r="J138" s="173">
        <f>ROUND(I138*H138,2)</f>
        <v>0</v>
      </c>
      <c r="K138" s="170" t="s">
        <v>1287</v>
      </c>
      <c r="L138" s="194"/>
      <c r="M138" s="306" t="s">
        <v>1287</v>
      </c>
      <c r="N138" s="307" t="s">
        <v>388</v>
      </c>
      <c r="O138" s="308">
        <v>0</v>
      </c>
      <c r="P138" s="308">
        <f>O138*H138</f>
        <v>0</v>
      </c>
      <c r="Q138" s="308">
        <v>0</v>
      </c>
      <c r="R138" s="308">
        <f>Q138*H138</f>
        <v>0</v>
      </c>
      <c r="S138" s="308">
        <v>0</v>
      </c>
      <c r="T138" s="309">
        <f>S138*H138</f>
        <v>0</v>
      </c>
      <c r="AR138" s="210" t="s">
        <v>442</v>
      </c>
      <c r="AT138" s="210" t="s">
        <v>384</v>
      </c>
      <c r="AU138" s="210" t="s">
        <v>392</v>
      </c>
      <c r="AY138" s="15" t="s">
        <v>383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5" t="s">
        <v>222</v>
      </c>
      <c r="BK138" s="211">
        <f>ROUND(I138*H138,2)</f>
        <v>0</v>
      </c>
      <c r="BL138" s="15" t="s">
        <v>442</v>
      </c>
      <c r="BM138" s="210" t="s">
        <v>1272</v>
      </c>
    </row>
    <row r="139" spans="2:65" s="157" customFormat="1" ht="6.95" customHeight="1">
      <c r="B139" s="223"/>
      <c r="C139" s="188"/>
      <c r="D139" s="188"/>
      <c r="E139" s="188"/>
      <c r="F139" s="188"/>
      <c r="G139" s="188"/>
      <c r="H139" s="188"/>
      <c r="I139" s="188"/>
      <c r="J139" s="188"/>
      <c r="K139" s="188"/>
      <c r="L139" s="194"/>
    </row>
  </sheetData>
  <mergeCells count="9">
    <mergeCell ref="E7:H7"/>
    <mergeCell ref="L2:V2"/>
    <mergeCell ref="E9:H9"/>
    <mergeCell ref="E76:H76"/>
    <mergeCell ref="E18:H18"/>
    <mergeCell ref="E27:H27"/>
    <mergeCell ref="E48:H48"/>
    <mergeCell ref="E50:H50"/>
    <mergeCell ref="E74:H74"/>
  </mergeCells>
  <hyperlinks>
    <hyperlink ref="F88" r:id="rId1"/>
    <hyperlink ref="F90" r:id="rId2"/>
    <hyperlink ref="F93" r:id="rId3"/>
    <hyperlink ref="F95" r:id="rId4"/>
    <hyperlink ref="F97" r:id="rId5"/>
    <hyperlink ref="F99" r:id="rId6"/>
    <hyperlink ref="F105" r:id="rId7"/>
    <hyperlink ref="F108" r:id="rId8"/>
    <hyperlink ref="F111" r:id="rId9"/>
    <hyperlink ref="F115" r:id="rId10"/>
    <hyperlink ref="F121" r:id="rId11"/>
    <hyperlink ref="F124" r:id="rId12"/>
    <hyperlink ref="F128" r:id="rId13"/>
    <hyperlink ref="F130" r:id="rId14"/>
    <hyperlink ref="F133" r:id="rId15"/>
  </hyperlinks>
  <pageMargins left="0.25" right="0.25" top="0.75" bottom="0.75" header="0.3" footer="0.3"/>
  <pageSetup paperSize="9" scale="65" orientation="portrait" horizontalDpi="300" verticalDpi="30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54</vt:i4>
      </vt:variant>
    </vt:vector>
  </HeadingPairs>
  <TitlesOfParts>
    <vt:vector size="62" baseType="lpstr">
      <vt:lpstr>Stavba</vt:lpstr>
      <vt:lpstr>VRN</vt:lpstr>
      <vt:lpstr>VzorPolozky</vt:lpstr>
      <vt:lpstr>ASŘ</vt:lpstr>
      <vt:lpstr>ZTI</vt:lpstr>
      <vt:lpstr>UV</vt:lpstr>
      <vt:lpstr>ELI</vt:lpstr>
      <vt:lpstr>SLP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ASŘ!Oblast_tisku</vt:lpstr>
      <vt:lpstr>ELI!Oblast_tisku</vt:lpstr>
      <vt:lpstr>SLP!Oblast_tisku</vt:lpstr>
      <vt:lpstr>Stavba!Oblast_tisku</vt:lpstr>
      <vt:lpstr>UV!Oblast_tisku</vt:lpstr>
      <vt:lpstr>VRN!Oblast_tisku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guziu</dc:creator>
  <dc:description/>
  <cp:lastModifiedBy>Martin Pala</cp:lastModifiedBy>
  <cp:revision>5</cp:revision>
  <cp:lastPrinted>2023-07-10T09:13:28Z</cp:lastPrinted>
  <dcterms:created xsi:type="dcterms:W3CDTF">2009-04-08T07:15:50Z</dcterms:created>
  <dcterms:modified xsi:type="dcterms:W3CDTF">2024-05-06T08:06:37Z</dcterms:modified>
  <dc:language>cs-CZ</dc:language>
</cp:coreProperties>
</file>